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hidePivotFieldList="1"/>
  <mc:AlternateContent xmlns:mc="http://schemas.openxmlformats.org/markup-compatibility/2006">
    <mc:Choice Requires="x15">
      <x15ac:absPath xmlns:x15ac="http://schemas.microsoft.com/office/spreadsheetml/2010/11/ac" url="C:\Users\aen\AppData\Local\Temp\1793488f-e0e9-4190-8cc8-9ea943eab011_Casa de Bolsa.zip.Casa de Bolsa.zip\Casa de Bolsa\"/>
    </mc:Choice>
  </mc:AlternateContent>
  <xr:revisionPtr revIDLastSave="0" documentId="8_{DBCAF40E-9D55-443F-A03D-F498D570239A}" xr6:coauthVersionLast="47" xr6:coauthVersionMax="47" xr10:uidLastSave="{00000000-0000-0000-0000-000000000000}"/>
  <bookViews>
    <workbookView xWindow="-120" yWindow="-120" windowWidth="20730" windowHeight="11040" tabRatio="843" activeTab="1" xr2:uid="{00000000-000D-0000-FFFF-FFFF00000000}"/>
  </bookViews>
  <sheets>
    <sheet name="Índice" sheetId="19" r:id="rId1"/>
    <sheet name="IG" sheetId="14" r:id="rId2"/>
    <sheet name="BG" sheetId="3" r:id="rId3"/>
    <sheet name="EERR" sheetId="26" r:id="rId4"/>
    <sheet name="EFE" sheetId="5" r:id="rId5"/>
    <sheet name="Aux EFE" sheetId="29" state="hidden" r:id="rId6"/>
    <sheet name="VPN" sheetId="7" r:id="rId7"/>
    <sheet name="Nota 1 a Nota 4" sheetId="8" r:id="rId8"/>
    <sheet name="BALANCE GENERAL final" sheetId="27" state="hidden" r:id="rId9"/>
    <sheet name="Nota 5" sheetId="9" r:id="rId10"/>
    <sheet name="E. RESULTADOS" sheetId="28" state="hidden" r:id="rId11"/>
    <sheet name="Nota 6 a Nota 12" sheetId="22" r:id="rId12"/>
    <sheet name="Hoja1" sheetId="30" state="hidden" r:id="rId13"/>
    <sheet name="Hoja1 (2)" sheetId="40" state="hidden" r:id="rId14"/>
    <sheet name="Hoja1 (3)" sheetId="41" state="hidden" r:id="rId15"/>
    <sheet name="Hoja2" sheetId="31" state="hidden" r:id="rId16"/>
    <sheet name="Base" sheetId="32" state="hidden" r:id="rId17"/>
    <sheet name="Balance Sistema" sheetId="39" state="hidden" r:id="rId18"/>
  </sheets>
  <definedNames>
    <definedName name="\A" localSheetId="5">#REF!</definedName>
    <definedName name="\a" localSheetId="1">#REF!</definedName>
    <definedName name="\a" localSheetId="7">#REF!</definedName>
    <definedName name="\a" localSheetId="9">#REF!</definedName>
    <definedName name="\a" localSheetId="11">#REF!</definedName>
    <definedName name="\a">#REF!</definedName>
    <definedName name="\d">#REF!</definedName>
    <definedName name="\E">#REF!</definedName>
    <definedName name="\i">#REF!</definedName>
    <definedName name="\P">#REF!</definedName>
    <definedName name="__________DAT1">#REF!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4">#REF!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dic93">#REF!</definedName>
    <definedName name="_________dic94">#REF!</definedName>
    <definedName name="_________jun93">#REF!</definedName>
    <definedName name="_________jun94">#REF!</definedName>
    <definedName name="_________jun95">#REF!</definedName>
    <definedName name="_________mar94">#REF!</definedName>
    <definedName name="_________MAR95">#REF!</definedName>
    <definedName name="_________RIV2">#REF!</definedName>
    <definedName name="_________RIV3">#REF!</definedName>
    <definedName name="_________SAR10">#REF!</definedName>
    <definedName name="_________SAR5">#REF!</definedName>
    <definedName name="_________SAR80">#REF!</definedName>
    <definedName name="_________set94">#REF!</definedName>
    <definedName name="_________set95">#REF!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4">#REF!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dic93">#REF!</definedName>
    <definedName name="________dic94">#REF!</definedName>
    <definedName name="________jun93">#REF!</definedName>
    <definedName name="________jun94">#REF!</definedName>
    <definedName name="________jun95">#REF!</definedName>
    <definedName name="________mar94">#REF!</definedName>
    <definedName name="________MAR95">#REF!</definedName>
    <definedName name="________RIV2">#REF!</definedName>
    <definedName name="________RIV3">#REF!</definedName>
    <definedName name="________SAR10">#REF!</definedName>
    <definedName name="________SAR5">#REF!</definedName>
    <definedName name="________SAR80">#REF!</definedName>
    <definedName name="________set94">#REF!</definedName>
    <definedName name="________set95">#REF!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#REF!</definedName>
    <definedName name="_______DAT30">#REF!</definedName>
    <definedName name="_______DAT31">#REF!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ic20">#REF!</definedName>
    <definedName name="_______dic93">#REF!</definedName>
    <definedName name="_______dic94">#REF!</definedName>
    <definedName name="_______jun93">#REF!</definedName>
    <definedName name="_______jun94">#REF!</definedName>
    <definedName name="_______jun95">#REF!</definedName>
    <definedName name="_______mar94">#REF!</definedName>
    <definedName name="_______MAR95">#REF!</definedName>
    <definedName name="_______res12">#REF!</definedName>
    <definedName name="_______RIV2">#REF!</definedName>
    <definedName name="_______RIV3">#REF!</definedName>
    <definedName name="_______SAR10">#REF!</definedName>
    <definedName name="_______SAR5">#REF!</definedName>
    <definedName name="_______SAR80">#REF!</definedName>
    <definedName name="_______set94">#REF!</definedName>
    <definedName name="_______set95">#REF!</definedName>
    <definedName name="______ABR9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c20">#REF!</definedName>
    <definedName name="______dic93">#REF!</definedName>
    <definedName name="______dic94">#REF!</definedName>
    <definedName name="______ENE95">#REF!</definedName>
    <definedName name="______FEB95">#REF!</definedName>
    <definedName name="______jun93">#REF!</definedName>
    <definedName name="______jun94">#REF!</definedName>
    <definedName name="______jun95">#REF!</definedName>
    <definedName name="______mar94">#REF!</definedName>
    <definedName name="______MAR95">#REF!</definedName>
    <definedName name="______MAY95">#REF!</definedName>
    <definedName name="______res12">#REF!</definedName>
    <definedName name="______RIV2">#REF!</definedName>
    <definedName name="______RIV3">#REF!</definedName>
    <definedName name="______SAR10">#REF!</definedName>
    <definedName name="______SAR5">#REF!</definedName>
    <definedName name="______SAR80">#REF!</definedName>
    <definedName name="______set94">#REF!</definedName>
    <definedName name="______set95">#REF!</definedName>
    <definedName name="_____ABR95">#REF!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 localSheetId="1">#REF!</definedName>
    <definedName name="_____DAT23" localSheetId="7">#REF!</definedName>
    <definedName name="_____DAT23" localSheetId="9">#REF!</definedName>
    <definedName name="_____DAT23" localSheetId="11">#REF!</definedName>
    <definedName name="_____DAT23">#REF!</definedName>
    <definedName name="_____DAT24" localSheetId="1">#REF!</definedName>
    <definedName name="_____DAT24" localSheetId="7">#REF!</definedName>
    <definedName name="_____DAT24" localSheetId="9">#REF!</definedName>
    <definedName name="_____DAT24" localSheetId="11">#REF!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#REF!</definedName>
    <definedName name="_____DAT7">#REF!</definedName>
    <definedName name="_____DAT8">#REF!</definedName>
    <definedName name="_____DAT9">#REF!</definedName>
    <definedName name="_____dic20">#REF!</definedName>
    <definedName name="_____dic93">#REF!</definedName>
    <definedName name="_____dic94">#REF!</definedName>
    <definedName name="_____ENE95">#REF!</definedName>
    <definedName name="_____FEB95">#REF!</definedName>
    <definedName name="_____jun93">#REF!</definedName>
    <definedName name="_____jun94">#REF!</definedName>
    <definedName name="_____jun95">#REF!</definedName>
    <definedName name="_____mar94">#REF!</definedName>
    <definedName name="_____MAR95">#REF!</definedName>
    <definedName name="_____MAY95">#REF!</definedName>
    <definedName name="_____res12">#REF!</definedName>
    <definedName name="_____RIV2">#REF!</definedName>
    <definedName name="_____RIV3">#REF!</definedName>
    <definedName name="_____SAR10">#REF!</definedName>
    <definedName name="_____SAR5">#REF!</definedName>
    <definedName name="_____SAR80">#REF!</definedName>
    <definedName name="_____set94">#REF!</definedName>
    <definedName name="_____set95">#REF!</definedName>
    <definedName name="____ABR95">#REF!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4">#REF!</definedName>
    <definedName name="____DAT5">#REF!</definedName>
    <definedName name="____DAT6">#REF!</definedName>
    <definedName name="____DAT7">#REF!</definedName>
    <definedName name="____DAT8">#REF!</definedName>
    <definedName name="____DAT9">#REF!</definedName>
    <definedName name="____dic20">#REF!</definedName>
    <definedName name="____dic93">#REF!</definedName>
    <definedName name="____dic94">#REF!</definedName>
    <definedName name="____ENE95">#REF!</definedName>
    <definedName name="____FEB95">#REF!</definedName>
    <definedName name="____jun93">#REF!</definedName>
    <definedName name="____jun94">#REF!</definedName>
    <definedName name="____jun95">#REF!</definedName>
    <definedName name="____mar94">#REF!</definedName>
    <definedName name="____MAR95">#REF!</definedName>
    <definedName name="____MAY95">#REF!</definedName>
    <definedName name="____res12">#REF!</definedName>
    <definedName name="____RIV2">#REF!</definedName>
    <definedName name="____RIV3">#REF!</definedName>
    <definedName name="____SAR10">#REF!</definedName>
    <definedName name="____SAR5">#REF!</definedName>
    <definedName name="____SAR80">#REF!</definedName>
    <definedName name="____set94">#REF!</definedName>
    <definedName name="____set95">#REF!</definedName>
    <definedName name="____TPy530231">#REF!</definedName>
    <definedName name="___ABR95">#REF!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4">#REF!</definedName>
    <definedName name="___DAT5">#REF!</definedName>
    <definedName name="___DAT6">#REF!</definedName>
    <definedName name="___DAT7">#REF!</definedName>
    <definedName name="___DAT8">#REF!</definedName>
    <definedName name="___DAT9">#REF!</definedName>
    <definedName name="___dic20">#REF!</definedName>
    <definedName name="___dic93">#REF!</definedName>
    <definedName name="___dic94">#REF!</definedName>
    <definedName name="___ENE95">#REF!</definedName>
    <definedName name="___FEB95">#REF!</definedName>
    <definedName name="___jun93">#REF!</definedName>
    <definedName name="___jun94">#REF!</definedName>
    <definedName name="___jun95">#REF!</definedName>
    <definedName name="___mac5">#REF!</definedName>
    <definedName name="___mar94">#REF!</definedName>
    <definedName name="___MAR95">#REF!</definedName>
    <definedName name="___MAY95">#REF!</definedName>
    <definedName name="___res12">#REF!</definedName>
    <definedName name="___RES2">#REF!</definedName>
    <definedName name="___RIV2">#REF!</definedName>
    <definedName name="___RIV3">#REF!</definedName>
    <definedName name="___SAR10">#REF!</definedName>
    <definedName name="___SAR5">#REF!</definedName>
    <definedName name="___SAR80">#REF!</definedName>
    <definedName name="___set94">#REF!</definedName>
    <definedName name="___set95">#REF!</definedName>
    <definedName name="___TC2">#REF!</definedName>
    <definedName name="___TPy530231">#REF!</definedName>
    <definedName name="__ABR95">#REF!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 localSheetId="6">#REF!</definedName>
    <definedName name="__DAT23">#REF!</definedName>
    <definedName name="__dat2323">#REF!</definedName>
    <definedName name="__DAT24" localSheetId="6">#REF!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4">#REF!</definedName>
    <definedName name="__DAT5">#REF!</definedName>
    <definedName name="__DAT6">#REF!</definedName>
    <definedName name="__DAT7">#REF!</definedName>
    <definedName name="__DAT8">#REF!</definedName>
    <definedName name="__DAT9">#REF!</definedName>
    <definedName name="__dic20">#REF!</definedName>
    <definedName name="__dic93">#REF!</definedName>
    <definedName name="__dic94">#REF!</definedName>
    <definedName name="__ENE95">#REF!</definedName>
    <definedName name="__FEB95">#REF!</definedName>
    <definedName name="__jun93">#REF!</definedName>
    <definedName name="__jun94">#REF!</definedName>
    <definedName name="__jun95">#REF!</definedName>
    <definedName name="__mac5">#REF!</definedName>
    <definedName name="__mar94">#REF!</definedName>
    <definedName name="__MAR95">#REF!</definedName>
    <definedName name="__MAY95">#REF!</definedName>
    <definedName name="__res12">#REF!</definedName>
    <definedName name="__RES2">#REF!</definedName>
    <definedName name="__RIV2">#REF!</definedName>
    <definedName name="__RIV3">#REF!</definedName>
    <definedName name="__RSE1">#REF!</definedName>
    <definedName name="__RSE2">#REF!</definedName>
    <definedName name="__SAR10">#REF!</definedName>
    <definedName name="__SAR5">#REF!</definedName>
    <definedName name="__SAR80">#REF!</definedName>
    <definedName name="__set94">#REF!</definedName>
    <definedName name="__set95">#REF!</definedName>
    <definedName name="__TC2">#REF!</definedName>
    <definedName name="__TPy530231">#REF!</definedName>
    <definedName name="_1ANEX_A">#REF!</definedName>
    <definedName name="_2ANEX_A">#REF!</definedName>
    <definedName name="_2ANEX_H">#REF!</definedName>
    <definedName name="_4ANEX_H">#REF!</definedName>
    <definedName name="_ABR95">#REF!</definedName>
    <definedName name="_ARP99">#REF!</definedName>
    <definedName name="_AUD99">#REF!</definedName>
    <definedName name="_bce0399">#REF!</definedName>
    <definedName name="_BRR99">#REF!</definedName>
    <definedName name="_CAD99">#REF!</definedName>
    <definedName name="_CDS1">#REF!</definedName>
    <definedName name="_CDS2">#REF!</definedName>
    <definedName name="_Cri2">#REF!</definedName>
    <definedName name="_DAT1">#REF!</definedName>
    <definedName name="_DAT10">#REF!</definedName>
    <definedName name="_DAT11">#REF!</definedName>
    <definedName name="_DAT12">#REF!</definedName>
    <definedName name="_DAT13" localSheetId="6">#REF!</definedName>
    <definedName name="_DAT13">#REF!</definedName>
    <definedName name="_DAT14" localSheetId="6">#REF!</definedName>
    <definedName name="_DAT14">#REF!</definedName>
    <definedName name="_DAT15">#REF!</definedName>
    <definedName name="_DAT16">#REF!</definedName>
    <definedName name="_DAT17" localSheetId="6">#REF!</definedName>
    <definedName name="_DAT17">#REF!</definedName>
    <definedName name="_DAT18" localSheetId="6">#REF!</definedName>
    <definedName name="_DAT18">#REF!</definedName>
    <definedName name="_DAT19" localSheetId="6">#REF!</definedName>
    <definedName name="_DAT19">#REF!</definedName>
    <definedName name="_DAT2">#REF!</definedName>
    <definedName name="_DAT20" localSheetId="6">#REF!</definedName>
    <definedName name="_DAT20">#REF!</definedName>
    <definedName name="_DAT21">#REF!</definedName>
    <definedName name="_DAT22" localSheetId="6">#REF!</definedName>
    <definedName name="_DAT22">#REF!</definedName>
    <definedName name="_DAT23" localSheetId="6">#REF!</definedName>
    <definedName name="_DAT23">#REF!</definedName>
    <definedName name="_dat2323">#REF!</definedName>
    <definedName name="_DAT24" localSheetId="6">#REF!</definedName>
    <definedName name="_DAT24">#REF!</definedName>
    <definedName name="_DAT25">#REF!</definedName>
    <definedName name="_DAT26">#REF!</definedName>
    <definedName name="_DAT27">#REF!</definedName>
    <definedName name="_DAT28">#REF!</definedName>
    <definedName name="_DAT29">#REF!</definedName>
    <definedName name="_DAT3" localSheetId="6">#REF!</definedName>
    <definedName name="_DAT3">#REF!</definedName>
    <definedName name="_DAT30">#REF!</definedName>
    <definedName name="_DAT31">#REF!</definedName>
    <definedName name="_DAT32">#REF!</definedName>
    <definedName name="_DAT33">#REF!</definedName>
    <definedName name="_DAT34">#REF!</definedName>
    <definedName name="_DAT4" localSheetId="6">#REF!</definedName>
    <definedName name="_DAT4">#REF!</definedName>
    <definedName name="_DAT5" localSheetId="6">#REF!</definedName>
    <definedName name="_DAT5">#REF!</definedName>
    <definedName name="_DAT6">#REF!</definedName>
    <definedName name="_DAT7">#REF!</definedName>
    <definedName name="_DAT8">#REF!</definedName>
    <definedName name="_DAT9">#REF!</definedName>
    <definedName name="_dic20">#REF!</definedName>
    <definedName name="_dic93">#REF!</definedName>
    <definedName name="_dic94">#REF!</definedName>
    <definedName name="_ENE95">#REF!</definedName>
    <definedName name="_ext2">#REF!</definedName>
    <definedName name="_FEB95">#REF!</definedName>
    <definedName name="_Fill" hidden="1">#REF!</definedName>
    <definedName name="_xlnm._FilterDatabase" localSheetId="5" hidden="1">'Aux EFE'!$B$1:$R$73</definedName>
    <definedName name="_xlnm._FilterDatabase" localSheetId="8" hidden="1">'BALANCE GENERAL final'!$C$7:$L$260</definedName>
    <definedName name="_xlnm._FilterDatabase" localSheetId="17" hidden="1">'Balance Sistema'!$A$228:$H$438</definedName>
    <definedName name="_xlnm._FilterDatabase" localSheetId="10" hidden="1">'E. RESULTADOS'!$C$6:$W$239</definedName>
    <definedName name="_xlnm._FilterDatabase" localSheetId="3" hidden="1">EERR!$B$15:$G$81</definedName>
    <definedName name="_xlnm._FilterDatabase" localSheetId="9" hidden="1">'Nota 5'!$B$82:$E$155</definedName>
    <definedName name="_xlnm._FilterDatabase" hidden="1">#REF!</definedName>
    <definedName name="_GBP99" localSheetId="5">#REF!</definedName>
    <definedName name="_GBP99">#REF!</definedName>
    <definedName name="_GCS1" localSheetId="5">#REF!</definedName>
    <definedName name="_GCS1">#REF!</definedName>
    <definedName name="_GCS2">#REF!</definedName>
    <definedName name="_jun93">#REF!</definedName>
    <definedName name="_jun94">#REF!</definedName>
    <definedName name="_jun95">#REF!</definedName>
    <definedName name="_Key1" localSheetId="5" hidden="1">#REF!</definedName>
    <definedName name="_Key1" localSheetId="1" hidden="1">#REF!</definedName>
    <definedName name="_Key1" localSheetId="6" hidden="1">#REF!</definedName>
    <definedName name="_Key1" hidden="1">#REF!</definedName>
    <definedName name="_Key2" localSheetId="6" hidden="1">#REF!</definedName>
    <definedName name="_Key2" hidden="1">#REF!</definedName>
    <definedName name="_mac5">#REF!</definedName>
    <definedName name="_mar94">#REF!</definedName>
    <definedName name="_MAR95">#REF!</definedName>
    <definedName name="_MAY95">#REF!</definedName>
    <definedName name="_MXP99">#REF!</definedName>
    <definedName name="_NZD99">#REF!</definedName>
    <definedName name="_Order1" hidden="1">255</definedName>
    <definedName name="_Order2" hidden="1">255</definedName>
    <definedName name="_Parse_In" localSheetId="5" hidden="1">#REF!</definedName>
    <definedName name="_Parse_In" localSheetId="6" hidden="1">#REF!</definedName>
    <definedName name="_Parse_In" hidden="1">#REF!</definedName>
    <definedName name="_Parse_Out" localSheetId="6" hidden="1">#REF!</definedName>
    <definedName name="_Parse_Out" hidden="1">#REF!</definedName>
    <definedName name="_PBS2">#REF!</definedName>
    <definedName name="_PLA1">#REF!</definedName>
    <definedName name="_PLA2">#REF!</definedName>
    <definedName name="_PLZ99">#REF!</definedName>
    <definedName name="_res12">#REF!</definedName>
    <definedName name="_RES2">#REF!</definedName>
    <definedName name="_RIV2">#REF!</definedName>
    <definedName name="_RIV3">#REF!</definedName>
    <definedName name="_RSE1">#REF!</definedName>
    <definedName name="_RSE2">#REF!</definedName>
    <definedName name="_SAR10">#REF!</definedName>
    <definedName name="_SAR5">#REF!</definedName>
    <definedName name="_SAR80">#REF!</definedName>
    <definedName name="_set94">#REF!</definedName>
    <definedName name="_set95">#REF!</definedName>
    <definedName name="_SGD99">#REF!</definedName>
    <definedName name="_Sort" hidden="1">#REF!</definedName>
    <definedName name="_TC2">#REF!</definedName>
    <definedName name="_TPy530231">#REF!</definedName>
    <definedName name="_TWD99">#REF!</definedName>
    <definedName name="_XS1">#REF!</definedName>
    <definedName name="_XS2">#REF!</definedName>
    <definedName name="_XS3">#REF!</definedName>
    <definedName name="_XS4">#REF!</definedName>
    <definedName name="_XS5">#REF!</definedName>
    <definedName name="_XS6">#REF!</definedName>
    <definedName name="_XS7">#REF!</definedName>
    <definedName name="_XS8">#REF!</definedName>
    <definedName name="a" localSheetId="5">#REF!</definedName>
    <definedName name="a" localSheetId="3" hidden="1">{#N/A,#N/A,FALSE,"Aging Summary";#N/A,#N/A,FALSE,"Ratio Analysis";#N/A,#N/A,FALSE,"Test 120 Day Accts";#N/A,#N/A,FALSE,"Tickmarks"}</definedName>
    <definedName name="a" localSheetId="4" hidden="1">{#N/A,#N/A,FALSE,"Aging Summary";#N/A,#N/A,FALSE,"Ratio Analysis";#N/A,#N/A,FALSE,"Test 120 Day Accts";#N/A,#N/A,FALSE,"Tickmarks"}</definedName>
    <definedName name="a" localSheetId="1" hidden="1">{#N/A,#N/A,FALSE,"Aging Summary";#N/A,#N/A,FALSE,"Ratio Analysis";#N/A,#N/A,FALSE,"Test 120 Day Accts";#N/A,#N/A,FALSE,"Tickmarks"}</definedName>
    <definedName name="a" localSheetId="7" hidden="1">{#N/A,#N/A,FALSE,"Aging Summary";#N/A,#N/A,FALSE,"Ratio Analysis";#N/A,#N/A,FALSE,"Test 120 Day Accts";#N/A,#N/A,FALSE,"Tickmarks"}</definedName>
    <definedName name="a" localSheetId="9" hidden="1">{#N/A,#N/A,FALSE,"Aging Summary";#N/A,#N/A,FALSE,"Ratio Analysis";#N/A,#N/A,FALSE,"Test 120 Day Accts";#N/A,#N/A,FALSE,"Tickmarks"}</definedName>
    <definedName name="a" localSheetId="11" hidden="1">{#N/A,#N/A,FALSE,"Aging Summary";#N/A,#N/A,FALSE,"Ratio Analysis";#N/A,#N/A,FALSE,"Test 120 Day Accts";#N/A,#N/A,FALSE,"Tickmarks"}</definedName>
    <definedName name="A" localSheetId="6">#REF!</definedName>
    <definedName name="a" hidden="1">{#N/A,#N/A,FALSE,"Aging Summary";#N/A,#N/A,FALSE,"Ratio Analysis";#N/A,#N/A,FALSE,"Test 120 Day Accts";#N/A,#N/A,FALSE,"Tickmarks"}</definedName>
    <definedName name="A_" localSheetId="5">#REF!</definedName>
    <definedName name="A_">#REF!</definedName>
    <definedName name="A_impresión_IM" localSheetId="5">#REF!</definedName>
    <definedName name="A_impresión_IM" localSheetId="6">#REF!</definedName>
    <definedName name="A_impresión_IM">#REF!</definedName>
    <definedName name="aa" hidden="1">#REF!</definedName>
    <definedName name="aakdkadk" localSheetId="5" hidden="1">#REF!</definedName>
    <definedName name="aakdkadk" hidden="1">#REF!</definedName>
    <definedName name="AB_">#REF!</definedName>
    <definedName name="ABRIL">#REF!</definedName>
    <definedName name="ABRIL_AC">#REF!</definedName>
    <definedName name="ABRIL_MES">#REF!</definedName>
    <definedName name="AC_">#REF!</definedName>
    <definedName name="Acceso_Ganado">#REF!</definedName>
    <definedName name="Account_Balance">#REF!</definedName>
    <definedName name="ACCT">#REF!</definedName>
    <definedName name="acctascomb">#REF!</definedName>
    <definedName name="acctashold1">#REF!</definedName>
    <definedName name="acctashold2">#REF!</definedName>
    <definedName name="acctasnorte">#REF!</definedName>
    <definedName name="acctassur">#REF!</definedName>
    <definedName name="ACT_CORR_07">#REF!</definedName>
    <definedName name="Act_Obj_Accuracy">#REF!</definedName>
    <definedName name="Act_Obj_Existence">#REF!</definedName>
    <definedName name="activo">#REF!</definedName>
    <definedName name="activo_total">#REF!</definedName>
    <definedName name="ACTIVO_TOTAL_1">#REF!</definedName>
    <definedName name="ACTIVO_TOTAL_2">#REF!</definedName>
    <definedName name="Activo_Total_Dic_07">#REF!</definedName>
    <definedName name="acufcser">#REF!</definedName>
    <definedName name="acumvtaBC">#REF!</definedName>
    <definedName name="ACUVTABCPRE">#REF!</definedName>
    <definedName name="AD_">#REF!</definedName>
    <definedName name="ADV_PROM" localSheetId="6">#REF!</definedName>
    <definedName name="ADV_PROM">#REF!</definedName>
    <definedName name="AGGIR">#REF!</definedName>
    <definedName name="AGMZN">#REF!</definedName>
    <definedName name="AGSJ">#REF!</definedName>
    <definedName name="AGSJ2">#REF!</definedName>
    <definedName name="AGTRN">#REF!</definedName>
    <definedName name="air">#REF!</definedName>
    <definedName name="AJUST_AL_PATRIM">#REF!</definedName>
    <definedName name="Alarma">#REF!</definedName>
    <definedName name="Alfabeto">#REF!</definedName>
    <definedName name="alquiacum">#REF!</definedName>
    <definedName name="alquileres">#REF!</definedName>
    <definedName name="alquimes">#REF!</definedName>
    <definedName name="analogchannels">#REF!</definedName>
    <definedName name="ANEX">#REF!</definedName>
    <definedName name="ANEZ">#REF!</definedName>
    <definedName name="APARC">#REF!</definedName>
    <definedName name="APARC2">#REF!</definedName>
    <definedName name="APARC3">#REF!</definedName>
    <definedName name="APARC4">#REF!</definedName>
    <definedName name="APORT_NO_CAPITAL">#REF!</definedName>
    <definedName name="APORTES_1">#REF!</definedName>
    <definedName name="APORTES_CAPITAL_1">#REF!</definedName>
    <definedName name="APORTES_CAPITAL_2">#REF!</definedName>
    <definedName name="APSUMMARY">#REF!</definedName>
    <definedName name="aquimgir">#REF!</definedName>
    <definedName name="aquimsj1">#REF!</definedName>
    <definedName name="aquimsj2">#REF!</definedName>
    <definedName name="AR_Balance">#REF!</definedName>
    <definedName name="ARA_Threshold">#REF!</definedName>
    <definedName name="_xlnm.Extract">#REF!</definedName>
    <definedName name="_xlnm.Print_Area" localSheetId="5">#REF!</definedName>
    <definedName name="_xlnm.Print_Area" localSheetId="2">BG!$B$10:$L$84</definedName>
    <definedName name="_xlnm.Print_Area" localSheetId="3">EERR!$B$10:$G$101</definedName>
    <definedName name="_xlnm.Print_Area" localSheetId="9">'Nota 5'!$A$9:$I$710</definedName>
    <definedName name="_xlnm.Print_Area" localSheetId="11">'Nota 6 a Nota 12'!$A$9:$I$53</definedName>
    <definedName name="_xlnm.Print_Area" localSheetId="6">VPN!$B$9:$M$40</definedName>
    <definedName name="_xlnm.Print_Area">#REF!</definedName>
    <definedName name="Area_de_impresión2" localSheetId="1">#REF!</definedName>
    <definedName name="Area_de_impresión2" localSheetId="7">#REF!</definedName>
    <definedName name="Area_de_impresión2" localSheetId="9">#REF!</definedName>
    <definedName name="Area_de_impresión2" localSheetId="11">#REF!</definedName>
    <definedName name="Area_de_impresión2" localSheetId="6">#REF!</definedName>
    <definedName name="Area_de_impresión2">#REF!</definedName>
    <definedName name="Area_de_impresión3" localSheetId="6">#REF!</definedName>
    <definedName name="Area_de_impresión3">#REF!</definedName>
    <definedName name="AREA_GANAN">#REF!</definedName>
    <definedName name="AREA_PERDID">#REF!</definedName>
    <definedName name="area2">#REF!</definedName>
    <definedName name="ARGENTINA" localSheetId="6">#REF!</definedName>
    <definedName name="ARGENTINA">#REF!</definedName>
    <definedName name="armado">#REF!</definedName>
    <definedName name="ARP">#REF!</definedName>
    <definedName name="ARP_Threshold">#REF!</definedName>
    <definedName name="Arquivo">#REF!</definedName>
    <definedName name="Array">#REF!</definedName>
    <definedName name="AS2DocOpenMode" hidden="1">"AS2DocumentEdit"</definedName>
    <definedName name="AS2HasNoAutoHeaderFooter" hidden="1">" "</definedName>
    <definedName name="AS2ReportLS" hidden="1">1</definedName>
    <definedName name="AS2StaticLS" localSheetId="5" hidden="1">#REF!</definedName>
    <definedName name="AS2StaticLS" localSheetId="6" hidden="1">#REF!</definedName>
    <definedName name="AS2StaticLS" hidden="1">#REF!</definedName>
    <definedName name="AS2SyncStepLS" hidden="1">0</definedName>
    <definedName name="AS2TickmarkLS" localSheetId="5" hidden="1">#REF!</definedName>
    <definedName name="AS2TickmarkLS" localSheetId="6" hidden="1">#REF!</definedName>
    <definedName name="AS2TickmarkLS" hidden="1">#REF!</definedName>
    <definedName name="AS2VersionLS" hidden="1">300</definedName>
    <definedName name="ASDR">#REF!</definedName>
    <definedName name="ASFadsf">#REF!</definedName>
    <definedName name="assssssssssssssssssssssssssssssssssssssssss" localSheetId="5" hidden="1">#REF!</definedName>
    <definedName name="assssssssssssssssssssssssssssssssssssssssss" hidden="1">#REF!</definedName>
    <definedName name="atcdtc">#REF!</definedName>
    <definedName name="AUD">#REF!</definedName>
    <definedName name="B" localSheetId="5">#REF!</definedName>
    <definedName name="B" localSheetId="6">#REF!</definedName>
    <definedName name="B">#REF!</definedName>
    <definedName name="B_">#REF!</definedName>
    <definedName name="Balance">#REF!</definedName>
    <definedName name="BALANCEI">#REF!</definedName>
    <definedName name="BALANCES">#REF!</definedName>
    <definedName name="ban">#REF!</definedName>
    <definedName name="bandaAe1">#REF!,#REF!,#REF!</definedName>
    <definedName name="bandaAe2">#REF!,#REF!,#REF!</definedName>
    <definedName name="bandaAn">#REF!,#REF!</definedName>
    <definedName name="BASE">#REF!</definedName>
    <definedName name="base2">#REF!</definedName>
    <definedName name="_xlnm.Database" localSheetId="6">#REF!</definedName>
    <definedName name="_xlnm.Database">#REF!</definedName>
    <definedName name="basemeta" localSheetId="6">#REF!</definedName>
    <definedName name="basemeta">#REF!</definedName>
    <definedName name="basenueva" localSheetId="6">#REF!</definedName>
    <definedName name="basenueva">#REF!</definedName>
    <definedName name="BB">#REF!</definedName>
    <definedName name="bcalqui">#REF!</definedName>
    <definedName name="BCC">#REF!</definedName>
    <definedName name="BCDE" localSheetId="5" hidden="1">{#N/A,#N/A,FALSE,"Aging Summary";#N/A,#N/A,FALSE,"Ratio Analysis";#N/A,#N/A,FALSE,"Test 120 Day Accts";#N/A,#N/A,FALSE,"Tickmarks"}</definedName>
    <definedName name="BCDE" localSheetId="3" hidden="1">{#N/A,#N/A,FALSE,"Aging Summary";#N/A,#N/A,FALSE,"Ratio Analysis";#N/A,#N/A,FALSE,"Test 120 Day Accts";#N/A,#N/A,FALSE,"Tickmarks"}</definedName>
    <definedName name="BCDE" localSheetId="4" hidden="1">{#N/A,#N/A,FALSE,"Aging Summary";#N/A,#N/A,FALSE,"Ratio Analysis";#N/A,#N/A,FALSE,"Test 120 Day Accts";#N/A,#N/A,FALSE,"Tickmarks"}</definedName>
    <definedName name="BCDE" localSheetId="1" hidden="1">{#N/A,#N/A,FALSE,"Aging Summary";#N/A,#N/A,FALSE,"Ratio Analysis";#N/A,#N/A,FALSE,"Test 120 Day Accts";#N/A,#N/A,FALSE,"Tickmarks"}</definedName>
    <definedName name="BCDE" localSheetId="7" hidden="1">{#N/A,#N/A,FALSE,"Aging Summary";#N/A,#N/A,FALSE,"Ratio Analysis";#N/A,#N/A,FALSE,"Test 120 Day Accts";#N/A,#N/A,FALSE,"Tickmarks"}</definedName>
    <definedName name="BCDE" localSheetId="9" hidden="1">{#N/A,#N/A,FALSE,"Aging Summary";#N/A,#N/A,FALSE,"Ratio Analysis";#N/A,#N/A,FALSE,"Test 120 Day Accts";#N/A,#N/A,FALSE,"Tickmarks"}</definedName>
    <definedName name="BCDE" localSheetId="11" hidden="1">{#N/A,#N/A,FALSE,"Aging Summary";#N/A,#N/A,FALSE,"Ratio Analysis";#N/A,#N/A,FALSE,"Test 120 Day Accts";#N/A,#N/A,FALSE,"Tickmarks"}</definedName>
    <definedName name="BCDE" localSheetId="6" hidden="1">{#N/A,#N/A,FALSE,"Aging Summary";#N/A,#N/A,FALSE,"Ratio Analysis";#N/A,#N/A,FALSE,"Test 120 Day Accts";#N/A,#N/A,FALSE,"Tickmarks"}</definedName>
    <definedName name="BCDE" hidden="1">{#N/A,#N/A,FALSE,"Aging Summary";#N/A,#N/A,FALSE,"Ratio Analysis";#N/A,#N/A,FALSE,"Test 120 Day Accts";#N/A,#N/A,FALSE,"Tickmarks"}</definedName>
    <definedName name="BCI">#REF!</definedName>
    <definedName name="BCII">#REF!</definedName>
    <definedName name="BCNC">#REF!</definedName>
    <definedName name="BCP">#REF!</definedName>
    <definedName name="BDU">#REF!</definedName>
    <definedName name="BDUU">#REF!</definedName>
    <definedName name="BG_Del" hidden="1">15</definedName>
    <definedName name="BG_Ins" hidden="1">4</definedName>
    <definedName name="BG_Mod" hidden="1">6</definedName>
    <definedName name="BIHSIEJFIUDHFSKFVHJSF" localSheetId="5" hidden="1">#REF!</definedName>
    <definedName name="BIHSIEJFIUDHFSKFVHJSF" hidden="1">#REF!</definedName>
    <definedName name="bjhgugydrfshdxhcfi" localSheetId="5" hidden="1">#REF!</definedName>
    <definedName name="bjhgugydrfshdxhcfi" hidden="1">#REF!</definedName>
    <definedName name="bol">#REF!</definedName>
    <definedName name="Box_analysed">#REF!</definedName>
    <definedName name="Box_Capex">#REF!</definedName>
    <definedName name="Box_interest">#REF!</definedName>
    <definedName name="Box_quantities">#REF!</definedName>
    <definedName name="BRASIL" localSheetId="6">#REF!</definedName>
    <definedName name="BRASIL">#REF!</definedName>
    <definedName name="BRR">#REF!</definedName>
    <definedName name="bsusocomb1">#REF!</definedName>
    <definedName name="bsusonorte1">#REF!</definedName>
    <definedName name="bsusosur1">#REF!</definedName>
    <definedName name="BU_NETO">#REF!</definedName>
    <definedName name="BuiltIn_Print_Area" localSheetId="6">#REF!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 localSheetId="6">#REF!</definedName>
    <definedName name="BuiltIn_Print_Area___0___0___0___0___0">#REF!</definedName>
    <definedName name="BuiltIn_Print_Area___0___0___0___0___0___0">#REF!</definedName>
    <definedName name="BuiltIn_Print_Area___0___0___0___0___0___0___0">#REF!</definedName>
    <definedName name="BuiltIn_Print_Area___0___0___0___0___0___0___0___0" localSheetId="6">#REF!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__0___0___0___0___0___0___0___0___0">#REF!</definedName>
    <definedName name="BuiltIn_Print_Area___0___0_1">0</definedName>
    <definedName name="BuiltIn_Print_Area___0___0_2">0</definedName>
    <definedName name="BuiltIn_Print_Area___0___0_3">0</definedName>
    <definedName name="bvbb" hidden="1">#REF!</definedName>
    <definedName name="C_">#REF!</definedName>
    <definedName name="C_C_Balance">#REF!</definedName>
    <definedName name="C_C_BalanceA">#REF!</definedName>
    <definedName name="C_C_BalanceF">#REF!</definedName>
    <definedName name="C_C_BalanceH">#REF!</definedName>
    <definedName name="C_C_BalanceJ">#REF!</definedName>
    <definedName name="C_CONT.">#REF!</definedName>
    <definedName name="Cabezas">#REF!</definedName>
    <definedName name="CAD">#REF!</definedName>
    <definedName name="Caja">#REF!</definedName>
    <definedName name="cambio">#REF!</definedName>
    <definedName name="cambiop">#REF!</definedName>
    <definedName name="cambiox">#REF!</definedName>
    <definedName name="cambioy">#REF!</definedName>
    <definedName name="canal" localSheetId="6">#REF!</definedName>
    <definedName name="canal">#REF!</definedName>
    <definedName name="CAP_INTEGR">#REF!</definedName>
    <definedName name="CAPITAL_MINIMO_BCP">#REF!</definedName>
    <definedName name="CAPITAL_MINIMO_BCP_2">#REF!</definedName>
    <definedName name="CAPITAL_SOCIAL_1">#REF!</definedName>
    <definedName name="CAPITAL_SOCIAL_2">#REF!</definedName>
    <definedName name="Capitali">#REF!</definedName>
    <definedName name="CARA">#REF!</definedName>
    <definedName name="CARATULA">#REF!</definedName>
    <definedName name="CARG_DIFER">#REF!</definedName>
    <definedName name="CBA">#REF!</definedName>
    <definedName name="CC" localSheetId="6">#REF!</definedName>
    <definedName name="CC">#REF!</definedName>
    <definedName name="CD">#REF!</definedName>
    <definedName name="CDG">#REF!</definedName>
    <definedName name="cdghjf">#REF!</definedName>
    <definedName name="cdgiro">#REF!</definedName>
    <definedName name="cdmzn">#REF!</definedName>
    <definedName name="CDMZO">#REF!</definedName>
    <definedName name="cdrogtos">#REF!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dsj1">#REF!</definedName>
    <definedName name="cdsj2">#REF!</definedName>
    <definedName name="cdsjo">#REF!</definedName>
    <definedName name="CDT">#REF!</definedName>
    <definedName name="cdtn">#REF!</definedName>
    <definedName name="cdto">#REF!</definedName>
    <definedName name="cdttro">#REF!</definedName>
    <definedName name="celso">#REF!</definedName>
    <definedName name="CFC">#REF!</definedName>
    <definedName name="cgp">#REF!</definedName>
    <definedName name="CH_">#REF!</definedName>
    <definedName name="chart1" localSheetId="6">#REF!</definedName>
    <definedName name="chart1">#REF!</definedName>
    <definedName name="Chave">#REF!</definedName>
    <definedName name="chcontrole">#REF!</definedName>
    <definedName name="CLIENT_NAME">#REF!</definedName>
    <definedName name="cliente" localSheetId="6">#REF!</definedName>
    <definedName name="cliente">#REF!</definedName>
    <definedName name="cliente2" localSheetId="6">#REF!</definedName>
    <definedName name="cliente2">#REF!</definedName>
    <definedName name="Clientes" localSheetId="6">#REF!</definedName>
    <definedName name="Clientes">#REF!</definedName>
    <definedName name="Clients_Population_Total" localSheetId="6">#REF!</definedName>
    <definedName name="Clients_Population_Total">#REF!</definedName>
    <definedName name="cndsuuuuuuuuuuuuuuuuuuuuuuuuuuuuuuuuuuuuuuuuuuuuuuuuuuuuu" hidden="1">#REF!</definedName>
    <definedName name="co" localSheetId="6">#REF!</definedName>
    <definedName name="co">#REF!</definedName>
    <definedName name="codigos">#REF!</definedName>
    <definedName name="COEF">#N/A</definedName>
    <definedName name="colorcode" localSheetId="5">#REF!</definedName>
    <definedName name="colorcode">#REF!</definedName>
    <definedName name="Combin" localSheetId="5">#REF!</definedName>
    <definedName name="Combin">#REF!</definedName>
    <definedName name="Comp_FPC" localSheetId="5">#REF!,#REF!,#REF!,#REF!</definedName>
    <definedName name="Comp_FPC">#REF!,#REF!,#REF!,#REF!</definedName>
    <definedName name="Company" localSheetId="5">#REF!</definedName>
    <definedName name="Company">#REF!</definedName>
    <definedName name="COMPAÑIAS" localSheetId="6">#REF!</definedName>
    <definedName name="COMPAÑIAS">#REF!</definedName>
    <definedName name="Compilacion">#REF!</definedName>
    <definedName name="complacu" localSheetId="6">#REF!</definedName>
    <definedName name="complacu">#REF!</definedName>
    <definedName name="complemes" localSheetId="6">#REF!</definedName>
    <definedName name="complemes">#REF!</definedName>
    <definedName name="compprueb">#REF!</definedName>
    <definedName name="compras">#REF!</definedName>
    <definedName name="Computed_Sample_Population_Total" localSheetId="6">#REF!</definedName>
    <definedName name="Computed_Sample_Population_Total">#REF!</definedName>
    <definedName name="CONS">#REF!</definedName>
    <definedName name="cons_previsiones_1">#REF!</definedName>
    <definedName name="cons_previsiones_2">#REF!</definedName>
    <definedName name="CONS2">#REF!</definedName>
    <definedName name="CONSTITUCION">#REF!</definedName>
    <definedName name="Contrib_acum_proyecto">#REF!</definedName>
    <definedName name="Control">#REF!</definedName>
    <definedName name="coordenadas">#REF!</definedName>
    <definedName name="copia">#REF!</definedName>
    <definedName name="COSEG">#REF!</definedName>
    <definedName name="COSEGIR">#REF!</definedName>
    <definedName name="COSEMZ">#REF!</definedName>
    <definedName name="COSEMZ1">#REF!</definedName>
    <definedName name="COSEMZ1B">#REF!</definedName>
    <definedName name="COSEMZ2">#REF!</definedName>
    <definedName name="COSEMZ2B">#REF!</definedName>
    <definedName name="COSEMZ3">#REF!</definedName>
    <definedName name="COSEMZ3B">#REF!</definedName>
    <definedName name="COSES1">#REF!</definedName>
    <definedName name="COSES2">#REF!</definedName>
    <definedName name="COSESJ">#REF!</definedName>
    <definedName name="COSESJ1">#REF!</definedName>
    <definedName name="COSESJ2">#REF!</definedName>
    <definedName name="COSESJ3">#REF!</definedName>
    <definedName name="COSETR">#REF!</definedName>
    <definedName name="COSETR1">#REF!</definedName>
    <definedName name="COSETR2">#REF!</definedName>
    <definedName name="COSETR3">#REF!</definedName>
    <definedName name="CosMz">#REF!</definedName>
    <definedName name="COST">#REF!</definedName>
    <definedName name="COST_MP" localSheetId="6">#REF!</definedName>
    <definedName name="COST_MP">#REF!</definedName>
    <definedName name="costobc">#REF!</definedName>
    <definedName name="CPC">#REF!</definedName>
    <definedName name="CPP">#REF!</definedName>
    <definedName name="CRED_DIVERSOS">#REF!</definedName>
    <definedName name="credito">#REF!</definedName>
    <definedName name="crin0010">#REF!</definedName>
    <definedName name="_xlnm.Criteria">#REF!</definedName>
    <definedName name="Critical_Component">#REF!</definedName>
    <definedName name="Critical_ComponentA">#REF!</definedName>
    <definedName name="Critical_ComponentF">#REF!</definedName>
    <definedName name="Critical_ComponentH">#REF!</definedName>
    <definedName name="Critical_ComponentJ">#REF!</definedName>
    <definedName name="CSF_DEUD_PROD_FINAN">#REF!</definedName>
    <definedName name="CSF_OTRAS_INST_FIN">#REF!</definedName>
    <definedName name="CSNF_DEU_PROD_FIN">#REF!</definedName>
    <definedName name="CSNF_INT_REPO">#REF!</definedName>
    <definedName name="CSNF_PREST_">#REF!</definedName>
    <definedName name="CSNF_PREV">#REF!</definedName>
    <definedName name="CSNF_REPO">#REF!</definedName>
    <definedName name="ctovtanorte">#REF!</definedName>
    <definedName name="CtrlExt">#REF!</definedName>
    <definedName name="CUG_Agua">#REF!</definedName>
    <definedName name="Cuota_Fija">#REF!</definedName>
    <definedName name="Cuota_Telefono">#REF!</definedName>
    <definedName name="currency">#REF!</definedName>
    <definedName name="Customer">#REF!</definedName>
    <definedName name="customerld">#REF!</definedName>
    <definedName name="CustomerPCS">#REF!</definedName>
    <definedName name="CV_DEUD_PROD_FINAN">#REF!</definedName>
    <definedName name="CV_MOROSOS">#REF!</definedName>
    <definedName name="CV_PREST_SF">#REF!</definedName>
    <definedName name="CV_PREV">#REF!</definedName>
    <definedName name="CY_Accounts_Receivable" localSheetId="6">#REF!</definedName>
    <definedName name="CY_Accounts_Receivable">#REF!</definedName>
    <definedName name="CY_Administration" localSheetId="6">#REF!</definedName>
    <definedName name="CY_Administration">#REF!</definedName>
    <definedName name="CY_Cash" localSheetId="6">#REF!</definedName>
    <definedName name="CY_Cash">#REF!</definedName>
    <definedName name="CY_Cash_Div_Dec" localSheetId="6">#REF!</definedName>
    <definedName name="CY_Cash_Div_Dec">#REF!</definedName>
    <definedName name="CY_CASH_DIVIDENDS_DECLARED__per_common_share" localSheetId="6">#REF!</definedName>
    <definedName name="CY_CASH_DIVIDENDS_DECLARED__per_common_share">#REF!</definedName>
    <definedName name="CY_Common_Equity" localSheetId="6">#REF!</definedName>
    <definedName name="CY_Common_Equity">#REF!</definedName>
    <definedName name="CY_Cost_of_Sales" localSheetId="6">#REF!</definedName>
    <definedName name="CY_Cost_of_Sales">#REF!</definedName>
    <definedName name="CY_Current_Liabilities" localSheetId="6">#REF!</definedName>
    <definedName name="CY_Current_Liabilities">#REF!</definedName>
    <definedName name="CY_Deposits">#REF!</definedName>
    <definedName name="CY_Depreciation" localSheetId="6">#REF!</definedName>
    <definedName name="CY_Depreciation">#REF!</definedName>
    <definedName name="CY_Disc._Ops." localSheetId="6">#REF!</definedName>
    <definedName name="CY_Disc._Ops.">#REF!</definedName>
    <definedName name="CY_Disc_mnth">#REF!</definedName>
    <definedName name="CY_Disc_pd">#REF!</definedName>
    <definedName name="CY_Discounts">#REF!</definedName>
    <definedName name="CY_Earnings_per_share" localSheetId="6">#REF!</definedName>
    <definedName name="CY_Earnings_per_share">#REF!</definedName>
    <definedName name="CY_Extraord." localSheetId="6">#REF!</definedName>
    <definedName name="CY_Extraord.">#REF!</definedName>
    <definedName name="CY_Gross_Profit" localSheetId="6">#REF!</definedName>
    <definedName name="CY_Gross_Profit">#REF!</definedName>
    <definedName name="CY_INC_AFT_TAX" localSheetId="6">#REF!</definedName>
    <definedName name="CY_INC_AFT_TAX">#REF!</definedName>
    <definedName name="CY_INC_BEF_EXTRAORD" localSheetId="6">#REF!</definedName>
    <definedName name="CY_INC_BEF_EXTRAORD">#REF!</definedName>
    <definedName name="CY_Inc_Bef_Tax" localSheetId="6">#REF!</definedName>
    <definedName name="CY_Inc_Bef_Tax">#REF!</definedName>
    <definedName name="CY_Intangible_Assets" localSheetId="6">#REF!</definedName>
    <definedName name="CY_Intangible_Assets">#REF!</definedName>
    <definedName name="CY_Interest_Expense" localSheetId="6">#REF!</definedName>
    <definedName name="CY_Interest_Expense">#REF!</definedName>
    <definedName name="CY_Inventory" localSheetId="6">#REF!</definedName>
    <definedName name="CY_Inventory">#REF!</definedName>
    <definedName name="CY_LIABIL_EQUITY" localSheetId="6">#REF!</definedName>
    <definedName name="CY_LIABIL_EQUITY">#REF!</definedName>
    <definedName name="CY_Long_term_Debt__excl_Dfd_Taxes" localSheetId="6">#REF!</definedName>
    <definedName name="CY_Long_term_Debt__excl_Dfd_Taxes">#REF!</definedName>
    <definedName name="CY_LT_Debt" localSheetId="6">#REF!</definedName>
    <definedName name="CY_LT_Debt">#REF!</definedName>
    <definedName name="CY_Market_Value_of_Equity" localSheetId="6">#REF!</definedName>
    <definedName name="CY_Market_Value_of_Equity">#REF!</definedName>
    <definedName name="CY_Marketable_Sec" localSheetId="6">#REF!</definedName>
    <definedName name="CY_Marketable_Sec">#REF!</definedName>
    <definedName name="CY_NET_INCOME" localSheetId="6">#REF!</definedName>
    <definedName name="CY_NET_INCOME">#REF!</definedName>
    <definedName name="CY_NET_PROFIT">#REF!</definedName>
    <definedName name="CY_Net_Revenue" localSheetId="6">#REF!</definedName>
    <definedName name="CY_Net_Revenue">#REF!</definedName>
    <definedName name="CY_Operating_Income" localSheetId="6">#REF!</definedName>
    <definedName name="CY_Operating_Income">#REF!</definedName>
    <definedName name="CY_Other" localSheetId="6">#REF!</definedName>
    <definedName name="CY_Other">#REF!</definedName>
    <definedName name="CY_Other_Curr_Assets" localSheetId="6">#REF!</definedName>
    <definedName name="CY_Other_Curr_Assets">#REF!</definedName>
    <definedName name="CY_Other_LT_Assets" localSheetId="6">#REF!</definedName>
    <definedName name="CY_Other_LT_Assets">#REF!</definedName>
    <definedName name="CY_Other_LT_Liabilities" localSheetId="6">#REF!</definedName>
    <definedName name="CY_Other_LT_Liabilities">#REF!</definedName>
    <definedName name="CY_Preferred_Stock" localSheetId="6">#REF!</definedName>
    <definedName name="CY_Preferred_Stock">#REF!</definedName>
    <definedName name="CY_QUICK_ASSETS" localSheetId="6">#REF!</definedName>
    <definedName name="CY_QUICK_ASSETS">#REF!</definedName>
    <definedName name="CY_Ret_mnth">#REF!</definedName>
    <definedName name="CY_Ret_pd">#REF!</definedName>
    <definedName name="CY_Retained_Earnings" localSheetId="6">#REF!</definedName>
    <definedName name="CY_Retained_Earnings">#REF!</definedName>
    <definedName name="CY_Returns">#REF!</definedName>
    <definedName name="CY_Selling" localSheetId="6">#REF!</definedName>
    <definedName name="CY_Selling">#REF!</definedName>
    <definedName name="CY_Tangible_Assets" localSheetId="6">#REF!</definedName>
    <definedName name="CY_Tangible_Assets">#REF!</definedName>
    <definedName name="CY_Tangible_Net_Worth" localSheetId="6">#REF!</definedName>
    <definedName name="CY_Tangible_Net_Worth">#REF!</definedName>
    <definedName name="CY_Taxes" localSheetId="6">#REF!</definedName>
    <definedName name="CY_Taxes">#REF!</definedName>
    <definedName name="CY_TOTAL_ASSETS" localSheetId="6">#REF!</definedName>
    <definedName name="CY_TOTAL_ASSETS">#REF!</definedName>
    <definedName name="CY_TOTAL_CURR_ASSETS" localSheetId="6">#REF!</definedName>
    <definedName name="CY_TOTAL_CURR_ASSETS">#REF!</definedName>
    <definedName name="CY_TOTAL_DEBT" localSheetId="6">#REF!</definedName>
    <definedName name="CY_TOTAL_DEBT">#REF!</definedName>
    <definedName name="CY_TOTAL_EQUITY" localSheetId="6">#REF!</definedName>
    <definedName name="CY_TOTAL_EQUITY">#REF!</definedName>
    <definedName name="CY_Trade_Payables" localSheetId="6">#REF!</definedName>
    <definedName name="CY_Trade_Payables">#REF!</definedName>
    <definedName name="CY_Weighted_Average" localSheetId="6">#REF!</definedName>
    <definedName name="CY_Weighted_Average">#REF!</definedName>
    <definedName name="CY_Working_Capital" localSheetId="6">#REF!</definedName>
    <definedName name="CY_Working_Capital">#REF!</definedName>
    <definedName name="CY_Year_Income_Statement" localSheetId="6">#REF!</definedName>
    <definedName name="CY_Year_Income_Statement">#REF!</definedName>
    <definedName name="CYB">#REF!</definedName>
    <definedName name="D">#REF!</definedName>
    <definedName name="D_">#REF!</definedName>
    <definedName name="da" localSheetId="5" hidden="1">{#N/A,#N/A,FALSE,"Aging Summary";#N/A,#N/A,FALSE,"Ratio Analysis";#N/A,#N/A,FALSE,"Test 120 Day Accts";#N/A,#N/A,FALSE,"Tickmarks"}</definedName>
    <definedName name="da" localSheetId="3" hidden="1">{#N/A,#N/A,FALSE,"Aging Summary";#N/A,#N/A,FALSE,"Ratio Analysis";#N/A,#N/A,FALSE,"Test 120 Day Accts";#N/A,#N/A,FALSE,"Tickmarks"}</definedName>
    <definedName name="da" localSheetId="4" hidden="1">{#N/A,#N/A,FALSE,"Aging Summary";#N/A,#N/A,FALSE,"Ratio Analysis";#N/A,#N/A,FALSE,"Test 120 Day Accts";#N/A,#N/A,FALSE,"Tickmarks"}</definedName>
    <definedName name="da" localSheetId="1" hidden="1">{#N/A,#N/A,FALSE,"Aging Summary";#N/A,#N/A,FALSE,"Ratio Analysis";#N/A,#N/A,FALSE,"Test 120 Day Accts";#N/A,#N/A,FALSE,"Tickmarks"}</definedName>
    <definedName name="da" localSheetId="7" hidden="1">{#N/A,#N/A,FALSE,"Aging Summary";#N/A,#N/A,FALSE,"Ratio Analysis";#N/A,#N/A,FALSE,"Test 120 Day Accts";#N/A,#N/A,FALSE,"Tickmarks"}</definedName>
    <definedName name="da" localSheetId="9" hidden="1">{#N/A,#N/A,FALSE,"Aging Summary";#N/A,#N/A,FALSE,"Ratio Analysis";#N/A,#N/A,FALSE,"Test 120 Day Accts";#N/A,#N/A,FALSE,"Tickmarks"}</definedName>
    <definedName name="da" localSheetId="11" hidden="1">{#N/A,#N/A,FALSE,"Aging Summary";#N/A,#N/A,FALSE,"Ratio Analysis";#N/A,#N/A,FALSE,"Test 120 Day Accts";#N/A,#N/A,FALSE,"Tickmarks"}</definedName>
    <definedName name="da" localSheetId="6" hidden="1">{#N/A,#N/A,FALSE,"Aging Summary";#N/A,#N/A,FALSE,"Ratio Analysis";#N/A,#N/A,FALSE,"Test 120 Day Accts";#N/A,#N/A,FALSE,"Tickmarks"}</definedName>
    <definedName name="da" hidden="1">{#N/A,#N/A,FALSE,"Aging Summary";#N/A,#N/A,FALSE,"Ratio Analysis";#N/A,#N/A,FALSE,"Test 120 Day Accts";#N/A,#N/A,FALSE,"Tickmarks"}</definedName>
    <definedName name="DA_2449757863500001063" hidden="1">#REF!</definedName>
    <definedName name="DA_2765004812300000105" hidden="1">#REF!</definedName>
    <definedName name="DA_2765004812300000644" hidden="1">#REF!</definedName>
    <definedName name="DA_2765004812300000647" hidden="1">#REF!</definedName>
    <definedName name="DA_2777210190000000007" hidden="1">#REF!</definedName>
    <definedName name="DAFDFAD" localSheetId="5" hidden="1">{#N/A,#N/A,FALSE,"VOL"}</definedName>
    <definedName name="DAFDFAD" localSheetId="3" hidden="1">{#N/A,#N/A,FALSE,"VOL"}</definedName>
    <definedName name="DAFDFAD" localSheetId="4" hidden="1">{#N/A,#N/A,FALSE,"VOL"}</definedName>
    <definedName name="DAFDFAD" localSheetId="1" hidden="1">{#N/A,#N/A,FALSE,"VOL"}</definedName>
    <definedName name="DAFDFAD" localSheetId="7" hidden="1">{#N/A,#N/A,FALSE,"VOL"}</definedName>
    <definedName name="DAFDFAD" localSheetId="9" hidden="1">{#N/A,#N/A,FALSE,"VOL"}</definedName>
    <definedName name="DAFDFAD" localSheetId="11" hidden="1">{#N/A,#N/A,FALSE,"VOL"}</definedName>
    <definedName name="DAFDFAD" localSheetId="6" hidden="1">{#N/A,#N/A,FALSE,"VOL"}</definedName>
    <definedName name="DAFDFAD" hidden="1">{#N/A,#N/A,FALSE,"VOL"}</definedName>
    <definedName name="DASA" localSheetId="5">#REF!</definedName>
    <definedName name="DASA" localSheetId="6">#REF!</definedName>
    <definedName name="DASA">#REF!</definedName>
    <definedName name="data" localSheetId="6">#REF!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E">#REF!</definedName>
    <definedName name="DATE99">#REF!</definedName>
    <definedName name="datos" localSheetId="6">#REF!</definedName>
    <definedName name="datos">#REF!</definedName>
    <definedName name="dd">#REF!</definedName>
    <definedName name="DD_Curr">#REF!</definedName>
    <definedName name="DDD">#REF!</definedName>
    <definedName name="dddd">#REF!</definedName>
    <definedName name="DDDDD">#REF!</definedName>
    <definedName name="debito">#REF!</definedName>
    <definedName name="DEBITOFISCAL">#REF!</definedName>
    <definedName name="Dec_93">#REF!</definedName>
    <definedName name="dedwedwd">#REF!</definedName>
    <definedName name="Definición">#REF!</definedName>
    <definedName name="defwergtqergt">#REF!</definedName>
    <definedName name="DEPOSITOS_SF_1">#REF!</definedName>
    <definedName name="DEPOSITOS_SF_2">#REF!</definedName>
    <definedName name="DEPOSITOS_SNF_1">#REF!</definedName>
    <definedName name="DEPOSITOS_SNF_2">#REF!</definedName>
    <definedName name="Depósitso">#REF!</definedName>
    <definedName name="depreciaciones">#REF!</definedName>
    <definedName name="desc" localSheetId="6">#REF!</definedName>
    <definedName name="desc">#REF!</definedName>
    <definedName name="detaacu" localSheetId="6">#REF!</definedName>
    <definedName name="detaacu">#REF!</definedName>
    <definedName name="detail">#REF!</definedName>
    <definedName name="detail2">#REF!</definedName>
    <definedName name="Detalle_de_Bienes_de_Uso_">#REF!</definedName>
    <definedName name="detames" localSheetId="6">#REF!</definedName>
    <definedName name="detames">#REF!</definedName>
    <definedName name="DEUD_PROD_FIN">#REF!</definedName>
    <definedName name="deuxfp">#REF!</definedName>
    <definedName name="devengado">#REF!</definedName>
    <definedName name="dgh">#REF!</definedName>
    <definedName name="Diferencias_de_redondeo">#REF!</definedName>
    <definedName name="Difference">#REF!</definedName>
    <definedName name="digitalchannels">#REF!</definedName>
    <definedName name="Disagg_AR_Balance">#REF!</definedName>
    <definedName name="Disaggregations">#REF!</definedName>
    <definedName name="Disaggregations_SRD">#REF!</definedName>
    <definedName name="Disc_Allowance">#REF!</definedName>
    <definedName name="DISP_DEUD_PROD_FIN">#REF!</definedName>
    <definedName name="DISPONIBLE_1">#REF!</definedName>
    <definedName name="DISPONIBLE_2">#REF!</definedName>
    <definedName name="Dist" localSheetId="6">#REF!</definedName>
    <definedName name="Dist">#REF!</definedName>
    <definedName name="Dist_Cons">#REF!</definedName>
    <definedName name="Dist_Finc">#REF!</definedName>
    <definedName name="distribuidores" localSheetId="6">#REF!</definedName>
    <definedName name="distribuidores">#REF!</definedName>
    <definedName name="dlleu">#REF!</definedName>
    <definedName name="DLLEUR">#REF!</definedName>
    <definedName name="DOC">#REF!</definedName>
    <definedName name="Dollar_Threshold" localSheetId="6">#REF!</definedName>
    <definedName name="Dollar_Threshold">#REF!</definedName>
    <definedName name="Dollars_Threshold">#REF!</definedName>
    <definedName name="dtt" hidden="1">#REF!</definedName>
    <definedName name="DUPONT_1">#REF!</definedName>
    <definedName name="E_">#REF!</definedName>
    <definedName name="E3_">#REF!</definedName>
    <definedName name="Edesa" localSheetId="6">#REF!</definedName>
    <definedName name="Edesa">#REF!</definedName>
    <definedName name="efecto_neto_prev_1">#REF!</definedName>
    <definedName name="efecto_neto_prev_2">#REF!</definedName>
    <definedName name="effective_date">#REF!</definedName>
    <definedName name="Effective_Tax_Rate">#REF!</definedName>
    <definedName name="elasmjsdlkfjsdf">#REF!</definedName>
    <definedName name="eliminaciones">#REF!</definedName>
    <definedName name="Enero2011">#REF!</definedName>
    <definedName name="Enriputo" localSheetId="6">#REF!</definedName>
    <definedName name="Enriputo">#REF!</definedName>
    <definedName name="EOAF">#REF!</definedName>
    <definedName name="eoafh">#REF!</definedName>
    <definedName name="eoafn">#REF!</definedName>
    <definedName name="eoafs">#REF!</definedName>
    <definedName name="EPN">#REF!</definedName>
    <definedName name="EquityTable">#REF!</definedName>
    <definedName name="ERO">#REF!</definedName>
    <definedName name="Err_Box_AddSamp">#REF!</definedName>
    <definedName name="Err_Box_Rej">#REF!</definedName>
    <definedName name="Err_CellComments">#REF!</definedName>
    <definedName name="Err_SampErr">#REF!</definedName>
    <definedName name="erro">#REF!</definedName>
    <definedName name="ESP">#REF!</definedName>
    <definedName name="est" localSheetId="6">#REF!</definedName>
    <definedName name="est">#REF!</definedName>
    <definedName name="EST00">#REF!</definedName>
    <definedName name="ESTBF" localSheetId="6">#REF!</definedName>
    <definedName name="ESTBF">#REF!</definedName>
    <definedName name="ESTIMADO" localSheetId="6">#REF!</definedName>
    <definedName name="ESTIMADO">#REF!</definedName>
    <definedName name="ESTIMADOSCONTI">#REF!</definedName>
    <definedName name="EUR">#REF!</definedName>
    <definedName name="EV__LASTREFTIME__" hidden="1">38972.3597337963</definedName>
    <definedName name="Eval_btn_Ans">#REF!</definedName>
    <definedName name="Eval_MR">#REF!</definedName>
    <definedName name="EX" localSheetId="5">#REF!</definedName>
    <definedName name="EX" localSheetId="6">#REF!</definedName>
    <definedName name="EX">#REF!</definedName>
    <definedName name="Excel_BuiltIn__FilterDatabase_1_1" localSheetId="5">#REF!</definedName>
    <definedName name="Excel_BuiltIn__FilterDatabase_1_1">#REF!</definedName>
    <definedName name="Excel_BuiltIn_Print_Area_1_1">#REF!</definedName>
    <definedName name="Excel_BuiltIn_Print_Area_1_1_1">#REF!</definedName>
    <definedName name="Excel_BuiltIn_Print_Area_2">#REF!</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3">#REF!</definedName>
    <definedName name="Excel_BuiltIn_Print_Area_3_1">#REF!</definedName>
    <definedName name="Excel_BuiltIn_Print_Area_3_1_1">#REF!</definedName>
    <definedName name="Excel_BuiltIn_Print_Area_3_1_1_1">#REF!</definedName>
    <definedName name="Excel_BuiltIn_Print_Area_4">#REF!</definedName>
    <definedName name="Excel_BuiltIn_Print_Area_6_1_1_1">"$'OMNI 2007'.$#REF!$#REF!:$#REF!$#REF!"</definedName>
    <definedName name="Excel_BuiltIn_Print_Titles_2_1">#REF!</definedName>
    <definedName name="Expected_balance">#REF!</definedName>
    <definedName name="Expected_Error_Rate">#REF!</definedName>
    <definedName name="F_">#REF!</definedName>
    <definedName name="Factor">#REF!</definedName>
    <definedName name="FactorA">#REF!</definedName>
    <definedName name="FactorF">#REF!</definedName>
    <definedName name="FactorH">#REF!</definedName>
    <definedName name="FactorJ">#REF!</definedName>
    <definedName name="fdg" localSheetId="5">#REF!</definedName>
    <definedName name="fdg">#REF!</definedName>
    <definedName name="fds" localSheetId="5">#REF!</definedName>
    <definedName name="fds">#REF!</definedName>
    <definedName name="fecha_actual">#REF!</definedName>
    <definedName name="FechaAnualCom">#REF!</definedName>
    <definedName name="FechaBalance">#REF!</definedName>
    <definedName name="FechaComparativo">#REF!</definedName>
    <definedName name="FechaLitComp">#REF!</definedName>
    <definedName name="FechaLiteral">#REF!</definedName>
    <definedName name="FERMZN">#REF!</definedName>
    <definedName name="fermzo">#REF!</definedName>
    <definedName name="fertsj1">#REF!</definedName>
    <definedName name="fertsj2">#REF!</definedName>
    <definedName name="FERTTRN">#REF!</definedName>
    <definedName name="ff">#REF!</definedName>
    <definedName name="ffffff" hidden="1">"AS2DocumentBrowse"</definedName>
    <definedName name="fgg">#REF!</definedName>
    <definedName name="fnjrjkkkkkkkkkkkkkkkk" localSheetId="5" hidden="1">#REF!</definedName>
    <definedName name="fnjrjkkkkkkkkkkkkkkkk" hidden="1">#REF!</definedName>
    <definedName name="Form_TratAgua">#REF!</definedName>
    <definedName name="G" hidden="1">{#N/A,#N/A,FALSE,"Aging Summary";#N/A,#N/A,FALSE,"Ratio Analysis";#N/A,#N/A,FALSE,"Test 120 Day Accts";#N/A,#N/A,FALSE,"Tickmarks"}</definedName>
    <definedName name="G_">#REF!</definedName>
    <definedName name="GA" localSheetId="5">#REF!</definedName>
    <definedName name="GA">#REF!</definedName>
    <definedName name="gald" localSheetId="5">#REF!</definedName>
    <definedName name="gald">#REF!</definedName>
    <definedName name="GAPCS" localSheetId="5">#REF!</definedName>
    <definedName name="GAPCS">#REF!</definedName>
    <definedName name="GASTOS" localSheetId="6">#REF!</definedName>
    <definedName name="GASTOS">#REF!</definedName>
    <definedName name="GBP">#REF!</definedName>
    <definedName name="GC">#REF!</definedName>
    <definedName name="GCA">#REF!</definedName>
    <definedName name="GCC">#REF!</definedName>
    <definedName name="GCG">#REF!</definedName>
    <definedName name="GCGIR">#REF!</definedName>
    <definedName name="gcgiro">#REF!</definedName>
    <definedName name="gcgiroa">#REF!</definedName>
    <definedName name="gcgiroc">#REF!</definedName>
    <definedName name="GCMO">#REF!</definedName>
    <definedName name="GCMOA">#REF!</definedName>
    <definedName name="GCMOc">#REF!</definedName>
    <definedName name="GCMZN">#REF!</definedName>
    <definedName name="gcmzna">#REF!</definedName>
    <definedName name="gcmznb">#REF!</definedName>
    <definedName name="GCMZO">#REF!</definedName>
    <definedName name="GCS1A">#REF!</definedName>
    <definedName name="GCS1C">#REF!</definedName>
    <definedName name="GCS2A">#REF!</definedName>
    <definedName name="GCS2C">#REF!</definedName>
    <definedName name="GCSJ">#REF!</definedName>
    <definedName name="gcsja">#REF!</definedName>
    <definedName name="gcsjb">#REF!</definedName>
    <definedName name="gcsjo">#REF!</definedName>
    <definedName name="gcsjoa">#REF!</definedName>
    <definedName name="gcsjoc">#REF!</definedName>
    <definedName name="GCT">#REF!</definedName>
    <definedName name="GCTA">#REF!</definedName>
    <definedName name="GCTC">#REF!</definedName>
    <definedName name="GCTO">#REF!</definedName>
    <definedName name="GCTOa">#REF!</definedName>
    <definedName name="GCTOc">#REF!</definedName>
    <definedName name="GCTR">#REF!</definedName>
    <definedName name="gctra">#REF!</definedName>
    <definedName name="gctrb">#REF!</definedName>
    <definedName name="GCTRO">#REF!</definedName>
    <definedName name="GDG">#REF!</definedName>
    <definedName name="GF_CRED_VEN">#REF!</definedName>
    <definedName name="GF_CRED_VIG_SF">#REF!</definedName>
    <definedName name="GF_CRED_VIG_SNF">#REF!</definedName>
    <definedName name="GF_RENT_VAL_PUB">#REF!</definedName>
    <definedName name="GF_VAL_ACT_PAS">#REF!</definedName>
    <definedName name="gg">#REF!</definedName>
    <definedName name="GIRASOL">#REF!</definedName>
    <definedName name="GM">#REF!</definedName>
    <definedName name="_xlnm.Recorder">#REF!</definedName>
    <definedName name="grandes3">#REF!</definedName>
    <definedName name="GUARDIAN">#REF!</definedName>
    <definedName name="h">#REF!</definedName>
    <definedName name="H_">#REF!</definedName>
    <definedName name="Hea">#REF!</definedName>
    <definedName name="hh">#REF!</definedName>
    <definedName name="hhhh">#REF!</definedName>
    <definedName name="hi">#REF!</definedName>
    <definedName name="histor" localSheetId="6">#REF!</definedName>
    <definedName name="histor">#REF!</definedName>
    <definedName name="historicosstradcodigo">#REF!</definedName>
    <definedName name="historicostrad">#REF!</definedName>
    <definedName name="hjkhjficjnkdhfoikds" hidden="1">#REF!</definedName>
    <definedName name="HojaMacro2">#REF!</definedName>
    <definedName name="HojaMacro3">#REF!</definedName>
    <definedName name="HojaMacro4">#REF!</definedName>
    <definedName name="hojamacro5">#REF!</definedName>
    <definedName name="hojamacro5ing">#REF!</definedName>
    <definedName name="Hola">#REF!</definedName>
    <definedName name="I">#REF!</definedName>
    <definedName name="I_">#REF!</definedName>
    <definedName name="IBSA_AC">#REF!</definedName>
    <definedName name="IBSA_MES">#REF!</definedName>
    <definedName name="IC">#REF!</definedName>
    <definedName name="Imp_a_la_Renta_1208">#REF!</definedName>
    <definedName name="imp_PyL">#REF!</definedName>
    <definedName name="IMP_RENTA">#REF!</definedName>
    <definedName name="Impresión_Anexo_A">#REF!</definedName>
    <definedName name="Impresión_Anexo_E">#REF!</definedName>
    <definedName name="Impresión_Anexo_H">#REF!</definedName>
    <definedName name="Impresión_de_EEPN">#REF!</definedName>
    <definedName name="Impto_a_la_renta">#REF!</definedName>
    <definedName name="Impto_a_la_renta_06_07">#REF!</definedName>
    <definedName name="Impto_a_la_renta_08">#REF!</definedName>
    <definedName name="in" hidden="1">#REF!</definedName>
    <definedName name="INC">#REF!</definedName>
    <definedName name="INDEXAC_CAPITAL">#REF!</definedName>
    <definedName name="Ing_Neto">#REF!</definedName>
    <definedName name="ingl">#REF!</definedName>
    <definedName name="INGMZN1">#REF!</definedName>
    <definedName name="INGMZN1B">#REF!</definedName>
    <definedName name="INGMZN2">#REF!</definedName>
    <definedName name="INGMZN2B">#REF!</definedName>
    <definedName name="INGMZN3">#REF!</definedName>
    <definedName name="INGMZN3B">#REF!</definedName>
    <definedName name="Ingreso_Neto">#REF!</definedName>
    <definedName name="INGRESOS_FINANCIEROS_NETOS_1">#REF!</definedName>
    <definedName name="INGRESOS_FINANCIEROS_NETOS_2">#REF!</definedName>
    <definedName name="INGSJ1">#REF!</definedName>
    <definedName name="INGSJ2">#REF!</definedName>
    <definedName name="INGSJ3">#REF!</definedName>
    <definedName name="INGTR1">#REF!</definedName>
    <definedName name="INGTR2">#REF!</definedName>
    <definedName name="INGTR3">#REF!</definedName>
    <definedName name="ins">#REF!</definedName>
    <definedName name="INT">#REF!</definedName>
    <definedName name="intangcomb">#REF!</definedName>
    <definedName name="intanghold">#REF!</definedName>
    <definedName name="intangnorte">#REF!</definedName>
    <definedName name="intangsur">#REF!</definedName>
    <definedName name="INTER">#REF!</definedName>
    <definedName name="Interval" localSheetId="6">#REF!</definedName>
    <definedName name="Interval">#REF!</definedName>
    <definedName name="INV_BIEN_ADJUD">#REF!</definedName>
    <definedName name="INV_OTRAS_INV">#REF!</definedName>
    <definedName name="INV_PREV">#REF!</definedName>
    <definedName name="invnorte">#REF!</definedName>
    <definedName name="invsur">#REF!</definedName>
    <definedName name="IR_detalle_ac">#REF!</definedName>
    <definedName name="IR_Resumen_ac">#REF!</definedName>
    <definedName name="IR_Resumen_mes">#REF!</definedName>
    <definedName name="IRSA_AC">#REF!</definedName>
    <definedName name="IRSA_MES">#REF!</definedName>
    <definedName name="ITEM_ID">#REF!</definedName>
    <definedName name="J_">#REF!</definedName>
    <definedName name="jfafdhf">#REF!</definedName>
    <definedName name="jhhj" hidden="1">#REF!</definedName>
    <definedName name="jj">#REF!</definedName>
    <definedName name="jjee">#REF!</definedName>
    <definedName name="jkkj" hidden="1">#REF!</definedName>
    <definedName name="junio">#REF!</definedName>
    <definedName name="Junio22" hidden="1">{#N/A,#N/A,FALSE,"Aging Summary";#N/A,#N/A,FALSE,"Ratio Analysis";#N/A,#N/A,FALSE,"Test 120 Day Accts";#N/A,#N/A,FALSE,"Tickmarks"}</definedName>
    <definedName name="JYGJHSDSJDFD" localSheetId="5" hidden="1">#REF!</definedName>
    <definedName name="JYGJHSDSJDFD" hidden="1">#REF!</definedName>
    <definedName name="K_">#REF!</definedName>
    <definedName name="K2_WBEVMODE" hidden="1">-1</definedName>
    <definedName name="kdkdk">#REF!</definedName>
    <definedName name="kfdg">#REF!</definedName>
    <definedName name="kfg">#REF!</definedName>
    <definedName name="Kilogramos">#REF!</definedName>
    <definedName name="kjfjkdf">#REF!</definedName>
    <definedName name="L">#REF!</definedName>
    <definedName name="L_">#REF!</definedName>
    <definedName name="L_11">#REF!</definedName>
    <definedName name="L_12">#REF!</definedName>
    <definedName name="L_13">#REF!</definedName>
    <definedName name="L_14">#REF!</definedName>
    <definedName name="L_21">#REF!</definedName>
    <definedName name="L_22">#REF!</definedName>
    <definedName name="L_23">#REF!</definedName>
    <definedName name="L_24">#REF!</definedName>
    <definedName name="L_Adjust">#REF!</definedName>
    <definedName name="L_AJE_Tot">#REF!</definedName>
    <definedName name="L_CY_Beg">#REF!</definedName>
    <definedName name="L_CY_End">#REF!</definedName>
    <definedName name="L_PY_End">#REF!</definedName>
    <definedName name="L_RJE_Tot">#REF!</definedName>
    <definedName name="labgir">#REF!</definedName>
    <definedName name="LABMZN">#REF!</definedName>
    <definedName name="labmzo">#REF!</definedName>
    <definedName name="LABSJ">#REF!</definedName>
    <definedName name="labsj1">#REF!</definedName>
    <definedName name="labsj2">#REF!</definedName>
    <definedName name="LABTRN">#REF!</definedName>
    <definedName name="Leadsheet">#REF!</definedName>
    <definedName name="lim">#REF!</definedName>
    <definedName name="liq" localSheetId="5" hidden="1">{#N/A,#N/A,FALSE,"VOL"}</definedName>
    <definedName name="liq" localSheetId="3" hidden="1">{#N/A,#N/A,FALSE,"VOL"}</definedName>
    <definedName name="liq" localSheetId="4" hidden="1">{#N/A,#N/A,FALSE,"VOL"}</definedName>
    <definedName name="liq" localSheetId="1" hidden="1">{#N/A,#N/A,FALSE,"VOL"}</definedName>
    <definedName name="liq" localSheetId="7" hidden="1">{#N/A,#N/A,FALSE,"VOL"}</definedName>
    <definedName name="liq" localSheetId="9" hidden="1">{#N/A,#N/A,FALSE,"VOL"}</definedName>
    <definedName name="liq" localSheetId="11" hidden="1">{#N/A,#N/A,FALSE,"VOL"}</definedName>
    <definedName name="liq" localSheetId="6" hidden="1">{#N/A,#N/A,FALSE,"VOL"}</definedName>
    <definedName name="liq" hidden="1">{#N/A,#N/A,FALSE,"VOL"}</definedName>
    <definedName name="Liq_FPC" localSheetId="5">#REF!,#REF!,#REF!,#REF!</definedName>
    <definedName name="Liq_FPC">#REF!,#REF!,#REF!,#REF!</definedName>
    <definedName name="List_ARPopulation" localSheetId="5">#REF!</definedName>
    <definedName name="List_ARPopulation">#REF!</definedName>
    <definedName name="List_Curr">#REF!</definedName>
    <definedName name="List_ExpandedTesting">#REF!</definedName>
    <definedName name="List_Level_Assr">#REF!</definedName>
    <definedName name="List_LevelAssurance">#REF!</definedName>
    <definedName name="List_Number_of_Exceptions_Identified">#REF!</definedName>
    <definedName name="List_NumberTolerableExceptions">#REF!</definedName>
    <definedName name="List_Proj_Meth">#REF!</definedName>
    <definedName name="List_Samp_Sel">#REF!</definedName>
    <definedName name="List_SampleSelectionMethod">#REF!</definedName>
    <definedName name="ListaCR">#REF!</definedName>
    <definedName name="ListaMes">#REF!</definedName>
    <definedName name="listasuper" localSheetId="5">#REF!</definedName>
    <definedName name="listasuper" localSheetId="6">#REF!</definedName>
    <definedName name="listasuper">#REF!</definedName>
    <definedName name="lllll">#REF!</definedName>
    <definedName name="m" localSheetId="5" hidden="1">{#N/A,#N/A,FALSE,"Aging Summary";#N/A,#N/A,FALSE,"Ratio Analysis";#N/A,#N/A,FALSE,"Test 120 Day Accts";#N/A,#N/A,FALSE,"Tickmarks"}</definedName>
    <definedName name="m" hidden="1">{#N/A,#N/A,FALSE,"Aging Summary";#N/A,#N/A,FALSE,"Ratio Analysis";#N/A,#N/A,FALSE,"Test 120 Day Accts";#N/A,#N/A,FALSE,"Tickmarks"}</definedName>
    <definedName name="M_" localSheetId="5">#REF!</definedName>
    <definedName name="M_">#REF!</definedName>
    <definedName name="MAD" localSheetId="5">#REF!</definedName>
    <definedName name="MAD">#REF!</definedName>
    <definedName name="Maintenance" localSheetId="5">#REF!</definedName>
    <definedName name="Maintenance">#REF!</definedName>
    <definedName name="maintenanceld">#REF!</definedName>
    <definedName name="MaintenancePCS">#REF!</definedName>
    <definedName name="marca" localSheetId="6">#REF!</definedName>
    <definedName name="marca">#REF!</definedName>
    <definedName name="Marcas" localSheetId="6">#REF!</definedName>
    <definedName name="Marcas">#REF!</definedName>
    <definedName name="mayo">#REF!</definedName>
    <definedName name="menorte">#REF!</definedName>
    <definedName name="Mes">#REF!</definedName>
    <definedName name="MESFCSER">#REF!</definedName>
    <definedName name="mesvtaBC">#REF!</definedName>
    <definedName name="MESVTABCPRE">#REF!</definedName>
    <definedName name="MIL">#REF!</definedName>
    <definedName name="Minimis">#REF!</definedName>
    <definedName name="MKT">#REF!</definedName>
    <definedName name="mktld">#REF!</definedName>
    <definedName name="MKTPCS">#REF!</definedName>
    <definedName name="mmmm">#REF!</definedName>
    <definedName name="Modificar_celdas_Anexo_A">#REF!</definedName>
    <definedName name="Monetary_precision">#REF!</definedName>
    <definedName name="Monetary_precisionA">#REF!</definedName>
    <definedName name="Monetary_precisionF">#REF!</definedName>
    <definedName name="Monetary_precisionH">#REF!</definedName>
    <definedName name="Monetary_precisionJ">#REF!</definedName>
    <definedName name="MostRecentPeriod">#REF!</definedName>
    <definedName name="movimientos">#REF!</definedName>
    <definedName name="MP" localSheetId="6">#REF!</definedName>
    <definedName name="MP">#REF!</definedName>
    <definedName name="MP_AR_Balance">#REF!</definedName>
    <definedName name="MP_SRD">#REF!</definedName>
    <definedName name="mue">#REF!</definedName>
    <definedName name="Muestrini" hidden="1">3</definedName>
    <definedName name="MXP">#REF!</definedName>
    <definedName name="N_" localSheetId="5">#REF!</definedName>
    <definedName name="N_">#REF!</definedName>
    <definedName name="nada">#REF!</definedName>
    <definedName name="NAVB">#REF!</definedName>
    <definedName name="ncjdbjfkw" localSheetId="5" hidden="1">#REF!</definedName>
    <definedName name="ncjdbjfkw" hidden="1">#REF!</definedName>
    <definedName name="NDJFDOVFD" localSheetId="5" hidden="1">#REF!</definedName>
    <definedName name="NDJFDOVFD" hidden="1">#REF!</definedName>
    <definedName name="NETO_DIST">#REF!</definedName>
    <definedName name="Networ" localSheetId="5">#REF!</definedName>
    <definedName name="Networ">#REF!</definedName>
    <definedName name="Network">#REF!</definedName>
    <definedName name="networkld">#REF!</definedName>
    <definedName name="NetworkPCS">#REF!</definedName>
    <definedName name="new" localSheetId="5" hidden="1">{#N/A,#N/A,FALSE,"Aging Summary";#N/A,#N/A,FALSE,"Ratio Analysis";#N/A,#N/A,FALSE,"Test 120 Day Accts";#N/A,#N/A,FALSE,"Tickmarks"}</definedName>
    <definedName name="new" localSheetId="3" hidden="1">{#N/A,#N/A,FALSE,"Aging Summary";#N/A,#N/A,FALSE,"Ratio Analysis";#N/A,#N/A,FALSE,"Test 120 Day Accts";#N/A,#N/A,FALSE,"Tickmarks"}</definedName>
    <definedName name="new" localSheetId="4" hidden="1">{#N/A,#N/A,FALSE,"Aging Summary";#N/A,#N/A,FALSE,"Ratio Analysis";#N/A,#N/A,FALSE,"Test 120 Day Accts";#N/A,#N/A,FALSE,"Tickmarks"}</definedName>
    <definedName name="new" localSheetId="1" hidden="1">{#N/A,#N/A,FALSE,"Aging Summary";#N/A,#N/A,FALSE,"Ratio Analysis";#N/A,#N/A,FALSE,"Test 120 Day Accts";#N/A,#N/A,FALSE,"Tickmarks"}</definedName>
    <definedName name="new" localSheetId="7" hidden="1">{#N/A,#N/A,FALSE,"Aging Summary";#N/A,#N/A,FALSE,"Ratio Analysis";#N/A,#N/A,FALSE,"Test 120 Day Accts";#N/A,#N/A,FALSE,"Tickmarks"}</definedName>
    <definedName name="new" localSheetId="9" hidden="1">{#N/A,#N/A,FALSE,"Aging Summary";#N/A,#N/A,FALSE,"Ratio Analysis";#N/A,#N/A,FALSE,"Test 120 Day Accts";#N/A,#N/A,FALSE,"Tickmarks"}</definedName>
    <definedName name="new" localSheetId="11" hidden="1">{#N/A,#N/A,FALSE,"Aging Summary";#N/A,#N/A,FALSE,"Ratio Analysis";#N/A,#N/A,FALSE,"Test 120 Day Accts";#N/A,#N/A,FALSE,"Tickmarks"}</definedName>
    <definedName name="new" localSheetId="6" hidden="1">{#N/A,#N/A,FALSE,"Aging Summary";#N/A,#N/A,FALSE,"Ratio Analysis";#N/A,#N/A,FALSE,"Test 120 Day Accts";#N/A,#N/A,FALSE,"Tickmarks"}</definedName>
    <definedName name="new" hidden="1">{#N/A,#N/A,FALSE,"Aging Summary";#N/A,#N/A,FALSE,"Ratio Analysis";#N/A,#N/A,FALSE,"Test 120 Day Accts";#N/A,#N/A,FALSE,"Tickmarks"}</definedName>
    <definedName name="newname">#REF!</definedName>
    <definedName name="ngughuiyhuhhhhhhhhhhhhhhhhhh" localSheetId="5" hidden="1">#REF!</definedName>
    <definedName name="ngughuiyhuhhhhhhhhhhhhhhhhhh" localSheetId="1" hidden="1">#REF!</definedName>
    <definedName name="ngughuiyhuhhhhhhhhhhhhhhhhhh" localSheetId="7" hidden="1">#REF!</definedName>
    <definedName name="ngughuiyhuhhhhhhhhhhhhhhhhhh" localSheetId="9" hidden="1">#REF!</definedName>
    <definedName name="ngughuiyhuhhhhhhhhhhhhhhhhhh" localSheetId="11" hidden="1">#REF!</definedName>
    <definedName name="ngughuiyhuhhhhhhhhhhhhhhhhhh" hidden="1">#REF!</definedName>
    <definedName name="njkhoikh" localSheetId="1" hidden="1">#REF!</definedName>
    <definedName name="njkhoikh" localSheetId="7" hidden="1">#REF!</definedName>
    <definedName name="njkhoikh" localSheetId="9" hidden="1">#REF!</definedName>
    <definedName name="njkhoikh" localSheetId="11" hidden="1">#REF!</definedName>
    <definedName name="njkhoikh" hidden="1">#REF!</definedName>
    <definedName name="nmm" localSheetId="5" hidden="1">{#N/A,#N/A,FALSE,"VOL"}</definedName>
    <definedName name="nmm" localSheetId="3" hidden="1">{#N/A,#N/A,FALSE,"VOL"}</definedName>
    <definedName name="nmm" localSheetId="4" hidden="1">{#N/A,#N/A,FALSE,"VOL"}</definedName>
    <definedName name="nmm" localSheetId="1" hidden="1">{#N/A,#N/A,FALSE,"VOL"}</definedName>
    <definedName name="nmm" localSheetId="7" hidden="1">{#N/A,#N/A,FALSE,"VOL"}</definedName>
    <definedName name="nmm" localSheetId="9" hidden="1">{#N/A,#N/A,FALSE,"VOL"}</definedName>
    <definedName name="nmm" localSheetId="11" hidden="1">{#N/A,#N/A,FALSE,"VOL"}</definedName>
    <definedName name="nmm" localSheetId="6" hidden="1">{#N/A,#N/A,FALSE,"VOL"}</definedName>
    <definedName name="nmm" hidden="1">{#N/A,#N/A,FALSE,"VOL"}</definedName>
    <definedName name="NO" localSheetId="5" hidden="1">{#N/A,#N/A,FALSE,"VOL"}</definedName>
    <definedName name="NO" localSheetId="3" hidden="1">{#N/A,#N/A,FALSE,"VOL"}</definedName>
    <definedName name="NO" localSheetId="4" hidden="1">{#N/A,#N/A,FALSE,"VOL"}</definedName>
    <definedName name="NO" localSheetId="1" hidden="1">{#N/A,#N/A,FALSE,"VOL"}</definedName>
    <definedName name="NO" localSheetId="7" hidden="1">{#N/A,#N/A,FALSE,"VOL"}</definedName>
    <definedName name="NO" localSheetId="9" hidden="1">{#N/A,#N/A,FALSE,"VOL"}</definedName>
    <definedName name="NO" localSheetId="11" hidden="1">{#N/A,#N/A,FALSE,"VOL"}</definedName>
    <definedName name="NO" localSheetId="6" hidden="1">{#N/A,#N/A,FALSE,"VOL"}</definedName>
    <definedName name="NO" hidden="1">{#N/A,#N/A,FALSE,"VOL"}</definedName>
    <definedName name="Nomb" hidden="1">{#N/A,#N/A,FALSE,"Aging Summary";#N/A,#N/A,FALSE,"Ratio Analysis";#N/A,#N/A,FALSE,"Test 120 Day Accts";#N/A,#N/A,FALSE,"Tickmarks"}</definedName>
    <definedName name="NonTop_Stratum_Value" localSheetId="5">#REF!</definedName>
    <definedName name="NonTop_Stratum_Value" localSheetId="6">#REF!</definedName>
    <definedName name="NonTop_Stratum_Value">#REF!</definedName>
    <definedName name="Nota_10">#REF!</definedName>
    <definedName name="Nota_11">#REF!</definedName>
    <definedName name="Nota_8">#REF!</definedName>
    <definedName name="Nota_9">#REF!</definedName>
    <definedName name="Nota1">#REF!</definedName>
    <definedName name="Nota10">#REF!</definedName>
    <definedName name="nota108">#REF!</definedName>
    <definedName name="Nota12">#REF!</definedName>
    <definedName name="Nota13">#REF!</definedName>
    <definedName name="Nota14">#REF!</definedName>
    <definedName name="Nota15">#REF!</definedName>
    <definedName name="Nota16">#REF!</definedName>
    <definedName name="Nota17">#REF!</definedName>
    <definedName name="Nota2">#REF!</definedName>
    <definedName name="Nota3">#REF!</definedName>
    <definedName name="Nota4">#REF!</definedName>
    <definedName name="Nota5">#REF!</definedName>
    <definedName name="Nota6">#REF!</definedName>
    <definedName name="Nota7">#REF!</definedName>
    <definedName name="Nota8">#REF!</definedName>
    <definedName name="Nota9">#REF!</definedName>
    <definedName name="Number_of_Selections" localSheetId="5">#REF!</definedName>
    <definedName name="Number_of_Selections">#REF!</definedName>
    <definedName name="Numof_Selections2">#REF!</definedName>
    <definedName name="NZD">#REF!</definedName>
    <definedName name="Ñ_">#REF!</definedName>
    <definedName name="ñfdsl" localSheetId="7">#REF!</definedName>
    <definedName name="ñfdsl" localSheetId="9">#REF!</definedName>
    <definedName name="ñfdsl" localSheetId="11">#REF!</definedName>
    <definedName name="ñfdsl">#REF!</definedName>
    <definedName name="ññ" localSheetId="7">#REF!</definedName>
    <definedName name="ññ" localSheetId="9">#REF!</definedName>
    <definedName name="ññ" localSheetId="11">#REF!</definedName>
    <definedName name="ññ">#REF!</definedName>
    <definedName name="O_">#REF!</definedName>
    <definedName name="OBLIG_DIV_ACREED_SOC">#REF!</definedName>
    <definedName name="OBLIG_DIV_OTRAS">#REF!</definedName>
    <definedName name="OBLIG_DIVER">#REF!</definedName>
    <definedName name="OBS">#REF!</definedName>
    <definedName name="OCC">#REF!</definedName>
    <definedName name="OCNC">#REF!</definedName>
    <definedName name="Octuber">#REF!</definedName>
    <definedName name="OD_ACREED_FISC">#REF!</definedName>
    <definedName name="OGO_GAN_CRED_DIV">#REF!</definedName>
    <definedName name="OGO_REN_BIENES">#REF!</definedName>
    <definedName name="OGO_RES_OP_CAMB">#REF!</definedName>
    <definedName name="OL">#REF!</definedName>
    <definedName name="OLE_LINK1" localSheetId="9">'Nota 5'!$B$20</definedName>
    <definedName name="OLE_LINK1" localSheetId="11">'Nota 6 a Nota 12'!#REF!</definedName>
    <definedName name="oo">#REF!</definedName>
    <definedName name="OPC">#REF!</definedName>
    <definedName name="OPO_AMORT_CARG_DIF">#REF!</definedName>
    <definedName name="OPO_DEPREC">#REF!</definedName>
    <definedName name="OPO_GTOS_GEN">#REF!</definedName>
    <definedName name="OPO_OTRAS">#REF!</definedName>
    <definedName name="OPO_RET_PERS_CARG_SOC">#REF!</definedName>
    <definedName name="OPO_VAL_OTROS_ACT_PAS">#REF!</definedName>
    <definedName name="OPPROD" localSheetId="1">#REF!</definedName>
    <definedName name="OPPROD" localSheetId="7">#REF!</definedName>
    <definedName name="OPPROD" localSheetId="9">#REF!</definedName>
    <definedName name="OPPROD" localSheetId="11">#REF!</definedName>
    <definedName name="OPPROD" localSheetId="6">#REF!</definedName>
    <definedName name="OPPROD">#REF!</definedName>
    <definedName name="opt" localSheetId="1">#REF!</definedName>
    <definedName name="opt" localSheetId="7">#REF!</definedName>
    <definedName name="opt" localSheetId="9">#REF!</definedName>
    <definedName name="opt" localSheetId="11">#REF!</definedName>
    <definedName name="opt">#REF!</definedName>
    <definedName name="optr">#REF!</definedName>
    <definedName name="OSF_ACREED_CARG_FIN">#REF!</definedName>
    <definedName name="OSF_CRED_DOC_DIF">#REF!</definedName>
    <definedName name="OSF_OTRAS_INST_FINAN">#REF!</definedName>
    <definedName name="OSF_PREST_ENT_FINAN">#REF!</definedName>
    <definedName name="OSNF_ACREED_CARG_FINAN">#REF!</definedName>
    <definedName name="OSNF_DEP_SEC_PRIV">#REF!</definedName>
    <definedName name="OSNF_DEP_SEC_PUB">#REF!</definedName>
    <definedName name="OSNF_REPO">#REF!</definedName>
    <definedName name="Others">#REF!</definedName>
    <definedName name="othersld">#REF!</definedName>
    <definedName name="OthersPCS">#REF!</definedName>
    <definedName name="OTRAS_INST_FINAN">#REF!</definedName>
    <definedName name="P_">#REF!</definedName>
    <definedName name="PANEL">#REF!</definedName>
    <definedName name="PARAGUAY" localSheetId="6">#REF!</definedName>
    <definedName name="PARAGUAY">#REF!</definedName>
    <definedName name="PARCIALES">#REF!</definedName>
    <definedName name="participa" localSheetId="6">#REF!</definedName>
    <definedName name="participa">#REF!</definedName>
    <definedName name="Partidas_seleccionadas_test_de_">#REF!</definedName>
    <definedName name="Partidas_Selecionadas">#REF!</definedName>
    <definedName name="PAS_CORR_07">#REF!</definedName>
    <definedName name="pasivo">#REF!</definedName>
    <definedName name="pasivo_dic_07">#REF!</definedName>
    <definedName name="pasivo_y_pat_neto">#REF!</definedName>
    <definedName name="patrimonial">#REF!</definedName>
    <definedName name="Patrimonio_Neto">#REF!</definedName>
    <definedName name="PATRIMONIO_NETO_1">#REF!</definedName>
    <definedName name="PATRIMONIO_NETO_2">#REF!</definedName>
    <definedName name="PBG">#REF!</definedName>
    <definedName name="pbgir">#REF!</definedName>
    <definedName name="PBGIRA">#REF!</definedName>
    <definedName name="PBGIRC">#REF!</definedName>
    <definedName name="PBMZ">#REF!</definedName>
    <definedName name="PBMZA">#REF!</definedName>
    <definedName name="PBMZC">#REF!</definedName>
    <definedName name="PBS">#REF!</definedName>
    <definedName name="PBS2A">#REF!</definedName>
    <definedName name="PBS2C">#REF!</definedName>
    <definedName name="PBSA">#REF!</definedName>
    <definedName name="PBSC">#REF!</definedName>
    <definedName name="PBSJ">#REF!</definedName>
    <definedName name="PBT">#REF!</definedName>
    <definedName name="PBTA">#REF!</definedName>
    <definedName name="PBTC">#REF!</definedName>
    <definedName name="PBTR">#REF!</definedName>
    <definedName name="Percent_Threshold" localSheetId="6">#REF!</definedName>
    <definedName name="Percent_Threshold">#REF!</definedName>
    <definedName name="Percentage_Threshold">#REF!</definedName>
    <definedName name="percepyreten">#REF!</definedName>
    <definedName name="PERIOD_END">#REF!</definedName>
    <definedName name="pf">#REF!</definedName>
    <definedName name="PF_OBLIG_SEC_FINAN">#REF!</definedName>
    <definedName name="PF_OBLIG_SEC_NF">#REF!</definedName>
    <definedName name="PIR">#REF!</definedName>
    <definedName name="pisscj">#REF!</definedName>
    <definedName name="Pivot1">#REF!</definedName>
    <definedName name="PL_Actual">#REF!</definedName>
    <definedName name="PL_Anterior">#REF!</definedName>
    <definedName name="PL_Dollar_Threshold" localSheetId="6">#REF!</definedName>
    <definedName name="PL_Dollar_Threshold">#REF!</definedName>
    <definedName name="PL_Mov_Periodo">#REF!</definedName>
    <definedName name="PL_Percent_Threshold" localSheetId="6">#REF!</definedName>
    <definedName name="PL_Percent_Threshold">#REF!</definedName>
    <definedName name="Planilhas">#REF!</definedName>
    <definedName name="PLANILLA_DE_PREPARACION">#REF!</definedName>
    <definedName name="PLANILLA_DE_TRANSFERENCIA">#REF!</definedName>
    <definedName name="Planning_Materiality">#REF!</definedName>
    <definedName name="Planning_MaterialityA">#REF!</definedName>
    <definedName name="Planning_MaterialityF">#REF!</definedName>
    <definedName name="Planning_MaterialityH">#REF!</definedName>
    <definedName name="Planning_MaterialityJ">#REF!</definedName>
    <definedName name="PLZ">#REF!</definedName>
    <definedName name="pmdll">#REF!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MXDLL">#REF!</definedName>
    <definedName name="PN">#REF!</definedName>
    <definedName name="POLYAR" localSheetId="6">#REF!</definedName>
    <definedName name="POLYAR">#REF!</definedName>
    <definedName name="Pop_Sig_T">#REF!</definedName>
    <definedName name="Post_tax_monetary_precision">#REF!</definedName>
    <definedName name="potir">#REF!</definedName>
    <definedName name="ppc" localSheetId="6">#REF!</definedName>
    <definedName name="ppc">#REF!</definedName>
    <definedName name="ppppp">#REF!</definedName>
    <definedName name="pr" localSheetId="6">#REF!</definedName>
    <definedName name="pr">#REF!</definedName>
    <definedName name="Pre_tax_Materiality">#REF!</definedName>
    <definedName name="PREPARED_BY">#REF!</definedName>
    <definedName name="PREPARED_DATE">#REF!</definedName>
    <definedName name="Pres_Res">#REF!</definedName>
    <definedName name="PRESTAMOS_SF_1">#REF!</definedName>
    <definedName name="PRESTAMOS_SF_2">#REF!</definedName>
    <definedName name="PRESTAMOS_SNF_1">#REF!</definedName>
    <definedName name="PRESTAMOS_SNF_2">#REF!</definedName>
    <definedName name="PRESTAMOS_VENCIDOS_1">#REF!</definedName>
    <definedName name="PRESTAMOS_VENCIDOS_2">#REF!</definedName>
    <definedName name="Presupuesto" localSheetId="5">#REF!,#REF!,#REF!,#REF!</definedName>
    <definedName name="Presupuesto">#REF!,#REF!,#REF!,#REF!</definedName>
    <definedName name="PREV_CONST" localSheetId="5">#REF!</definedName>
    <definedName name="PREV_CONST">#REF!</definedName>
    <definedName name="PREV_DESAF">#REF!</definedName>
    <definedName name="PREV_DISP">#REF!</definedName>
    <definedName name="previs">#REF!</definedName>
    <definedName name="prevnorte">#REF!</definedName>
    <definedName name="prevsur">#REF!</definedName>
    <definedName name="PRINT_AREA_MI">#REF!</definedName>
    <definedName name="PRINT_TITLES_MI">#REF!</definedName>
    <definedName name="PRIOR_DT">#REF!</definedName>
    <definedName name="Proc">#REF!</definedName>
    <definedName name="PRODUCTO">#REF!</definedName>
    <definedName name="PROV">#REF!</definedName>
    <definedName name="Provjuicios">#REF!</definedName>
    <definedName name="prueba">#REF!</definedName>
    <definedName name="PS_Test_de_Gastos" localSheetId="7">#REF!</definedName>
    <definedName name="PS_Test_de_Gastos" localSheetId="9">#REF!</definedName>
    <definedName name="PS_Test_de_Gastos" localSheetId="11">#REF!</definedName>
    <definedName name="PS_Test_de_Gastos">#REF!</definedName>
    <definedName name="PY_Accounts_Receivable" localSheetId="6">#REF!</definedName>
    <definedName name="PY_Accounts_Receivable">#REF!</definedName>
    <definedName name="PY_Administration" localSheetId="6">#REF!</definedName>
    <definedName name="PY_Administration">#REF!</definedName>
    <definedName name="PY_Cash" localSheetId="6">#REF!</definedName>
    <definedName name="PY_Cash">#REF!</definedName>
    <definedName name="PY_Cash_Div_Dec" localSheetId="6">#REF!</definedName>
    <definedName name="PY_Cash_Div_Dec">#REF!</definedName>
    <definedName name="PY_CASH_DIVIDENDS_DECLARED__per_common_share" localSheetId="6">#REF!</definedName>
    <definedName name="PY_CASH_DIVIDENDS_DECLARED__per_common_share">#REF!</definedName>
    <definedName name="PY_Common_Equity" localSheetId="6">#REF!</definedName>
    <definedName name="PY_Common_Equity">#REF!</definedName>
    <definedName name="PY_Cost_of_Sales" localSheetId="6">#REF!</definedName>
    <definedName name="PY_Cost_of_Sales">#REF!</definedName>
    <definedName name="PY_Current_Liabilities" localSheetId="6">#REF!</definedName>
    <definedName name="PY_Current_Liabilities">#REF!</definedName>
    <definedName name="PY_Deposits">#REF!</definedName>
    <definedName name="PY_Depreciation" localSheetId="6">#REF!</definedName>
    <definedName name="PY_Depreciation">#REF!</definedName>
    <definedName name="PY_Disc._Ops." localSheetId="6">#REF!</definedName>
    <definedName name="PY_Disc._Ops.">#REF!</definedName>
    <definedName name="PY_Disc_allow">#REF!</definedName>
    <definedName name="PY_Disc_mnth">#REF!</definedName>
    <definedName name="PY_Disc_pd">#REF!</definedName>
    <definedName name="PY_Discounts">#REF!</definedName>
    <definedName name="PY_Earnings_per_share" localSheetId="6">#REF!</definedName>
    <definedName name="PY_Earnings_per_share">#REF!</definedName>
    <definedName name="PY_Extraord." localSheetId="6">#REF!</definedName>
    <definedName name="PY_Extraord.">#REF!</definedName>
    <definedName name="PY_Gross_Profit" localSheetId="6">#REF!</definedName>
    <definedName name="PY_Gross_Profit">#REF!</definedName>
    <definedName name="PY_INC_AFT_TAX" localSheetId="6">#REF!</definedName>
    <definedName name="PY_INC_AFT_TAX">#REF!</definedName>
    <definedName name="PY_INC_BEF_EXTRAORD" localSheetId="6">#REF!</definedName>
    <definedName name="PY_INC_BEF_EXTRAORD">#REF!</definedName>
    <definedName name="PY_Inc_Bef_Tax" localSheetId="6">#REF!</definedName>
    <definedName name="PY_Inc_Bef_Tax">#REF!</definedName>
    <definedName name="PY_Intangible_Assets" localSheetId="6">#REF!</definedName>
    <definedName name="PY_Intangible_Assets">#REF!</definedName>
    <definedName name="PY_Interest_Expense" localSheetId="6">#REF!</definedName>
    <definedName name="PY_Interest_Expense">#REF!</definedName>
    <definedName name="PY_Inventory" localSheetId="6">#REF!</definedName>
    <definedName name="PY_Inventory">#REF!</definedName>
    <definedName name="PY_LIABIL_EQUITY" localSheetId="6">#REF!</definedName>
    <definedName name="PY_LIABIL_EQUITY">#REF!</definedName>
    <definedName name="PY_Long_term_Debt__excl_Dfd_Taxes" localSheetId="6">#REF!</definedName>
    <definedName name="PY_Long_term_Debt__excl_Dfd_Taxes">#REF!</definedName>
    <definedName name="PY_LT_Debt" localSheetId="6">#REF!</definedName>
    <definedName name="PY_LT_Debt">#REF!</definedName>
    <definedName name="PY_Market_Value_of_Equity" localSheetId="6">#REF!</definedName>
    <definedName name="PY_Market_Value_of_Equity">#REF!</definedName>
    <definedName name="PY_Marketable_Sec" localSheetId="6">#REF!</definedName>
    <definedName name="PY_Marketable_Sec">#REF!</definedName>
    <definedName name="PY_NET_INCOME" localSheetId="6">#REF!</definedName>
    <definedName name="PY_NET_INCOME">#REF!</definedName>
    <definedName name="PY_NET_PROFIT">#REF!</definedName>
    <definedName name="PY_Net_Revenue" localSheetId="6">#REF!</definedName>
    <definedName name="PY_Net_Revenue">#REF!</definedName>
    <definedName name="PY_Operating_Inc" localSheetId="6">#REF!</definedName>
    <definedName name="PY_Operating_Inc">#REF!</definedName>
    <definedName name="PY_Operating_Income" localSheetId="6">#REF!</definedName>
    <definedName name="PY_Operating_Income">#REF!</definedName>
    <definedName name="PY_Other_Curr_Assets" localSheetId="6">#REF!</definedName>
    <definedName name="PY_Other_Curr_Assets">#REF!</definedName>
    <definedName name="PY_Other_Exp" localSheetId="6">#REF!</definedName>
    <definedName name="PY_Other_Exp">#REF!</definedName>
    <definedName name="PY_Other_LT_Assets" localSheetId="6">#REF!</definedName>
    <definedName name="PY_Other_LT_Assets">#REF!</definedName>
    <definedName name="PY_Other_LT_Liabilities" localSheetId="6">#REF!</definedName>
    <definedName name="PY_Other_LT_Liabilities">#REF!</definedName>
    <definedName name="PY_Preferred_Stock" localSheetId="6">#REF!</definedName>
    <definedName name="PY_Preferred_Stock">#REF!</definedName>
    <definedName name="PY_QUICK_ASSETS" localSheetId="6">#REF!</definedName>
    <definedName name="PY_QUICK_ASSETS">#REF!</definedName>
    <definedName name="PY_Ret_allow">#REF!</definedName>
    <definedName name="PY_Ret_mnth">#REF!</definedName>
    <definedName name="PY_Ret_pd">#REF!</definedName>
    <definedName name="PY_Retained_Earnings" localSheetId="6">#REF!</definedName>
    <definedName name="PY_Retained_Earnings">#REF!</definedName>
    <definedName name="PY_Returns">#REF!</definedName>
    <definedName name="PY_Selling" localSheetId="6">#REF!</definedName>
    <definedName name="PY_Selling">#REF!</definedName>
    <definedName name="PY_Tangible_Assets" localSheetId="6">#REF!</definedName>
    <definedName name="PY_Tangible_Assets">#REF!</definedName>
    <definedName name="PY_Tangible_Net_Worth" localSheetId="6">#REF!</definedName>
    <definedName name="PY_Tangible_Net_Worth">#REF!</definedName>
    <definedName name="PY_Taxes" localSheetId="6">#REF!</definedName>
    <definedName name="PY_Taxes">#REF!</definedName>
    <definedName name="PY_TOTAL_ASSETS" localSheetId="6">#REF!</definedName>
    <definedName name="PY_TOTAL_ASSETS">#REF!</definedName>
    <definedName name="PY_TOTAL_CURR_ASSETS" localSheetId="6">#REF!</definedName>
    <definedName name="PY_TOTAL_CURR_ASSETS">#REF!</definedName>
    <definedName name="PY_TOTAL_DEBT" localSheetId="6">#REF!</definedName>
    <definedName name="PY_TOTAL_DEBT">#REF!</definedName>
    <definedName name="PY_TOTAL_EQUITY" localSheetId="6">#REF!</definedName>
    <definedName name="PY_TOTAL_EQUITY">#REF!</definedName>
    <definedName name="PY_Trade_Payables" localSheetId="6">#REF!</definedName>
    <definedName name="PY_Trade_Payables">#REF!</definedName>
    <definedName name="PY_Weighted_Average" localSheetId="6">#REF!</definedName>
    <definedName name="PY_Weighted_Average">#REF!</definedName>
    <definedName name="PY_Working_Capital" localSheetId="6">#REF!</definedName>
    <definedName name="PY_Working_Capital">#REF!</definedName>
    <definedName name="PY_Year_Income_Statement" localSheetId="6">#REF!</definedName>
    <definedName name="PY_Year_Income_Statement">#REF!</definedName>
    <definedName name="PY2_Accounts_Receivable" localSheetId="6">#REF!</definedName>
    <definedName name="PY2_Accounts_Receivable">#REF!</definedName>
    <definedName name="PY2_Administration" localSheetId="6">#REF!</definedName>
    <definedName name="PY2_Administration">#REF!</definedName>
    <definedName name="PY2_Cash" localSheetId="6">#REF!</definedName>
    <definedName name="PY2_Cash">#REF!</definedName>
    <definedName name="PY2_Cash_Div_Dec" localSheetId="6">#REF!</definedName>
    <definedName name="PY2_Cash_Div_Dec">#REF!</definedName>
    <definedName name="PY2_CASH_DIVIDENDS_DECLARED__per_common_share" localSheetId="6">#REF!</definedName>
    <definedName name="PY2_CASH_DIVIDENDS_DECLARED__per_common_share">#REF!</definedName>
    <definedName name="PY2_Common_Equity" localSheetId="6">#REF!</definedName>
    <definedName name="PY2_Common_Equity">#REF!</definedName>
    <definedName name="PY2_Cost_of_Sales" localSheetId="6">#REF!</definedName>
    <definedName name="PY2_Cost_of_Sales">#REF!</definedName>
    <definedName name="PY2_Current_Liabilities" localSheetId="6">#REF!</definedName>
    <definedName name="PY2_Current_Liabilities">#REF!</definedName>
    <definedName name="PY2_Depreciation" localSheetId="6">#REF!</definedName>
    <definedName name="PY2_Depreciation">#REF!</definedName>
    <definedName name="PY2_Disc._Ops." localSheetId="6">#REF!</definedName>
    <definedName name="PY2_Disc._Ops.">#REF!</definedName>
    <definedName name="PY2_Earnings_per_share" localSheetId="6">#REF!</definedName>
    <definedName name="PY2_Earnings_per_share">#REF!</definedName>
    <definedName name="PY2_Extraord." localSheetId="6">#REF!</definedName>
    <definedName name="PY2_Extraord.">#REF!</definedName>
    <definedName name="PY2_Gross_Profit" localSheetId="6">#REF!</definedName>
    <definedName name="PY2_Gross_Profit">#REF!</definedName>
    <definedName name="PY2_INC_AFT_TAX" localSheetId="6">#REF!</definedName>
    <definedName name="PY2_INC_AFT_TAX">#REF!</definedName>
    <definedName name="PY2_INC_BEF_EXTRAORD" localSheetId="6">#REF!</definedName>
    <definedName name="PY2_INC_BEF_EXTRAORD">#REF!</definedName>
    <definedName name="PY2_Inc_Bef_Tax" localSheetId="6">#REF!</definedName>
    <definedName name="PY2_Inc_Bef_Tax">#REF!</definedName>
    <definedName name="PY2_Intangible_Assets" localSheetId="6">#REF!</definedName>
    <definedName name="PY2_Intangible_Assets">#REF!</definedName>
    <definedName name="PY2_Interest_Expense" localSheetId="6">#REF!</definedName>
    <definedName name="PY2_Interest_Expense">#REF!</definedName>
    <definedName name="PY2_Inventory" localSheetId="6">#REF!</definedName>
    <definedName name="PY2_Inventory">#REF!</definedName>
    <definedName name="PY2_LIABIL_EQUITY" localSheetId="6">#REF!</definedName>
    <definedName name="PY2_LIABIL_EQUITY">#REF!</definedName>
    <definedName name="PY2_Long_term_Debt__excl_Dfd_Taxes" localSheetId="6">#REF!</definedName>
    <definedName name="PY2_Long_term_Debt__excl_Dfd_Taxes">#REF!</definedName>
    <definedName name="PY2_LT_Debt" localSheetId="6">#REF!</definedName>
    <definedName name="PY2_LT_Debt">#REF!</definedName>
    <definedName name="PY2_Market_Value_of_Equity" localSheetId="6">#REF!</definedName>
    <definedName name="PY2_Market_Value_of_Equity">#REF!</definedName>
    <definedName name="PY2_Marketable_Sec" localSheetId="6">#REF!</definedName>
    <definedName name="PY2_Marketable_Sec">#REF!</definedName>
    <definedName name="PY2_NET_INCOME" localSheetId="6">#REF!</definedName>
    <definedName name="PY2_NET_INCOME">#REF!</definedName>
    <definedName name="PY2_NET_PROFIT">#REF!</definedName>
    <definedName name="PY2_Net_Revenue" localSheetId="6">#REF!</definedName>
    <definedName name="PY2_Net_Revenue">#REF!</definedName>
    <definedName name="PY2_Operating_Inc" localSheetId="6">#REF!</definedName>
    <definedName name="PY2_Operating_Inc">#REF!</definedName>
    <definedName name="PY2_Operating_Income" localSheetId="6">#REF!</definedName>
    <definedName name="PY2_Operating_Income">#REF!</definedName>
    <definedName name="PY2_Other_Curr_Assets" localSheetId="6">#REF!</definedName>
    <definedName name="PY2_Other_Curr_Assets">#REF!</definedName>
    <definedName name="PY2_Other_Exp." localSheetId="6">#REF!</definedName>
    <definedName name="PY2_Other_Exp.">#REF!</definedName>
    <definedName name="PY2_Other_LT_Assets" localSheetId="6">#REF!</definedName>
    <definedName name="PY2_Other_LT_Assets">#REF!</definedName>
    <definedName name="PY2_Other_LT_Liabilities" localSheetId="6">#REF!</definedName>
    <definedName name="PY2_Other_LT_Liabilities">#REF!</definedName>
    <definedName name="PY2_Preferred_Stock" localSheetId="6">#REF!</definedName>
    <definedName name="PY2_Preferred_Stock">#REF!</definedName>
    <definedName name="PY2_QUICK_ASSETS" localSheetId="6">#REF!</definedName>
    <definedName name="PY2_QUICK_ASSETS">#REF!</definedName>
    <definedName name="PY2_Retained_Earnings" localSheetId="6">#REF!</definedName>
    <definedName name="PY2_Retained_Earnings">#REF!</definedName>
    <definedName name="PY2_Selling" localSheetId="6">#REF!</definedName>
    <definedName name="PY2_Selling">#REF!</definedName>
    <definedName name="PY2_Tangible_Assets" localSheetId="6">#REF!</definedName>
    <definedName name="PY2_Tangible_Assets">#REF!</definedName>
    <definedName name="PY2_Tangible_Net_Worth" localSheetId="6">#REF!</definedName>
    <definedName name="PY2_Tangible_Net_Worth">#REF!</definedName>
    <definedName name="PY2_Taxes" localSheetId="6">#REF!</definedName>
    <definedName name="PY2_Taxes">#REF!</definedName>
    <definedName name="PY2_TOTAL_ASSETS" localSheetId="6">#REF!</definedName>
    <definedName name="PY2_TOTAL_ASSETS">#REF!</definedName>
    <definedName name="PY2_TOTAL_CURR_ASSETS" localSheetId="6">#REF!</definedName>
    <definedName name="PY2_TOTAL_CURR_ASSETS">#REF!</definedName>
    <definedName name="PY2_TOTAL_DEBT" localSheetId="6">#REF!</definedName>
    <definedName name="PY2_TOTAL_DEBT">#REF!</definedName>
    <definedName name="PY2_TOTAL_EQUITY" localSheetId="6">#REF!</definedName>
    <definedName name="PY2_TOTAL_EQUITY">#REF!</definedName>
    <definedName name="PY2_Trade_Payables" localSheetId="6">#REF!</definedName>
    <definedName name="PY2_Trade_Payables">#REF!</definedName>
    <definedName name="PY2_Weighted_Average" localSheetId="6">#REF!</definedName>
    <definedName name="PY2_Weighted_Average">#REF!</definedName>
    <definedName name="PY2_Working_Capital" localSheetId="6">#REF!</definedName>
    <definedName name="PY2_Working_Capital">#REF!</definedName>
    <definedName name="PY2_Year_Income_Statement" localSheetId="6">#REF!</definedName>
    <definedName name="PY2_Year_Income_Statement">#REF!</definedName>
    <definedName name="PY3_Accounts_Receivable" localSheetId="6">#REF!</definedName>
    <definedName name="PY3_Accounts_Receivable">#REF!</definedName>
    <definedName name="PY3_Administration" localSheetId="6">#REF!</definedName>
    <definedName name="PY3_Administration">#REF!</definedName>
    <definedName name="PY3_Cash" localSheetId="6">#REF!</definedName>
    <definedName name="PY3_Cash">#REF!</definedName>
    <definedName name="PY3_Common_Equity" localSheetId="6">#REF!</definedName>
    <definedName name="PY3_Common_Equity">#REF!</definedName>
    <definedName name="PY3_Cost_of_Sales" localSheetId="6">#REF!</definedName>
    <definedName name="PY3_Cost_of_Sales">#REF!</definedName>
    <definedName name="PY3_Current_Liabilities" localSheetId="6">#REF!</definedName>
    <definedName name="PY3_Current_Liabilities">#REF!</definedName>
    <definedName name="PY3_Depreciation" localSheetId="6">#REF!</definedName>
    <definedName name="PY3_Depreciation">#REF!</definedName>
    <definedName name="PY3_Disc._Ops." localSheetId="6">#REF!</definedName>
    <definedName name="PY3_Disc._Ops.">#REF!</definedName>
    <definedName name="PY3_Extraord." localSheetId="6">#REF!</definedName>
    <definedName name="PY3_Extraord.">#REF!</definedName>
    <definedName name="PY3_Gross_Profit" localSheetId="6">#REF!</definedName>
    <definedName name="PY3_Gross_Profit">#REF!</definedName>
    <definedName name="PY3_INC_AFT_TAX" localSheetId="6">#REF!</definedName>
    <definedName name="PY3_INC_AFT_TAX">#REF!</definedName>
    <definedName name="PY3_INC_BEF_EXTRAORD" localSheetId="6">#REF!</definedName>
    <definedName name="PY3_INC_BEF_EXTRAORD">#REF!</definedName>
    <definedName name="PY3_Inc_Bef_Tax" localSheetId="6">#REF!</definedName>
    <definedName name="PY3_Inc_Bef_Tax">#REF!</definedName>
    <definedName name="PY3_Intangible_Assets" localSheetId="6">#REF!</definedName>
    <definedName name="PY3_Intangible_Assets">#REF!</definedName>
    <definedName name="PY3_Interest_Expense" localSheetId="6">#REF!</definedName>
    <definedName name="PY3_Interest_Expense">#REF!</definedName>
    <definedName name="PY3_Inventory" localSheetId="6">#REF!</definedName>
    <definedName name="PY3_Inventory">#REF!</definedName>
    <definedName name="PY3_LIABIL_EQUITY" localSheetId="6">#REF!</definedName>
    <definedName name="PY3_LIABIL_EQUITY">#REF!</definedName>
    <definedName name="PY3_Long_term_Debt__excl_Dfd_Taxes" localSheetId="6">#REF!</definedName>
    <definedName name="PY3_Long_term_Debt__excl_Dfd_Taxes">#REF!</definedName>
    <definedName name="PY3_Marketable_Sec" localSheetId="6">#REF!</definedName>
    <definedName name="PY3_Marketable_Sec">#REF!</definedName>
    <definedName name="PY3_NET_INCOME" localSheetId="6">#REF!</definedName>
    <definedName name="PY3_NET_INCOME">#REF!</definedName>
    <definedName name="PY3_Net_Revenue" localSheetId="6">#REF!</definedName>
    <definedName name="PY3_Net_Revenue">#REF!</definedName>
    <definedName name="PY3_Operating_Inc" localSheetId="6">#REF!</definedName>
    <definedName name="PY3_Operating_Inc">#REF!</definedName>
    <definedName name="PY3_Other_Curr_Assets" localSheetId="6">#REF!</definedName>
    <definedName name="PY3_Other_Curr_Assets">#REF!</definedName>
    <definedName name="PY3_Other_Exp." localSheetId="6">#REF!</definedName>
    <definedName name="PY3_Other_Exp.">#REF!</definedName>
    <definedName name="PY3_Other_LT_Assets" localSheetId="6">#REF!</definedName>
    <definedName name="PY3_Other_LT_Assets">#REF!</definedName>
    <definedName name="PY3_Other_LT_Liabilities" localSheetId="6">#REF!</definedName>
    <definedName name="PY3_Other_LT_Liabilities">#REF!</definedName>
    <definedName name="PY3_Preferred_Stock" localSheetId="6">#REF!</definedName>
    <definedName name="PY3_Preferred_Stock">#REF!</definedName>
    <definedName name="PY3_QUICK_ASSETS" localSheetId="6">#REF!</definedName>
    <definedName name="PY3_QUICK_ASSETS">#REF!</definedName>
    <definedName name="PY3_Retained_Earnings" localSheetId="6">#REF!</definedName>
    <definedName name="PY3_Retained_Earnings">#REF!</definedName>
    <definedName name="PY3_Selling" localSheetId="6">#REF!</definedName>
    <definedName name="PY3_Selling">#REF!</definedName>
    <definedName name="PY3_Tangible_Assets" localSheetId="6">#REF!</definedName>
    <definedName name="PY3_Tangible_Assets">#REF!</definedName>
    <definedName name="PY3_Taxes" localSheetId="6">#REF!</definedName>
    <definedName name="PY3_Taxes">#REF!</definedName>
    <definedName name="PY3_TOTAL_ASSETS" localSheetId="6">#REF!</definedName>
    <definedName name="PY3_TOTAL_ASSETS">#REF!</definedName>
    <definedName name="PY3_TOTAL_CURR_ASSETS" localSheetId="6">#REF!</definedName>
    <definedName name="PY3_TOTAL_CURR_ASSETS">#REF!</definedName>
    <definedName name="PY3_TOTAL_DEBT" localSheetId="6">#REF!</definedName>
    <definedName name="PY3_TOTAL_DEBT">#REF!</definedName>
    <definedName name="PY3_TOTAL_EQUITY" localSheetId="6">#REF!</definedName>
    <definedName name="PY3_TOTAL_EQUITY">#REF!</definedName>
    <definedName name="PY3_Trade_Payables" localSheetId="6">#REF!</definedName>
    <definedName name="PY3_Trade_Payables">#REF!</definedName>
    <definedName name="PY3_Year_Income_Statement" localSheetId="6">#REF!</definedName>
    <definedName name="PY3_Year_Income_Statement">#REF!</definedName>
    <definedName name="PY4_Accounts_Receivable" localSheetId="6">#REF!</definedName>
    <definedName name="PY4_Accounts_Receivable">#REF!</definedName>
    <definedName name="PY4_Administration" localSheetId="6">#REF!</definedName>
    <definedName name="PY4_Administration">#REF!</definedName>
    <definedName name="PY4_Cash" localSheetId="6">#REF!</definedName>
    <definedName name="PY4_Cash">#REF!</definedName>
    <definedName name="PY4_Common_Equity" localSheetId="6">#REF!</definedName>
    <definedName name="PY4_Common_Equity">#REF!</definedName>
    <definedName name="PY4_Cost_of_Sales" localSheetId="6">#REF!</definedName>
    <definedName name="PY4_Cost_of_Sales">#REF!</definedName>
    <definedName name="PY4_Current_Liabilities" localSheetId="6">#REF!</definedName>
    <definedName name="PY4_Current_Liabilities">#REF!</definedName>
    <definedName name="PY4_Depreciation" localSheetId="6">#REF!</definedName>
    <definedName name="PY4_Depreciation">#REF!</definedName>
    <definedName name="PY4_Disc._Ops." localSheetId="6">#REF!</definedName>
    <definedName name="PY4_Disc._Ops.">#REF!</definedName>
    <definedName name="PY4_Extraord." localSheetId="6">#REF!</definedName>
    <definedName name="PY4_Extraord.">#REF!</definedName>
    <definedName name="PY4_Gross_Profit" localSheetId="6">#REF!</definedName>
    <definedName name="PY4_Gross_Profit">#REF!</definedName>
    <definedName name="PY4_INC_AFT_TAX" localSheetId="6">#REF!</definedName>
    <definedName name="PY4_INC_AFT_TAX">#REF!</definedName>
    <definedName name="PY4_INC_BEF_EXTRAORD" localSheetId="6">#REF!</definedName>
    <definedName name="PY4_INC_BEF_EXTRAORD">#REF!</definedName>
    <definedName name="PY4_Inc_Bef_Tax" localSheetId="6">#REF!</definedName>
    <definedName name="PY4_Inc_Bef_Tax">#REF!</definedName>
    <definedName name="PY4_Intangible_Assets" localSheetId="6">#REF!</definedName>
    <definedName name="PY4_Intangible_Assets">#REF!</definedName>
    <definedName name="PY4_Interest_Expense" localSheetId="6">#REF!</definedName>
    <definedName name="PY4_Interest_Expense">#REF!</definedName>
    <definedName name="PY4_Inventory" localSheetId="6">#REF!</definedName>
    <definedName name="PY4_Inventory">#REF!</definedName>
    <definedName name="PY4_LIABIL_EQUITY" localSheetId="6">#REF!</definedName>
    <definedName name="PY4_LIABIL_EQUITY">#REF!</definedName>
    <definedName name="PY4_Long_term_Debt__excl_Dfd_Taxes" localSheetId="6">#REF!</definedName>
    <definedName name="PY4_Long_term_Debt__excl_Dfd_Taxes">#REF!</definedName>
    <definedName name="PY4_Marketable_Sec" localSheetId="6">#REF!</definedName>
    <definedName name="PY4_Marketable_Sec">#REF!</definedName>
    <definedName name="PY4_NET_INCOME" localSheetId="6">#REF!</definedName>
    <definedName name="PY4_NET_INCOME">#REF!</definedName>
    <definedName name="PY4_Net_Revenue" localSheetId="6">#REF!</definedName>
    <definedName name="PY4_Net_Revenue">#REF!</definedName>
    <definedName name="PY4_Operating_Inc" localSheetId="6">#REF!</definedName>
    <definedName name="PY4_Operating_Inc">#REF!</definedName>
    <definedName name="PY4_Other_Cur_Assets" localSheetId="6">#REF!</definedName>
    <definedName name="PY4_Other_Cur_Assets">#REF!</definedName>
    <definedName name="PY4_Other_Exp." localSheetId="6">#REF!</definedName>
    <definedName name="PY4_Other_Exp.">#REF!</definedName>
    <definedName name="PY4_Other_LT_Assets" localSheetId="6">#REF!</definedName>
    <definedName name="PY4_Other_LT_Assets">#REF!</definedName>
    <definedName name="PY4_Other_LT_Liabilities" localSheetId="6">#REF!</definedName>
    <definedName name="PY4_Other_LT_Liabilities">#REF!</definedName>
    <definedName name="PY4_Preferred_Stock" localSheetId="6">#REF!</definedName>
    <definedName name="PY4_Preferred_Stock">#REF!</definedName>
    <definedName name="PY4_QUICK_ASSETS" localSheetId="6">#REF!</definedName>
    <definedName name="PY4_QUICK_ASSETS">#REF!</definedName>
    <definedName name="PY4_Retained_Earnings" localSheetId="6">#REF!</definedName>
    <definedName name="PY4_Retained_Earnings">#REF!</definedName>
    <definedName name="PY4_Selling" localSheetId="6">#REF!</definedName>
    <definedName name="PY4_Selling">#REF!</definedName>
    <definedName name="PY4_Tangible_Assets" localSheetId="6">#REF!</definedName>
    <definedName name="PY4_Tangible_Assets">#REF!</definedName>
    <definedName name="PY4_Taxes" localSheetId="6">#REF!</definedName>
    <definedName name="PY4_Taxes">#REF!</definedName>
    <definedName name="PY4_TOTAL_ASSETS" localSheetId="6">#REF!</definedName>
    <definedName name="PY4_TOTAL_ASSETS">#REF!</definedName>
    <definedName name="PY4_TOTAL_CURR_ASSETS" localSheetId="6">#REF!</definedName>
    <definedName name="PY4_TOTAL_CURR_ASSETS">#REF!</definedName>
    <definedName name="PY4_TOTAL_DEBT" localSheetId="6">#REF!</definedName>
    <definedName name="PY4_TOTAL_DEBT">#REF!</definedName>
    <definedName name="PY4_TOTAL_EQUITY" localSheetId="6">#REF!</definedName>
    <definedName name="PY4_TOTAL_EQUITY">#REF!</definedName>
    <definedName name="PY4_Trade_Payables" localSheetId="6">#REF!</definedName>
    <definedName name="PY4_Trade_Payables">#REF!</definedName>
    <definedName name="PY4_Year_Income_Statement" localSheetId="6">#REF!</definedName>
    <definedName name="PY4_Year_Income_Statement">#REF!</definedName>
    <definedName name="PY5_Accounts_Receivable" localSheetId="6">#REF!</definedName>
    <definedName name="PY5_Accounts_Receivable">#REF!</definedName>
    <definedName name="PY5_Administration" localSheetId="6">#REF!</definedName>
    <definedName name="PY5_Administration">#REF!</definedName>
    <definedName name="PY5_Cash" localSheetId="6">#REF!</definedName>
    <definedName name="PY5_Cash">#REF!</definedName>
    <definedName name="PY5_Common_Equity" localSheetId="6">#REF!</definedName>
    <definedName name="PY5_Common_Equity">#REF!</definedName>
    <definedName name="PY5_Cost_of_Sales" localSheetId="6">#REF!</definedName>
    <definedName name="PY5_Cost_of_Sales">#REF!</definedName>
    <definedName name="PY5_Current_Liabilities" localSheetId="6">#REF!</definedName>
    <definedName name="PY5_Current_Liabilities">#REF!</definedName>
    <definedName name="PY5_Depreciation" localSheetId="6">#REF!</definedName>
    <definedName name="PY5_Depreciation">#REF!</definedName>
    <definedName name="PY5_Disc._Ops." localSheetId="6">#REF!</definedName>
    <definedName name="PY5_Disc._Ops.">#REF!</definedName>
    <definedName name="PY5_Extraord." localSheetId="6">#REF!</definedName>
    <definedName name="PY5_Extraord.">#REF!</definedName>
    <definedName name="PY5_Gross_Profit" localSheetId="6">#REF!</definedName>
    <definedName name="PY5_Gross_Profit">#REF!</definedName>
    <definedName name="PY5_INC_AFT_TAX" localSheetId="6">#REF!</definedName>
    <definedName name="PY5_INC_AFT_TAX">#REF!</definedName>
    <definedName name="PY5_INC_BEF_EXTRAORD" localSheetId="6">#REF!</definedName>
    <definedName name="PY5_INC_BEF_EXTRAORD">#REF!</definedName>
    <definedName name="PY5_Inc_Bef_Tax" localSheetId="6">#REF!</definedName>
    <definedName name="PY5_Inc_Bef_Tax">#REF!</definedName>
    <definedName name="PY5_Intangible_Assets" localSheetId="6">#REF!</definedName>
    <definedName name="PY5_Intangible_Assets">#REF!</definedName>
    <definedName name="PY5_Interest_Expense" localSheetId="6">#REF!</definedName>
    <definedName name="PY5_Interest_Expense">#REF!</definedName>
    <definedName name="PY5_Inventory" localSheetId="6">#REF!</definedName>
    <definedName name="PY5_Inventory">#REF!</definedName>
    <definedName name="PY5_LIABIL_EQUITY" localSheetId="6">#REF!</definedName>
    <definedName name="PY5_LIABIL_EQUITY">#REF!</definedName>
    <definedName name="PY5_Long_term_Debt__excl_Dfd_Taxes" localSheetId="6">#REF!</definedName>
    <definedName name="PY5_Long_term_Debt__excl_Dfd_Taxes">#REF!</definedName>
    <definedName name="PY5_Marketable_Sec" localSheetId="6">#REF!</definedName>
    <definedName name="PY5_Marketable_Sec">#REF!</definedName>
    <definedName name="PY5_NET_INCOME" localSheetId="6">#REF!</definedName>
    <definedName name="PY5_NET_INCOME">#REF!</definedName>
    <definedName name="PY5_Net_Revenue" localSheetId="6">#REF!</definedName>
    <definedName name="PY5_Net_Revenue">#REF!</definedName>
    <definedName name="PY5_Operating_Inc" localSheetId="6">#REF!</definedName>
    <definedName name="PY5_Operating_Inc">#REF!</definedName>
    <definedName name="PY5_Other_Curr_Assets" localSheetId="6">#REF!</definedName>
    <definedName name="PY5_Other_Curr_Assets">#REF!</definedName>
    <definedName name="PY5_Other_Exp." localSheetId="6">#REF!</definedName>
    <definedName name="PY5_Other_Exp.">#REF!</definedName>
    <definedName name="PY5_Other_LT_Assets" localSheetId="6">#REF!</definedName>
    <definedName name="PY5_Other_LT_Assets">#REF!</definedName>
    <definedName name="PY5_Other_LT_Liabilities" localSheetId="6">#REF!</definedName>
    <definedName name="PY5_Other_LT_Liabilities">#REF!</definedName>
    <definedName name="PY5_Preferred_Stock" localSheetId="6">#REF!</definedName>
    <definedName name="PY5_Preferred_Stock">#REF!</definedName>
    <definedName name="PY5_QUICK_ASSETS" localSheetId="6">#REF!</definedName>
    <definedName name="PY5_QUICK_ASSETS">#REF!</definedName>
    <definedName name="PY5_Retained_Earnings" localSheetId="6">#REF!</definedName>
    <definedName name="PY5_Retained_Earnings">#REF!</definedName>
    <definedName name="PY5_Selling" localSheetId="6">#REF!</definedName>
    <definedName name="PY5_Selling">#REF!</definedName>
    <definedName name="PY5_Tangible_Assets" localSheetId="6">#REF!</definedName>
    <definedName name="PY5_Tangible_Assets">#REF!</definedName>
    <definedName name="PY5_Taxes" localSheetId="6">#REF!</definedName>
    <definedName name="PY5_Taxes">#REF!</definedName>
    <definedName name="PY5_TOTAL_ASSETS" localSheetId="6">#REF!</definedName>
    <definedName name="PY5_TOTAL_ASSETS">#REF!</definedName>
    <definedName name="PY5_TOTAL_CURR_ASSETS" localSheetId="6">#REF!</definedName>
    <definedName name="PY5_TOTAL_CURR_ASSETS">#REF!</definedName>
    <definedName name="PY5_TOTAL_DEBT" localSheetId="6">#REF!</definedName>
    <definedName name="PY5_TOTAL_DEBT">#REF!</definedName>
    <definedName name="PY5_TOTAL_EQUITY" localSheetId="6">#REF!</definedName>
    <definedName name="PY5_TOTAL_EQUITY">#REF!</definedName>
    <definedName name="PY5_Trade_Payables" localSheetId="6">#REF!</definedName>
    <definedName name="PY5_Trade_Payables">#REF!</definedName>
    <definedName name="PY5_Year_Income_Statement" localSheetId="6">#REF!</definedName>
    <definedName name="PY5_Year_Income_Statement">#REF!</definedName>
    <definedName name="Q_">#REF!</definedName>
    <definedName name="Q_ConsTratAgua">#REF!</definedName>
    <definedName name="QGPL_CLTESLB">#REF!</definedName>
    <definedName name="qqq" hidden="1">#REF!</definedName>
    <definedName name="quarter" localSheetId="6">#REF!</definedName>
    <definedName name="quarter">#REF!</definedName>
    <definedName name="R_">#REF!</definedName>
    <definedName name="R_Factor" localSheetId="6">#REF!</definedName>
    <definedName name="R_Factor">#REF!</definedName>
    <definedName name="R_Factor_AR_Balance">#REF!</definedName>
    <definedName name="R_Factor_SRD">#REF!</definedName>
    <definedName name="RANGO">#REF!</definedName>
    <definedName name="RANGO1">#REF!</definedName>
    <definedName name="RateINR">#REF!</definedName>
    <definedName name="RateRMB">#REF!</definedName>
    <definedName name="rawdata">#REF!</definedName>
    <definedName name="rawdata2">#REF!</definedName>
    <definedName name="rdos">#REF!</definedName>
    <definedName name="RE_GAN_EXTRAOR">#REF!</definedName>
    <definedName name="RE_PERD_EXTRAORD">#REF!</definedName>
    <definedName name="RENDMAXTR">#REF!</definedName>
    <definedName name="RENDMEDTR">#REF!</definedName>
    <definedName name="RENDMINTR">#REF!</definedName>
    <definedName name="RENT">#REF!</definedName>
    <definedName name="RENT1">#REF!</definedName>
    <definedName name="RENT2">#REF!</definedName>
    <definedName name="RENTAL">#REF!</definedName>
    <definedName name="RENTAL1">#REF!</definedName>
    <definedName name="Rentas">#REF!</definedName>
    <definedName name="RENTG">#REF!</definedName>
    <definedName name="RENTS1">#REF!</definedName>
    <definedName name="RENTS2">#REF!</definedName>
    <definedName name="RENTT">#REF!</definedName>
    <definedName name="rep">#REF!</definedName>
    <definedName name="Reporting_unit">#REF!</definedName>
    <definedName name="RES">#REF!</definedName>
    <definedName name="Res_a_Impto">#REF!</definedName>
    <definedName name="RES_ANTES_DE_IMPUESTOS_2">#REF!</definedName>
    <definedName name="RES_ANTES_IMPUESTOS_1">#REF!</definedName>
    <definedName name="rescoring">#REF!</definedName>
    <definedName name="RESERV_LEG">#REF!</definedName>
    <definedName name="RESERV_LEGAL">#REF!</definedName>
    <definedName name="Residual_difference">#REF!</definedName>
    <definedName name="RESUL_EJERC">#REF!</definedName>
    <definedName name="RESULT_ACUMUL">#REF!</definedName>
    <definedName name="RESULTADO_DEL_EJERCICIO_1">#REF!</definedName>
    <definedName name="RESULTADO_DEL_EJERCICIO_2">#REF!</definedName>
    <definedName name="RESULTADO_OPERATIVO_1">#REF!</definedName>
    <definedName name="Resultados">#REF!</definedName>
    <definedName name="Resumen">#REF!</definedName>
    <definedName name="Ret_Allowance">#REF!</definedName>
    <definedName name="RFYPT">#REF!</definedName>
    <definedName name="RFYPTP">#REF!</definedName>
    <definedName name="RIV">#REF!</definedName>
    <definedName name="riw">#REF!</definedName>
    <definedName name="RO">#REF!</definedName>
    <definedName name="roie">#REF!</definedName>
    <definedName name="rop">#REF!</definedName>
    <definedName name="RPTH">#REF!</definedName>
    <definedName name="rr">#REF!</definedName>
    <definedName name="RS_GANANC">#REF!</definedName>
    <definedName name="RS_PERDID">#REF!</definedName>
    <definedName name="rt">#REF!</definedName>
    <definedName name="rte">#REF!</definedName>
    <definedName name="RU_BS">#REF!</definedName>
    <definedName name="RU_Capex">#REF!</definedName>
    <definedName name="RU_CC">#REF!</definedName>
    <definedName name="RU_exp">#REF!</definedName>
    <definedName name="RU_HC">#REF!</definedName>
    <definedName name="RU_productionOH">#REF!</definedName>
    <definedName name="RU_Summary">#REF!</definedName>
    <definedName name="RUL">#REF!</definedName>
    <definedName name="RYCS">#REF!</definedName>
    <definedName name="S_">#REF!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aída">#REF!</definedName>
    <definedName name="Saldo_s_Contabilidad_IVA">#REF!</definedName>
    <definedName name="SALDOS">#REF!</definedName>
    <definedName name="Sales">#REF!</definedName>
    <definedName name="salesld">#REF!</definedName>
    <definedName name="SalesPCS">#REF!</definedName>
    <definedName name="Samp_TM_Exp_Diff">#REF!</definedName>
    <definedName name="SAPBEXdnldView" hidden="1">"DBJMIBUR0KWE08YKHT0YI34KK"</definedName>
    <definedName name="SAPBEXrevision" localSheetId="5" hidden="1">1</definedName>
    <definedName name="SAPBEXrevision" localSheetId="6" hidden="1">1</definedName>
    <definedName name="SAPBEXrevision" hidden="1">3</definedName>
    <definedName name="SAPBEXsysID" localSheetId="5" hidden="1">"BIP"</definedName>
    <definedName name="SAPBEXsysID" hidden="1">"PLW"</definedName>
    <definedName name="SAPBEXwbID" localSheetId="5" hidden="1">"3U16OMUMTU9HM0TLQGVBWF8H2"</definedName>
    <definedName name="SAPBEXwbID" localSheetId="6" hidden="1">"0B3C5WPQ1PKHTD1CRY997L2MI"</definedName>
    <definedName name="SAPBEXwbID" hidden="1">"14RHU0IXG8KL7C7PJMON454VM"</definedName>
    <definedName name="SAR">#REF!</definedName>
    <definedName name="sbox">#REF!</definedName>
    <definedName name="SCJ">#REF!</definedName>
    <definedName name="sd">#REF!</definedName>
    <definedName name="sdfnlsd" localSheetId="5" hidden="1">#REF!</definedName>
    <definedName name="sdfnlsd" hidden="1">#REF!</definedName>
    <definedName name="SDSAA">#REF!</definedName>
    <definedName name="sdsd">#REF!</definedName>
    <definedName name="sectores" localSheetId="5">#REF!</definedName>
    <definedName name="sectores">#REF!</definedName>
    <definedName name="sedal" localSheetId="6">#REF!</definedName>
    <definedName name="sedal">#REF!</definedName>
    <definedName name="Selected_Materiality">#REF!</definedName>
    <definedName name="Selection_Remainder" localSheetId="6">#REF!</definedName>
    <definedName name="Selection_Remainder">#REF!</definedName>
    <definedName name="semgir">#REF!</definedName>
    <definedName name="semillas">#REF!</definedName>
    <definedName name="SEMMZN">#REF!</definedName>
    <definedName name="SEMSJ">#REF!</definedName>
    <definedName name="semsj1">#REF!</definedName>
    <definedName name="semsj2">#REF!</definedName>
    <definedName name="SEMTRN">#REF!</definedName>
    <definedName name="set">#REF!</definedName>
    <definedName name="SGD">#REF!</definedName>
    <definedName name="sku" localSheetId="6">#REF!</definedName>
    <definedName name="sku">#REF!</definedName>
    <definedName name="skus" localSheetId="6">#REF!</definedName>
    <definedName name="skus">#REF!</definedName>
    <definedName name="sljñkf">#REF!</definedName>
    <definedName name="Soergo">#REF!</definedName>
    <definedName name="Software_Options">#REF!</definedName>
    <definedName name="SOJA">#REF!</definedName>
    <definedName name="soja1">#REF!</definedName>
    <definedName name="SPWS_WBID">"D5577805-D33D-4BC8-80F3-98B1615277DB"</definedName>
    <definedName name="sss">#REF!</definedName>
    <definedName name="SSSSS">#REF!</definedName>
    <definedName name="STAFE">#REF!</definedName>
    <definedName name="Starting_Point" localSheetId="6">#REF!</definedName>
    <definedName name="Starting_Point">#REF!</definedName>
    <definedName name="STKDIARIO" localSheetId="6">#REF!</definedName>
    <definedName name="STKDIARIO">#REF!</definedName>
    <definedName name="STKDIARIOPX01" localSheetId="6">#REF!</definedName>
    <definedName name="STKDIARIOPX01">#REF!</definedName>
    <definedName name="STKDIARIOPX04" localSheetId="6">#REF!</definedName>
    <definedName name="STKDIARIOPX04">#REF!</definedName>
    <definedName name="Strat_1_Def">#REF!</definedName>
    <definedName name="Strat_1_It">#REF!</definedName>
    <definedName name="Strat_1_T">#REF!</definedName>
    <definedName name="Strat_2_Def">#REF!</definedName>
    <definedName name="Strat_2_It">#REF!</definedName>
    <definedName name="Strat_2_T">#REF!</definedName>
    <definedName name="Strat_Def">#REF!</definedName>
    <definedName name="Strat_T_It">#REF!</definedName>
    <definedName name="Strat_T_T">#REF!</definedName>
    <definedName name="strMonth">#REF!</definedName>
    <definedName name="strMonthLng">#REF!</definedName>
    <definedName name="SUBPLATFORM">#REF!</definedName>
    <definedName name="SUI">#REF!</definedName>
    <definedName name="SUIP">#REF!</definedName>
    <definedName name="Suma_de_ABR_U_3">#REF!</definedName>
    <definedName name="SUMMARY" localSheetId="6">#REF!</definedName>
    <definedName name="SUMMARY">#REF!</definedName>
    <definedName name="summary2">#REF!</definedName>
    <definedName name="super" localSheetId="6">#REF!</definedName>
    <definedName name="super">#REF!</definedName>
    <definedName name="T_">#REF!</definedName>
    <definedName name="T_DEL_24">#REF!</definedName>
    <definedName name="T_DEL_25">#REF!</definedName>
    <definedName name="T_DEL_26">#REF!</definedName>
    <definedName name="T_DEL_27">#REF!</definedName>
    <definedName name="T_DEL_28">#REF!</definedName>
    <definedName name="T_Diferencias">#REF!</definedName>
    <definedName name="T_GTM_1133">#REF!</definedName>
    <definedName name="T_GTM_1333">#REF!</definedName>
    <definedName name="T_GTM_633">#REF!</definedName>
    <definedName name="T_GTM_933">#REF!</definedName>
    <definedName name="T_IND_2151">#REF!</definedName>
    <definedName name="T_IND_2211">#REF!</definedName>
    <definedName name="T_IND_2271">#REF!</definedName>
    <definedName name="T_IND_2301">#REF!</definedName>
    <definedName name="T_IND_291">#REF!</definedName>
    <definedName name="T_INS_2101">#REF!</definedName>
    <definedName name="T_INS_2111">#REF!</definedName>
    <definedName name="T_INS_2121">#REF!</definedName>
    <definedName name="T_INS_2131">#REF!</definedName>
    <definedName name="T_INS_2141">#REF!</definedName>
    <definedName name="T_INS_2161">#REF!</definedName>
    <definedName name="T_INS_2171">#REF!</definedName>
    <definedName name="T_INS_2181">#REF!</definedName>
    <definedName name="T_INS_2191">#REF!</definedName>
    <definedName name="T_INS_2201">#REF!</definedName>
    <definedName name="T_INS_2221">#REF!</definedName>
    <definedName name="T_INS_2231">#REF!</definedName>
    <definedName name="T_INS_2241">#REF!</definedName>
    <definedName name="T_INS_2251">#REF!</definedName>
    <definedName name="T_INS_2261">#REF!</definedName>
    <definedName name="T_INS_2281">#REF!</definedName>
    <definedName name="T_INS_2291">#REF!</definedName>
    <definedName name="T_INS_2311">#REF!</definedName>
    <definedName name="T_INS_2321">#REF!</definedName>
    <definedName name="tabla">#REF!</definedName>
    <definedName name="tablasun" localSheetId="6">#REF!</definedName>
    <definedName name="tablasun">#REF!</definedName>
    <definedName name="TbPy530057">#REF!</definedName>
    <definedName name="TbPy530159">#REF!</definedName>
    <definedName name="tc">#REF!</definedName>
    <definedName name="Tech">#REF!</definedName>
    <definedName name="techld">#REF!</definedName>
    <definedName name="TechPCS">#REF!</definedName>
    <definedName name="Test_de_Gastos_Mayores">#REF!</definedName>
    <definedName name="Test_Targ">#REF!</definedName>
    <definedName name="TEST0" localSheetId="6">#REF!</definedName>
    <definedName name="TEST0">#REF!</definedName>
    <definedName name="TEST1" localSheetId="6">#REF!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4">#REF!</definedName>
    <definedName name="TEST5">#REF!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7">#REF!</definedName>
    <definedName name="TEST8">#REF!</definedName>
    <definedName name="TEST9">#REF!</definedName>
    <definedName name="TESTHKEY">#REF!</definedName>
    <definedName name="TESTKEYS" localSheetId="6">#REF!</definedName>
    <definedName name="TESTKEYS">#REF!</definedName>
    <definedName name="TESTVKEY">#REF!</definedName>
    <definedName name="TextRefCopy1">#REF!</definedName>
    <definedName name="TextRefCopy10" localSheetId="6">#REF!</definedName>
    <definedName name="TextRefCopy10">#REF!</definedName>
    <definedName name="TextRefCopy100" localSheetId="6">#REF!</definedName>
    <definedName name="TextRefCopy100">#REF!</definedName>
    <definedName name="TextRefCopy102" localSheetId="6">#REF!</definedName>
    <definedName name="TextRefCopy102">#REF!</definedName>
    <definedName name="TextRefCopy103" localSheetId="6">#REF!</definedName>
    <definedName name="TextRefCopy103">#REF!</definedName>
    <definedName name="TextRefCopy104" localSheetId="6">#REF!</definedName>
    <definedName name="TextRefCopy104">#REF!</definedName>
    <definedName name="TextRefCopy105" localSheetId="6">#REF!</definedName>
    <definedName name="TextRefCopy105">#REF!</definedName>
    <definedName name="TextRefCopy107" localSheetId="6">#REF!</definedName>
    <definedName name="TextRefCopy107">#REF!</definedName>
    <definedName name="TextRefCopy108" localSheetId="6">#REF!</definedName>
    <definedName name="TextRefCopy108">#REF!</definedName>
    <definedName name="TextRefCopy109" localSheetId="6">#REF!</definedName>
    <definedName name="TextRefCopy109">#REF!</definedName>
    <definedName name="TextRefCopy11" localSheetId="6">#REF!</definedName>
    <definedName name="TextRefCopy11">#REF!</definedName>
    <definedName name="TextRefCopy111">#REF!</definedName>
    <definedName name="TextRefCopy112" localSheetId="6">#REF!</definedName>
    <definedName name="TextRefCopy112">#REF!</definedName>
    <definedName name="TextRefCopy113" localSheetId="6">#REF!</definedName>
    <definedName name="TextRefCopy113">#REF!</definedName>
    <definedName name="TextRefCopy114">#REF!</definedName>
    <definedName name="TextRefCopy116" localSheetId="6">#REF!</definedName>
    <definedName name="TextRefCopy116">#REF!</definedName>
    <definedName name="TextRefCopy118" localSheetId="6">#REF!</definedName>
    <definedName name="TextRefCopy118">#REF!</definedName>
    <definedName name="TextRefCopy119" localSheetId="6">#REF!</definedName>
    <definedName name="TextRefCopy119">#REF!</definedName>
    <definedName name="TextRefCopy12" localSheetId="6">#REF!</definedName>
    <definedName name="TextRefCopy12">#REF!</definedName>
    <definedName name="TextRefCopy120" localSheetId="6">#REF!</definedName>
    <definedName name="TextRefCopy120">#REF!</definedName>
    <definedName name="TextRefCopy121" localSheetId="6">#REF!</definedName>
    <definedName name="TextRefCopy121">#REF!</definedName>
    <definedName name="TextRefCopy122">#REF!</definedName>
    <definedName name="TextRefCopy123">#REF!</definedName>
    <definedName name="TextRefCopy127" localSheetId="6">#REF!</definedName>
    <definedName name="TextRefCopy127">#REF!</definedName>
    <definedName name="TextRefCopy13" localSheetId="6">#REF!</definedName>
    <definedName name="TextRefCopy13">#REF!</definedName>
    <definedName name="TextRefCopy14" localSheetId="6">#REF!</definedName>
    <definedName name="TextRefCopy14">#REF!</definedName>
    <definedName name="TextRefCopy15" localSheetId="6">#REF!</definedName>
    <definedName name="TextRefCopy15">#REF!</definedName>
    <definedName name="TextRefCopy16">#REF!</definedName>
    <definedName name="TextRefCopy169">#REF!</definedName>
    <definedName name="TextRefCopy171">#REF!</definedName>
    <definedName name="TextRefCopy172">#REF!</definedName>
    <definedName name="TextRefCopy173">#REF!</definedName>
    <definedName name="TextRefCopy175">#REF!</definedName>
    <definedName name="TextRefCopy177">#REF!</definedName>
    <definedName name="TextRefCopy178">#REF!</definedName>
    <definedName name="TextRefCopy19">#REF!</definedName>
    <definedName name="TextRefCopy2">#REF!</definedName>
    <definedName name="TextRefCopy20">#REF!</definedName>
    <definedName name="TextRefCopy23">#REF!</definedName>
    <definedName name="TextRefCopy24">#REF!</definedName>
    <definedName name="TextRefCopy25">#REF!</definedName>
    <definedName name="TextRefCopy26">#REF!</definedName>
    <definedName name="TextRefCopy29">#REF!</definedName>
    <definedName name="TextRefCopy3" localSheetId="6">#REF!</definedName>
    <definedName name="TextRefCopy3">#REF!</definedName>
    <definedName name="TextRefCopy30">#REF!</definedName>
    <definedName name="TextRefCopy31">#REF!</definedName>
    <definedName name="TextRefCopy32">#REF!</definedName>
    <definedName name="TextRefCopy34">#REF!</definedName>
    <definedName name="TextRefCopy35">#REF!</definedName>
    <definedName name="TextRefCopy37">#REF!</definedName>
    <definedName name="TextRefCopy38">#REF!</definedName>
    <definedName name="TextRefCopy39">#REF!</definedName>
    <definedName name="TextRefCopy4" localSheetId="6">#REF!</definedName>
    <definedName name="TextRefCopy4">#REF!</definedName>
    <definedName name="TextRefCopy41">#REF!</definedName>
    <definedName name="TextRefCopy42" localSheetId="6">#REF!</definedName>
    <definedName name="TextRefCopy42">#REF!</definedName>
    <definedName name="TextRefCopy43" localSheetId="6">#REF!</definedName>
    <definedName name="TextRefCopy44" localSheetId="6">#REF!</definedName>
    <definedName name="TextRefCopy44">#REF!</definedName>
    <definedName name="TextRefCopy46">#REF!</definedName>
    <definedName name="TextRefCopy5">#REF!</definedName>
    <definedName name="TextRefCopy53" localSheetId="6">#REF!</definedName>
    <definedName name="TextRefCopy53">#REF!</definedName>
    <definedName name="TextRefCopy54" localSheetId="6">#REF!</definedName>
    <definedName name="TextRefCopy54">#REF!</definedName>
    <definedName name="TextRefCopy55" localSheetId="6">#REF!</definedName>
    <definedName name="TextRefCopy55">#REF!</definedName>
    <definedName name="TextRefCopy56" localSheetId="6">#REF!</definedName>
    <definedName name="TextRefCopy56">#REF!</definedName>
    <definedName name="TextRefCopy6">#REF!</definedName>
    <definedName name="TextRefCopy63" localSheetId="6">#REF!</definedName>
    <definedName name="TextRefCopy63">#REF!</definedName>
    <definedName name="TextRefCopy65" localSheetId="6">#REF!</definedName>
    <definedName name="TextRefCopy65">#REF!</definedName>
    <definedName name="TextRefCopy66" localSheetId="6">#REF!</definedName>
    <definedName name="TextRefCopy66">#REF!</definedName>
    <definedName name="TextRefCopy67" localSheetId="6">#REF!</definedName>
    <definedName name="TextRefCopy67">#REF!</definedName>
    <definedName name="TextRefCopy68" localSheetId="6">#REF!</definedName>
    <definedName name="TextRefCopy68">#REF!</definedName>
    <definedName name="TextRefCopy7" localSheetId="6">#REF!</definedName>
    <definedName name="TextRefCopy7">#REF!</definedName>
    <definedName name="TextRefCopy70" localSheetId="6">#REF!</definedName>
    <definedName name="TextRefCopy70">#REF!</definedName>
    <definedName name="TextRefCopy71" localSheetId="6">#REF!</definedName>
    <definedName name="TextRefCopy71">#REF!</definedName>
    <definedName name="TextRefCopy73" localSheetId="6">#REF!</definedName>
    <definedName name="TextRefCopy73">#REF!</definedName>
    <definedName name="TextRefCopy75" localSheetId="6">#REF!</definedName>
    <definedName name="TextRefCopy75">#REF!</definedName>
    <definedName name="TextRefCopy77" localSheetId="6">#REF!</definedName>
    <definedName name="TextRefCopy77">#REF!</definedName>
    <definedName name="TextRefCopy79" localSheetId="6">#REF!</definedName>
    <definedName name="TextRefCopy79">#REF!</definedName>
    <definedName name="TextRefCopy8" localSheetId="6">#REF!</definedName>
    <definedName name="TextRefCopy8">#REF!</definedName>
    <definedName name="TextRefCopy80" localSheetId="6">#REF!</definedName>
    <definedName name="TextRefCopy80">#REF!</definedName>
    <definedName name="TextRefCopy82" localSheetId="6">#REF!</definedName>
    <definedName name="TextRefCopy82">#REF!</definedName>
    <definedName name="TextRefCopy85" localSheetId="6">#REF!</definedName>
    <definedName name="TextRefCopy86" localSheetId="6">#REF!</definedName>
    <definedName name="TextRefCopy88" localSheetId="6">#REF!</definedName>
    <definedName name="TextRefCopy89" localSheetId="6">#REF!</definedName>
    <definedName name="TextRefCopy9">#REF!</definedName>
    <definedName name="TextRefCopy90" localSheetId="6">#REF!</definedName>
    <definedName name="TextRefCopy91" localSheetId="6">#REF!</definedName>
    <definedName name="TextRefCopy92" localSheetId="6">#REF!</definedName>
    <definedName name="TextRefCopy93" localSheetId="6">#REF!</definedName>
    <definedName name="TextRefCopy97" localSheetId="6">#REF!</definedName>
    <definedName name="TextRefCopy97">#REF!</definedName>
    <definedName name="TextRefCopy98">#REF!</definedName>
    <definedName name="TextRefCopyRangeCount" localSheetId="5" hidden="1">3</definedName>
    <definedName name="TextRefCopyRangeCount" localSheetId="6" hidden="1">12</definedName>
    <definedName name="TextRefCopyRangeCount" hidden="1">1</definedName>
    <definedName name="thm">#REF!</definedName>
    <definedName name="thp">#REF!</definedName>
    <definedName name="Threshold">#REF!</definedName>
    <definedName name="Tipo_Agua">#REF!</definedName>
    <definedName name="TIPOS">#REF!</definedName>
    <definedName name="Top_Stratum_Number" localSheetId="5">#REF!</definedName>
    <definedName name="Top_Stratum_Number" localSheetId="6">#REF!</definedName>
    <definedName name="Top_Stratum_Number">#REF!</definedName>
    <definedName name="Top_Stratum_Value" localSheetId="6">#REF!</definedName>
    <definedName name="Top_Stratum_Value">#REF!</definedName>
    <definedName name="TOT_CTAS_CONT">#REF!</definedName>
    <definedName name="Total_Amount">#REF!</definedName>
    <definedName name="Total_anticipated_uncorrected_misstatements">#REF!</definedName>
    <definedName name="Total_anticipated_uncorrected_misstatementsA">#REF!</definedName>
    <definedName name="Total_anticipated_uncorrected_misstatementsF">#REF!</definedName>
    <definedName name="Total_anticipated_uncorrected_misstatementsH">#REF!</definedName>
    <definedName name="Total_anticipated_uncorrected_misstatementsJ">#REF!</definedName>
    <definedName name="TOTAL_CTAS_ORDEN">#REF!</definedName>
    <definedName name="Total_Number_Selections" localSheetId="6">#REF!</definedName>
    <definedName name="Total_Number_Selections">#REF!</definedName>
    <definedName name="tp" localSheetId="6">#REF!</definedName>
    <definedName name="tp">#REF!</definedName>
    <definedName name="Transparencia">#REF!</definedName>
    <definedName name="TRAT_AGUA">#REF!</definedName>
    <definedName name="trigo">#REF!</definedName>
    <definedName name="TtlCdtR">#REF!</definedName>
    <definedName name="TtlFA">#REF!</definedName>
    <definedName name="TtlMktR">#REF!</definedName>
    <definedName name="TtlWC">#REF!</definedName>
    <definedName name="TWD">#REF!</definedName>
    <definedName name="U_">#REF!</definedName>
    <definedName name="Unidades" localSheetId="6">#REF!</definedName>
    <definedName name="Unidades">#REF!</definedName>
    <definedName name="unnegocio">#REF!</definedName>
    <definedName name="URUGUAY" localSheetId="6">#REF!</definedName>
    <definedName name="URUGUAY">#REF!</definedName>
    <definedName name="USD">#REF!</definedName>
    <definedName name="usdeur">#REF!</definedName>
    <definedName name="Utilizacion">#REF!</definedName>
    <definedName name="V_">#REF!</definedName>
    <definedName name="VALOR_PUB">#REF!</definedName>
    <definedName name="Valuación">#REF!</definedName>
    <definedName name="vencidos">#REF!</definedName>
    <definedName name="vencimientos">#REF!</definedName>
    <definedName name="ventas">#REF!</definedName>
    <definedName name="vigencia" localSheetId="6">#REF!</definedName>
    <definedName name="vigencia">#REF!</definedName>
    <definedName name="vpphold">#REF!</definedName>
    <definedName name="VTADIAR" localSheetId="6">#REF!</definedName>
    <definedName name="VTADIAR">#REF!</definedName>
    <definedName name="VTO">#REF!</definedName>
    <definedName name="vtoañoc">#REF!</definedName>
    <definedName name="vtoañon">#REF!</definedName>
    <definedName name="vtoaños">#REF!</definedName>
    <definedName name="vtoshold1">#REF!</definedName>
    <definedName name="vtoshold2">#REF!</definedName>
    <definedName name="VTOSN">#REF!</definedName>
    <definedName name="w">#REF!</definedName>
    <definedName name="W_">#REF!</definedName>
    <definedName name="WDSD" hidden="1">#REF!</definedName>
    <definedName name="wrn.Aging._.and._.Trend._.Analysis." localSheetId="5"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5" hidden="1">{#N/A,#N/A,FALSE,"VOL"}</definedName>
    <definedName name="wrn.Volumen." localSheetId="3" hidden="1">{#N/A,#N/A,FALSE,"VOL"}</definedName>
    <definedName name="wrn.Volumen." localSheetId="4" hidden="1">{#N/A,#N/A,FALSE,"VOL"}</definedName>
    <definedName name="wrn.Volumen." localSheetId="1" hidden="1">{#N/A,#N/A,FALSE,"VOL"}</definedName>
    <definedName name="wrn.Volumen." localSheetId="7" hidden="1">{#N/A,#N/A,FALSE,"VOL"}</definedName>
    <definedName name="wrn.Volumen." localSheetId="9" hidden="1">{#N/A,#N/A,FALSE,"VOL"}</definedName>
    <definedName name="wrn.Volumen." localSheetId="11" hidden="1">{#N/A,#N/A,FALSE,"VOL"}</definedName>
    <definedName name="wrn.Volumen." localSheetId="6" hidden="1">{#N/A,#N/A,FALSE,"VOL"}</definedName>
    <definedName name="wrn.Volumen." hidden="1">{#N/A,#N/A,FALSE,"VOL"}</definedName>
    <definedName name="www">#REF!</definedName>
    <definedName name="X_" localSheetId="5">#REF!</definedName>
    <definedName name="X_">#REF!</definedName>
    <definedName name="xdc" localSheetId="5">#REF!</definedName>
    <definedName name="xdc">#REF!</definedName>
    <definedName name="XREF_COLUMN_1" localSheetId="5" hidden="1">#REF!</definedName>
    <definedName name="XREF_COLUMN_1" hidden="1">#REF!</definedName>
    <definedName name="XREF_COLUMN_10" localSheetId="5" hidden="1">#REF!</definedName>
    <definedName name="XREF_COLUMN_10" hidden="1">#REF!</definedName>
    <definedName name="XREF_COLUMN_11" localSheetId="6" hidden="1">VPN!#REF!</definedName>
    <definedName name="XREF_COLUMN_11" hidden="1">#REF!</definedName>
    <definedName name="XREF_COLUMN_12" localSheetId="5" hidden="1">#REF!</definedName>
    <definedName name="XREF_COLUMN_12" localSheetId="1" hidden="1">#REF!</definedName>
    <definedName name="XREF_COLUMN_12" localSheetId="6" hidden="1">VPN!#REF!</definedName>
    <definedName name="XREF_COLUMN_12" hidden="1">#REF!</definedName>
    <definedName name="XREF_COLUMN_13" localSheetId="5" hidden="1">#REF!</definedName>
    <definedName name="XREF_COLUMN_13" localSheetId="1" hidden="1">#REF!</definedName>
    <definedName name="XREF_COLUMN_13" localSheetId="6" hidden="1">VPN!#REF!</definedName>
    <definedName name="XREF_COLUMN_13" hidden="1">#REF!</definedName>
    <definedName name="XREF_COLUMN_14" localSheetId="5" hidden="1">#REF!</definedName>
    <definedName name="XREF_COLUMN_14" localSheetId="1" hidden="1">#REF!</definedName>
    <definedName name="XREF_COLUMN_14" localSheetId="6" hidden="1">VPN!$R:$R</definedName>
    <definedName name="XREF_COLUMN_14" hidden="1">#REF!</definedName>
    <definedName name="XREF_COLUMN_15" localSheetId="5" hidden="1">#REF!</definedName>
    <definedName name="XREF_COLUMN_15" localSheetId="1" hidden="1">#REF!</definedName>
    <definedName name="XREF_COLUMN_15" localSheetId="6" hidden="1">#REF!</definedName>
    <definedName name="XREF_COLUMN_15" hidden="1">#REF!</definedName>
    <definedName name="XREF_COLUMN_17" localSheetId="6" hidden="1">#REF!</definedName>
    <definedName name="XREF_COLUMN_17" hidden="1">#REF!</definedName>
    <definedName name="XREF_COLUMN_2" hidden="1">#REF!</definedName>
    <definedName name="XREF_COLUMN_24" hidden="1">#REF!</definedName>
    <definedName name="XREF_COLUMN_3" hidden="1">#REF!</definedName>
    <definedName name="XREF_COLUMN_4" localSheetId="6" hidden="1">#REF!</definedName>
    <definedName name="XREF_COLUMN_4" hidden="1">#REF!</definedName>
    <definedName name="XREF_COLUMN_5" localSheetId="6" hidden="1">VPN!$D:$D</definedName>
    <definedName name="XREF_COLUMN_5" hidden="1">#REF!</definedName>
    <definedName name="XREF_COLUMN_6" hidden="1">#REF!</definedName>
    <definedName name="XREF_COLUMN_7" localSheetId="5" hidden="1">#REF!</definedName>
    <definedName name="XREF_COLUMN_7" localSheetId="1" hidden="1">#REF!</definedName>
    <definedName name="XREF_COLUMN_7" hidden="1">#REF!</definedName>
    <definedName name="XREF_COLUMN_8" hidden="1">#REF!</definedName>
    <definedName name="XREF_COLUMN_9" localSheetId="5" hidden="1">#REF!</definedName>
    <definedName name="XREF_COLUMN_9" localSheetId="1" hidden="1">#REF!</definedName>
    <definedName name="XREF_COLUMN_9" hidden="1">#REF!</definedName>
    <definedName name="XRefActiveRow" localSheetId="6" hidden="1">#REF!</definedName>
    <definedName name="XRefActiveRow" hidden="1">#REF!</definedName>
    <definedName name="XRefColumnsCount" localSheetId="5" hidden="1">1</definedName>
    <definedName name="XRefColumnsCount" localSheetId="6" hidden="1">14</definedName>
    <definedName name="XRefColumnsCount" hidden="1">2</definedName>
    <definedName name="XRefCopy1" localSheetId="5" hidden="1">#REF!</definedName>
    <definedName name="XRefCopy1" localSheetId="6" hidden="1">#REF!</definedName>
    <definedName name="XRefCopy1" hidden="1">#REF!</definedName>
    <definedName name="XRefCopy10" localSheetId="6" hidden="1">#REF!</definedName>
    <definedName name="XRefCopy10" hidden="1">#REF!</definedName>
    <definedName name="XRefCopy100" localSheetId="6" hidden="1">#REF!</definedName>
    <definedName name="XRefCopy100" hidden="1">#REF!</definedName>
    <definedName name="XRefCopy100Row" localSheetId="6" hidden="1">#REF!</definedName>
    <definedName name="XRefCopy100Row" hidden="1">#REF!</definedName>
    <definedName name="XRefCopy101" localSheetId="6" hidden="1">#REF!</definedName>
    <definedName name="XRefCopy101" hidden="1">#REF!</definedName>
    <definedName name="XRefCopy101Row" localSheetId="6" hidden="1">#REF!</definedName>
    <definedName name="XRefCopy101Row" hidden="1">#REF!</definedName>
    <definedName name="XRefCopy102" localSheetId="6" hidden="1">#REF!</definedName>
    <definedName name="XRefCopy102" hidden="1">#REF!</definedName>
    <definedName name="XRefCopy102Row" localSheetId="6" hidden="1">#REF!</definedName>
    <definedName name="XRefCopy102Row" hidden="1">#REF!</definedName>
    <definedName name="XRefCopy103" localSheetId="6" hidden="1">#REF!</definedName>
    <definedName name="XRefCopy103" hidden="1">#REF!</definedName>
    <definedName name="XRefCopy103Row" localSheetId="6" hidden="1">#REF!</definedName>
    <definedName name="XRefCopy103Row" hidden="1">#REF!</definedName>
    <definedName name="XRefCopy104" localSheetId="6" hidden="1">#REF!</definedName>
    <definedName name="XRefCopy104" hidden="1">#REF!</definedName>
    <definedName name="XRefCopy104Row" localSheetId="6" hidden="1">#REF!</definedName>
    <definedName name="XRefCopy104Row" hidden="1">#REF!</definedName>
    <definedName name="XRefCopy105" hidden="1">#REF!</definedName>
    <definedName name="XRefCopy105Row" localSheetId="6" hidden="1">#REF!</definedName>
    <definedName name="XRefCopy105Row" hidden="1">#REF!</definedName>
    <definedName name="XRefCopy106" hidden="1">#REF!</definedName>
    <definedName name="XRefCopy106Row" localSheetId="6" hidden="1">#REF!</definedName>
    <definedName name="XRefCopy106Row" hidden="1">#REF!</definedName>
    <definedName name="XRefCopy107" hidden="1">#REF!</definedName>
    <definedName name="XRefCopy107Row" localSheetId="6" hidden="1">#REF!</definedName>
    <definedName name="XRefCopy107Row" hidden="1">#REF!</definedName>
    <definedName name="XRefCopy108" hidden="1">#REF!</definedName>
    <definedName name="XRefCopy108Row" localSheetId="6" hidden="1">#REF!</definedName>
    <definedName name="XRefCopy108Row" hidden="1">#REF!</definedName>
    <definedName name="XRefCopy109" hidden="1">#REF!</definedName>
    <definedName name="XRefCopy109Row" localSheetId="6" hidden="1">#REF!</definedName>
    <definedName name="XRefCopy109Row" hidden="1">#REF!</definedName>
    <definedName name="XRefCopy10Row" localSheetId="6" hidden="1">#REF!</definedName>
    <definedName name="XRefCopy10Row" hidden="1">#REF!</definedName>
    <definedName name="XRefCopy11" localSheetId="6" hidden="1">#REF!</definedName>
    <definedName name="XRefCopy11" hidden="1">#REF!</definedName>
    <definedName name="XRefCopy110Row" localSheetId="6" hidden="1">#REF!</definedName>
    <definedName name="XRefCopy110Row" hidden="1">#REF!</definedName>
    <definedName name="XRefCopy111Row" localSheetId="6" hidden="1">#REF!</definedName>
    <definedName name="XRefCopy111Row" hidden="1">#REF!</definedName>
    <definedName name="XRefCopy112" hidden="1">#REF!</definedName>
    <definedName name="XRefCopy112Row" localSheetId="6" hidden="1">#REF!</definedName>
    <definedName name="XRefCopy112Row" hidden="1">#REF!</definedName>
    <definedName name="XRefCopy113" hidden="1">#REF!</definedName>
    <definedName name="XRefCopy113Row" localSheetId="6" hidden="1">#REF!</definedName>
    <definedName name="XRefCopy113Row" hidden="1">#REF!</definedName>
    <definedName name="XRefCopy114" hidden="1">#REF!</definedName>
    <definedName name="XRefCopy114Row" localSheetId="6" hidden="1">#REF!</definedName>
    <definedName name="XRefCopy114Row" hidden="1">#REF!</definedName>
    <definedName name="XRefCopy115" hidden="1">#REF!</definedName>
    <definedName name="XRefCopy115Row" localSheetId="6" hidden="1">#REF!</definedName>
    <definedName name="XRefCopy115Row" hidden="1">#REF!</definedName>
    <definedName name="XRefCopy116" hidden="1">#REF!</definedName>
    <definedName name="XRefCopy116Row" localSheetId="6" hidden="1">#REF!</definedName>
    <definedName name="XRefCopy116Row" hidden="1">#REF!</definedName>
    <definedName name="XRefCopy117" hidden="1">#REF!</definedName>
    <definedName name="XRefCopy117Row" localSheetId="6" hidden="1">#REF!</definedName>
    <definedName name="XRefCopy117Row" hidden="1">#REF!</definedName>
    <definedName name="XRefCopy118" localSheetId="6" hidden="1">#REF!</definedName>
    <definedName name="XRefCopy118" hidden="1">#REF!</definedName>
    <definedName name="XRefCopy118Row" localSheetId="6" hidden="1">#REF!</definedName>
    <definedName name="XRefCopy118Row" hidden="1">#REF!</definedName>
    <definedName name="XRefCopy119" localSheetId="6" hidden="1">#REF!</definedName>
    <definedName name="XRefCopy119" hidden="1">#REF!</definedName>
    <definedName name="XRefCopy119Row" localSheetId="6" hidden="1">#REF!</definedName>
    <definedName name="XRefCopy119Row" hidden="1">#REF!</definedName>
    <definedName name="XRefCopy11Row" localSheetId="6" hidden="1">#REF!</definedName>
    <definedName name="XRefCopy11Row" hidden="1">#REF!</definedName>
    <definedName name="XRefCopy12" hidden="1">#REF!</definedName>
    <definedName name="XRefCopy120" localSheetId="6" hidden="1">#REF!</definedName>
    <definedName name="XRefCopy120" hidden="1">#REF!</definedName>
    <definedName name="XRefCopy120Row" localSheetId="6" hidden="1">#REF!</definedName>
    <definedName name="XRefCopy120Row" hidden="1">#REF!</definedName>
    <definedName name="XRefCopy121" localSheetId="6" hidden="1">#REF!</definedName>
    <definedName name="XRefCopy121" hidden="1">#REF!</definedName>
    <definedName name="XRefCopy121Row" localSheetId="6" hidden="1">#REF!</definedName>
    <definedName name="XRefCopy121Row" hidden="1">#REF!</definedName>
    <definedName name="XRefCopy122" localSheetId="6" hidden="1">#REF!</definedName>
    <definedName name="XRefCopy122" hidden="1">#REF!</definedName>
    <definedName name="XRefCopy122Row" localSheetId="6" hidden="1">#REF!</definedName>
    <definedName name="XRefCopy122Row" hidden="1">#REF!</definedName>
    <definedName name="XRefCopy123" hidden="1">#REF!</definedName>
    <definedName name="XRefCopy123Row" localSheetId="6" hidden="1">#REF!</definedName>
    <definedName name="XRefCopy123Row" hidden="1">#REF!</definedName>
    <definedName name="XRefCopy124" hidden="1">#REF!</definedName>
    <definedName name="XRefCopy124Row" localSheetId="6" hidden="1">#REF!</definedName>
    <definedName name="XRefCopy124Row" hidden="1">#REF!</definedName>
    <definedName name="XRefCopy125" hidden="1">#REF!</definedName>
    <definedName name="XRefCopy125Row" localSheetId="6" hidden="1">#REF!</definedName>
    <definedName name="XRefCopy125Row" hidden="1">#REF!</definedName>
    <definedName name="XRefCopy126" hidden="1">#REF!</definedName>
    <definedName name="XRefCopy126Row" localSheetId="6" hidden="1">#REF!</definedName>
    <definedName name="XRefCopy126Row" hidden="1">#REF!</definedName>
    <definedName name="XRefCopy127" hidden="1">#REF!</definedName>
    <definedName name="XRefCopy127Row" localSheetId="6" hidden="1">#REF!</definedName>
    <definedName name="XRefCopy127Row" hidden="1">#REF!</definedName>
    <definedName name="XRefCopy128" hidden="1">#REF!</definedName>
    <definedName name="XRefCopy129" hidden="1">#REF!</definedName>
    <definedName name="XRefCopy129Row" localSheetId="6" hidden="1">#REF!</definedName>
    <definedName name="XRefCopy129Row" hidden="1">#REF!</definedName>
    <definedName name="XRefCopy12Row" localSheetId="6" hidden="1">#REF!</definedName>
    <definedName name="XRefCopy12Row" hidden="1">#REF!</definedName>
    <definedName name="XRefCopy13" localSheetId="6" hidden="1">#REF!</definedName>
    <definedName name="XRefCopy13" hidden="1">#REF!</definedName>
    <definedName name="XRefCopy130" hidden="1">#REF!</definedName>
    <definedName name="XRefCopy130Row" localSheetId="6" hidden="1">#REF!</definedName>
    <definedName name="XRefCopy130Row" hidden="1">#REF!</definedName>
    <definedName name="XRefCopy131" hidden="1">#REF!</definedName>
    <definedName name="XRefCopy131Row" localSheetId="6" hidden="1">#REF!</definedName>
    <definedName name="XRefCopy131Row" hidden="1">#REF!</definedName>
    <definedName name="XRefCopy132" localSheetId="6" hidden="1">#REF!</definedName>
    <definedName name="XRefCopy132" hidden="1">#REF!</definedName>
    <definedName name="XRefCopy132Row" localSheetId="6" hidden="1">#REF!</definedName>
    <definedName name="XRefCopy132Row" hidden="1">#REF!</definedName>
    <definedName name="XRefCopy133" localSheetId="6" hidden="1">#REF!</definedName>
    <definedName name="XRefCopy133" hidden="1">#REF!</definedName>
    <definedName name="XRefCopy133Row" localSheetId="6" hidden="1">#REF!</definedName>
    <definedName name="XRefCopy133Row" hidden="1">#REF!</definedName>
    <definedName name="XRefCopy134" hidden="1">#REF!</definedName>
    <definedName name="XRefCopy134Row" localSheetId="6" hidden="1">#REF!</definedName>
    <definedName name="XRefCopy134Row" hidden="1">#REF!</definedName>
    <definedName name="XRefCopy135" hidden="1">#REF!</definedName>
    <definedName name="XRefCopy135Row" localSheetId="6" hidden="1">#REF!</definedName>
    <definedName name="XRefCopy135Row" hidden="1">#REF!</definedName>
    <definedName name="XRefCopy136" hidden="1">#REF!</definedName>
    <definedName name="XRefCopy136Row" localSheetId="6" hidden="1">#REF!</definedName>
    <definedName name="XRefCopy136Row" hidden="1">#REF!</definedName>
    <definedName name="XRefCopy137" hidden="1">#REF!</definedName>
    <definedName name="XRefCopy137Row" localSheetId="6" hidden="1">#REF!</definedName>
    <definedName name="XRefCopy137Row" hidden="1">#REF!</definedName>
    <definedName name="XRefCopy138" hidden="1">#REF!</definedName>
    <definedName name="XRefCopy138Row" localSheetId="6" hidden="1">#REF!</definedName>
    <definedName name="XRefCopy138Row" hidden="1">#REF!</definedName>
    <definedName name="XRefCopy139" hidden="1">#REF!</definedName>
    <definedName name="XRefCopy139Row" localSheetId="6" hidden="1">#REF!</definedName>
    <definedName name="XRefCopy139Row" hidden="1">#REF!</definedName>
    <definedName name="XRefCopy13Row" localSheetId="6" hidden="1">#REF!</definedName>
    <definedName name="XRefCopy13Row" hidden="1">#REF!</definedName>
    <definedName name="XRefCopy14" hidden="1">#REF!</definedName>
    <definedName name="XRefCopy140" hidden="1">#REF!</definedName>
    <definedName name="XRefCopy140Row" localSheetId="6" hidden="1">#REF!</definedName>
    <definedName name="XRefCopy140Row" hidden="1">#REF!</definedName>
    <definedName name="XRefCopy141Row" localSheetId="6" hidden="1">#REF!</definedName>
    <definedName name="XRefCopy141Row" hidden="1">#REF!</definedName>
    <definedName name="XRefCopy142" localSheetId="6" hidden="1">#REF!</definedName>
    <definedName name="XRefCopy142Row" localSheetId="6" hidden="1">#REF!</definedName>
    <definedName name="XRefCopy142Row" hidden="1">#REF!</definedName>
    <definedName name="XRefCopy143" localSheetId="6" hidden="1">#REF!</definedName>
    <definedName name="XRefCopy143Row" localSheetId="6" hidden="1">#REF!</definedName>
    <definedName name="XRefCopy143Row" hidden="1">#REF!</definedName>
    <definedName name="XRefCopy144Row" localSheetId="6" hidden="1">#REF!</definedName>
    <definedName name="XRefCopy144Row" hidden="1">#REF!</definedName>
    <definedName name="XRefCopy145Row" localSheetId="6" hidden="1">#REF!</definedName>
    <definedName name="XRefCopy145Row" hidden="1">#REF!</definedName>
    <definedName name="XRefCopy146" localSheetId="6" hidden="1">#REF!</definedName>
    <definedName name="XRefCopy146Row" localSheetId="6" hidden="1">#REF!</definedName>
    <definedName name="XRefCopy146Row" hidden="1">#REF!</definedName>
    <definedName name="XRefCopy147" localSheetId="6" hidden="1">#REF!</definedName>
    <definedName name="XRefCopy147Row" localSheetId="6" hidden="1">#REF!</definedName>
    <definedName name="XRefCopy147Row" hidden="1">#REF!</definedName>
    <definedName name="XRefCopy148" localSheetId="6" hidden="1">#REF!</definedName>
    <definedName name="XRefCopy148Row" localSheetId="6" hidden="1">#REF!</definedName>
    <definedName name="XRefCopy148Row" hidden="1">#REF!</definedName>
    <definedName name="XRefCopy149" localSheetId="6" hidden="1">#REF!</definedName>
    <definedName name="XRefCopy149" hidden="1">#REF!</definedName>
    <definedName name="XRefCopy149Row" localSheetId="6" hidden="1">#REF!</definedName>
    <definedName name="XRefCopy149Row" hidden="1">#REF!</definedName>
    <definedName name="XRefCopy14Row" hidden="1">#REF!</definedName>
    <definedName name="XRefCopy15" hidden="1">#REF!</definedName>
    <definedName name="XRefCopy150" localSheetId="6" hidden="1">#REF!</definedName>
    <definedName name="XRefCopy150" hidden="1">#REF!</definedName>
    <definedName name="XRefCopy150Row" localSheetId="6" hidden="1">#REF!</definedName>
    <definedName name="XRefCopy150Row" hidden="1">#REF!</definedName>
    <definedName name="XRefCopy151" localSheetId="6" hidden="1">#REF!</definedName>
    <definedName name="XRefCopy151" hidden="1">#REF!</definedName>
    <definedName name="XRefCopy151Row" localSheetId="6" hidden="1">#REF!</definedName>
    <definedName name="XRefCopy151Row" hidden="1">#REF!</definedName>
    <definedName name="XRefCopy152" localSheetId="6" hidden="1">#REF!</definedName>
    <definedName name="XRefCopy152" hidden="1">#REF!</definedName>
    <definedName name="XRefCopy152Row" localSheetId="6" hidden="1">#REF!</definedName>
    <definedName name="XRefCopy152Row" hidden="1">#REF!</definedName>
    <definedName name="XRefCopy153" localSheetId="6" hidden="1">#REF!</definedName>
    <definedName name="XRefCopy153" hidden="1">#REF!</definedName>
    <definedName name="XRefCopy153Row" localSheetId="6" hidden="1">#REF!</definedName>
    <definedName name="XRefCopy153Row" hidden="1">#REF!</definedName>
    <definedName name="XRefCopy154" localSheetId="6" hidden="1">#REF!</definedName>
    <definedName name="XRefCopy154" hidden="1">#REF!</definedName>
    <definedName name="XRefCopy154Row" localSheetId="6" hidden="1">#REF!</definedName>
    <definedName name="XRefCopy154Row" hidden="1">#REF!</definedName>
    <definedName name="XRefCopy155" localSheetId="6" hidden="1">#REF!</definedName>
    <definedName name="XRefCopy155" hidden="1">#REF!</definedName>
    <definedName name="XRefCopy155Row" localSheetId="6" hidden="1">#REF!</definedName>
    <definedName name="XRefCopy155Row" hidden="1">#REF!</definedName>
    <definedName name="XRefCopy156" localSheetId="6" hidden="1">#REF!</definedName>
    <definedName name="XRefCopy156" hidden="1">#REF!</definedName>
    <definedName name="XRefCopy156Row" localSheetId="6" hidden="1">#REF!</definedName>
    <definedName name="XRefCopy156Row" hidden="1">#REF!</definedName>
    <definedName name="XRefCopy157" localSheetId="6" hidden="1">#REF!</definedName>
    <definedName name="XRefCopy157" hidden="1">#REF!</definedName>
    <definedName name="XRefCopy157Row" localSheetId="6" hidden="1">#REF!</definedName>
    <definedName name="XRefCopy157Row" hidden="1">#REF!</definedName>
    <definedName name="XRefCopy158" localSheetId="6" hidden="1">#REF!</definedName>
    <definedName name="XRefCopy158" hidden="1">#REF!</definedName>
    <definedName name="XRefCopy158Row" localSheetId="6" hidden="1">#REF!</definedName>
    <definedName name="XRefCopy158Row" hidden="1">#REF!</definedName>
    <definedName name="XRefCopy159" localSheetId="6" hidden="1">#REF!</definedName>
    <definedName name="XRefCopy159" hidden="1">#REF!</definedName>
    <definedName name="XRefCopy159Row" localSheetId="6" hidden="1">#REF!</definedName>
    <definedName name="XRefCopy159Row" hidden="1">#REF!</definedName>
    <definedName name="XRefCopy15Row" localSheetId="6" hidden="1">#REF!</definedName>
    <definedName name="XRefCopy15Row" hidden="1">#REF!</definedName>
    <definedName name="XRefCopy16" hidden="1">#REF!</definedName>
    <definedName name="XRefCopy160" localSheetId="6" hidden="1">#REF!</definedName>
    <definedName name="XRefCopy160" hidden="1">#REF!</definedName>
    <definedName name="XRefCopy160Row" localSheetId="6" hidden="1">#REF!</definedName>
    <definedName name="XRefCopy160Row" hidden="1">#REF!</definedName>
    <definedName name="XRefCopy161" localSheetId="6" hidden="1">#REF!</definedName>
    <definedName name="XRefCopy161" hidden="1">#REF!</definedName>
    <definedName name="XRefCopy161Row" localSheetId="6" hidden="1">#REF!</definedName>
    <definedName name="XRefCopy161Row" hidden="1">#REF!</definedName>
    <definedName name="XRefCopy162" localSheetId="6" hidden="1">#REF!</definedName>
    <definedName name="XRefCopy162" hidden="1">#REF!</definedName>
    <definedName name="XRefCopy162Row" localSheetId="6" hidden="1">#REF!</definedName>
    <definedName name="XRefCopy162Row" hidden="1">#REF!</definedName>
    <definedName name="XRefCopy163" localSheetId="6" hidden="1">#REF!</definedName>
    <definedName name="XRefCopy163" hidden="1">#REF!</definedName>
    <definedName name="XRefCopy163Row" localSheetId="6" hidden="1">#REF!</definedName>
    <definedName name="XRefCopy163Row" hidden="1">#REF!</definedName>
    <definedName name="XRefCopy164" localSheetId="6" hidden="1">#REF!</definedName>
    <definedName name="XRefCopy164" hidden="1">#REF!</definedName>
    <definedName name="XRefCopy164Row" localSheetId="6" hidden="1">#REF!</definedName>
    <definedName name="XRefCopy164Row" hidden="1">#REF!</definedName>
    <definedName name="XRefCopy165" localSheetId="6" hidden="1">#REF!</definedName>
    <definedName name="XRefCopy165" hidden="1">#REF!</definedName>
    <definedName name="XRefCopy165Row" hidden="1">#REF!</definedName>
    <definedName name="XRefCopy166" localSheetId="6" hidden="1">#REF!</definedName>
    <definedName name="XRefCopy166" hidden="1">#REF!</definedName>
    <definedName name="XRefCopy166Row" hidden="1">#REF!</definedName>
    <definedName name="XRefCopy167" localSheetId="6"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localSheetId="6"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localSheetId="6" hidden="1">#REF!</definedName>
    <definedName name="XRefCopy17Row" hidden="1">#REF!</definedName>
    <definedName name="XRefCopy18"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localSheetId="6"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localSheetId="6" hidden="1">#REF!</definedName>
    <definedName name="XRefCopy19Row" hidden="1">#REF!</definedName>
    <definedName name="XRefCopy1Row" localSheetId="6" hidden="1">#REF!</definedName>
    <definedName name="XRefCopy1Row" hidden="1">#REF!</definedName>
    <definedName name="XRefCopy2" localSheetId="6" hidden="1">#REF!</definedName>
    <definedName name="XRefCopy2" hidden="1">#REF!</definedName>
    <definedName name="XRefCopy20" localSheetId="6" hidden="1">#REF!</definedName>
    <definedName name="XRefCopy20"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localSheetId="6" hidden="1">#REF!</definedName>
    <definedName name="XRefCopy20Row" hidden="1">#REF!</definedName>
    <definedName name="XRefCopy21"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localSheetId="6" hidden="1">#REF!</definedName>
    <definedName name="XRefCopy21Row" hidden="1">#REF!</definedName>
    <definedName name="XRefCopy22"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localSheetId="6" hidden="1">#REF!</definedName>
    <definedName name="XRefCopy22Row" hidden="1">#REF!</definedName>
    <definedName name="XRefCopy23"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localSheetId="6" hidden="1">#REF!</definedName>
    <definedName name="XRefCopy23Row" hidden="1">#REF!</definedName>
    <definedName name="XRefCopy24"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localSheetId="6" hidden="1">#REF!</definedName>
    <definedName name="XRefCopy24Row" hidden="1">#REF!</definedName>
    <definedName name="XRefCopy25"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localSheetId="6" hidden="1">#REF!</definedName>
    <definedName name="XRefCopy25Row" hidden="1">#REF!</definedName>
    <definedName name="XRefCopy26"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localSheetId="6" hidden="1">#REF!</definedName>
    <definedName name="XRefCopy26Row" hidden="1">#REF!</definedName>
    <definedName name="XRefCopy27"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localSheetId="6" hidden="1">#REF!</definedName>
    <definedName name="XRefCopy27Row" hidden="1">#REF!</definedName>
    <definedName name="XRefCopy28"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localSheetId="6" hidden="1">#REF!</definedName>
    <definedName name="XRefCopy28Row" hidden="1">#REF!</definedName>
    <definedName name="XRefCopy29"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localSheetId="6" hidden="1">#REF!</definedName>
    <definedName name="XRefCopy29Row" hidden="1">#REF!</definedName>
    <definedName name="XRefCopy2Row" localSheetId="6" hidden="1">#REF!</definedName>
    <definedName name="XRefCopy2Row" hidden="1">#REF!</definedName>
    <definedName name="XRefCopy3" hidden="1">#REF!</definedName>
    <definedName name="XRefCopy30" hidden="1">#REF!</definedName>
    <definedName name="XRefCopy30Row" localSheetId="6" hidden="1">#REF!</definedName>
    <definedName name="XRefCopy30Row" hidden="1">#REF!</definedName>
    <definedName name="XRefCopy31" hidden="1">#REF!</definedName>
    <definedName name="XRefCopy31Row" localSheetId="6" hidden="1">#REF!</definedName>
    <definedName name="XRefCopy31Row" hidden="1">#REF!</definedName>
    <definedName name="XRefCopy32" hidden="1">#REF!</definedName>
    <definedName name="XRefCopy32Row" localSheetId="6" hidden="1">#REF!</definedName>
    <definedName name="XRefCopy32Row" hidden="1">#REF!</definedName>
    <definedName name="XRefCopy33" hidden="1">#REF!</definedName>
    <definedName name="XRefCopy33Row" localSheetId="6" hidden="1">#REF!</definedName>
    <definedName name="XRefCopy33Row" hidden="1">#REF!</definedName>
    <definedName name="XRefCopy34" hidden="1">#REF!</definedName>
    <definedName name="XRefCopy34Row" localSheetId="6" hidden="1">#REF!</definedName>
    <definedName name="XRefCopy34Row" hidden="1">#REF!</definedName>
    <definedName name="XRefCopy35" hidden="1">#REF!</definedName>
    <definedName name="XRefCopy35Row" localSheetId="6" hidden="1">#REF!</definedName>
    <definedName name="XRefCopy35Row" hidden="1">#REF!</definedName>
    <definedName name="XRefCopy36" hidden="1">#REF!</definedName>
    <definedName name="XRefCopy36Row" localSheetId="6" hidden="1">#REF!</definedName>
    <definedName name="XRefCopy36Row" hidden="1">#REF!</definedName>
    <definedName name="XRefCopy37" hidden="1">#REF!</definedName>
    <definedName name="XRefCopy37Row" localSheetId="6" hidden="1">#REF!</definedName>
    <definedName name="XRefCopy37Row" hidden="1">#REF!</definedName>
    <definedName name="XRefCopy38" hidden="1">#REF!</definedName>
    <definedName name="XRefCopy38Row" localSheetId="6" hidden="1">#REF!</definedName>
    <definedName name="XRefCopy38Row" hidden="1">#REF!</definedName>
    <definedName name="XRefCopy39" hidden="1">#REF!</definedName>
    <definedName name="XRefCopy39Row" localSheetId="6" hidden="1">#REF!</definedName>
    <definedName name="XRefCopy39Row" hidden="1">#REF!</definedName>
    <definedName name="XRefCopy3Row" localSheetId="6" hidden="1">#REF!</definedName>
    <definedName name="XRefCopy3Row" hidden="1">#REF!</definedName>
    <definedName name="XRefCopy4" hidden="1">#REF!</definedName>
    <definedName name="XRefCopy40" hidden="1">#REF!</definedName>
    <definedName name="XRefCopy40Row" localSheetId="6" hidden="1">#REF!</definedName>
    <definedName name="XRefCopy40Row" hidden="1">#REF!</definedName>
    <definedName name="XRefCopy41" hidden="1">#REF!</definedName>
    <definedName name="XRefCopy41Row" localSheetId="6" hidden="1">#REF!</definedName>
    <definedName name="XRefCopy41Row" hidden="1">#REF!</definedName>
    <definedName name="XRefCopy42" hidden="1">#REF!</definedName>
    <definedName name="XRefCopy42Row" localSheetId="6" hidden="1">#REF!</definedName>
    <definedName name="XRefCopy42Row" hidden="1">#REF!</definedName>
    <definedName name="XRefCopy43" hidden="1">#REF!</definedName>
    <definedName name="XRefCopy43Row" localSheetId="6" hidden="1">#REF!</definedName>
    <definedName name="XRefCopy43Row" hidden="1">#REF!</definedName>
    <definedName name="XRefCopy44" hidden="1">#REF!</definedName>
    <definedName name="XRefCopy44Row" localSheetId="6" hidden="1">#REF!</definedName>
    <definedName name="XRefCopy44Row" hidden="1">#REF!</definedName>
    <definedName name="XRefCopy45" hidden="1">#REF!</definedName>
    <definedName name="XRefCopy45Row" localSheetId="6" hidden="1">#REF!</definedName>
    <definedName name="XRefCopy45Row" hidden="1">#REF!</definedName>
    <definedName name="XRefCopy46" hidden="1">#REF!</definedName>
    <definedName name="XRefCopy46Row" localSheetId="6" hidden="1">#REF!</definedName>
    <definedName name="XRefCopy46Row" hidden="1">#REF!</definedName>
    <definedName name="XRefCopy47" hidden="1">#REF!</definedName>
    <definedName name="XRefCopy47Row" localSheetId="6" hidden="1">#REF!</definedName>
    <definedName name="XRefCopy47Row" hidden="1">#REF!</definedName>
    <definedName name="XRefCopy48" hidden="1">#REF!</definedName>
    <definedName name="XRefCopy48Row" localSheetId="6" hidden="1">#REF!</definedName>
    <definedName name="XRefCopy48Row" hidden="1">#REF!</definedName>
    <definedName name="XRefCopy49" hidden="1">#REF!</definedName>
    <definedName name="XRefCopy49Row" localSheetId="6" hidden="1">#REF!</definedName>
    <definedName name="XRefCopy49Row" hidden="1">#REF!</definedName>
    <definedName name="XRefCopy4Row" localSheetId="6" hidden="1">#REF!</definedName>
    <definedName name="XRefCopy4Row" hidden="1">#REF!</definedName>
    <definedName name="XRefCopy5" hidden="1">#REF!</definedName>
    <definedName name="XRefCopy50" hidden="1">#REF!</definedName>
    <definedName name="XRefCopy50Row" localSheetId="6" hidden="1">#REF!</definedName>
    <definedName name="XRefCopy50Row" hidden="1">#REF!</definedName>
    <definedName name="XRefCopy51" hidden="1">#REF!</definedName>
    <definedName name="XRefCopy51Row" localSheetId="6" hidden="1">#REF!</definedName>
    <definedName name="XRefCopy51Row" hidden="1">#REF!</definedName>
    <definedName name="XRefCopy52" hidden="1">#REF!</definedName>
    <definedName name="XRefCopy52Row" localSheetId="6" hidden="1">#REF!</definedName>
    <definedName name="XRefCopy52Row" hidden="1">#REF!</definedName>
    <definedName name="XRefCopy53" localSheetId="6" hidden="1">#REF!</definedName>
    <definedName name="XRefCopy53" hidden="1">#REF!</definedName>
    <definedName name="XRefCopy53Row" localSheetId="6" hidden="1">#REF!</definedName>
    <definedName name="XRefCopy53Row" hidden="1">#REF!</definedName>
    <definedName name="XRefCopy54" hidden="1">#REF!</definedName>
    <definedName name="XRefCopy54Row" localSheetId="6" hidden="1">#REF!</definedName>
    <definedName name="XRefCopy54Row" hidden="1">#REF!</definedName>
    <definedName name="XRefCopy55" hidden="1">#REF!</definedName>
    <definedName name="XRefCopy55Row" localSheetId="6" hidden="1">#REF!</definedName>
    <definedName name="XRefCopy55Row" hidden="1">#REF!</definedName>
    <definedName name="XRefCopy56" hidden="1">#REF!</definedName>
    <definedName name="XRefCopy56Row" localSheetId="6" hidden="1">#REF!</definedName>
    <definedName name="XRefCopy56Row" hidden="1">#REF!</definedName>
    <definedName name="XRefCopy57" hidden="1">#REF!</definedName>
    <definedName name="XRefCopy57Row" localSheetId="6" hidden="1">#REF!</definedName>
    <definedName name="XRefCopy57Row" hidden="1">#REF!</definedName>
    <definedName name="XRefCopy58" hidden="1">#REF!</definedName>
    <definedName name="XRefCopy58Row" localSheetId="6" hidden="1">#REF!</definedName>
    <definedName name="XRefCopy58Row" hidden="1">#REF!</definedName>
    <definedName name="XRefCopy59" hidden="1">#REF!</definedName>
    <definedName name="XRefCopy59Row" localSheetId="6" hidden="1">#REF!</definedName>
    <definedName name="XRefCopy59Row" hidden="1">#REF!</definedName>
    <definedName name="XRefCopy5Row" hidden="1">#REF!</definedName>
    <definedName name="XRefCopy6" hidden="1">#REF!</definedName>
    <definedName name="XRefCopy60" hidden="1">#REF!</definedName>
    <definedName name="XRefCopy60Row" localSheetId="6" hidden="1">#REF!</definedName>
    <definedName name="XRefCopy60Row" hidden="1">#REF!</definedName>
    <definedName name="XRefCopy61" hidden="1">#REF!</definedName>
    <definedName name="XRefCopy61Row" localSheetId="6" hidden="1">#REF!</definedName>
    <definedName name="XRefCopy61Row" hidden="1">#REF!</definedName>
    <definedName name="XRefCopy62" hidden="1">#REF!</definedName>
    <definedName name="XRefCopy62Row" localSheetId="6" hidden="1">#REF!</definedName>
    <definedName name="XRefCopy62Row" hidden="1">#REF!</definedName>
    <definedName name="XRefCopy63" hidden="1">#REF!</definedName>
    <definedName name="XRefCopy63Row" localSheetId="6" hidden="1">#REF!</definedName>
    <definedName name="XRefCopy63Row" hidden="1">#REF!</definedName>
    <definedName name="XRefCopy64" hidden="1">#REF!</definedName>
    <definedName name="XRefCopy64Row" localSheetId="6" hidden="1">#REF!</definedName>
    <definedName name="XRefCopy64Row" hidden="1">#REF!</definedName>
    <definedName name="XRefCopy65" hidden="1">#REF!</definedName>
    <definedName name="XRefCopy65Row" localSheetId="6" hidden="1">#REF!</definedName>
    <definedName name="XRefCopy65Row" hidden="1">#REF!</definedName>
    <definedName name="XRefCopy66" hidden="1">#REF!</definedName>
    <definedName name="XRefCopy66Row" localSheetId="6" hidden="1">#REF!</definedName>
    <definedName name="XRefCopy66Row" hidden="1">#REF!</definedName>
    <definedName name="XRefCopy67" hidden="1">#REF!</definedName>
    <definedName name="XRefCopy67Row" localSheetId="6" hidden="1">#REF!</definedName>
    <definedName name="XRefCopy67Row" hidden="1">#REF!</definedName>
    <definedName name="XRefCopy68" hidden="1">#REF!</definedName>
    <definedName name="XRefCopy68Row" localSheetId="6" hidden="1">#REF!</definedName>
    <definedName name="XRefCopy68Row" hidden="1">#REF!</definedName>
    <definedName name="XRefCopy69" hidden="1">#REF!</definedName>
    <definedName name="XRefCopy69Row" localSheetId="6" hidden="1">#REF!</definedName>
    <definedName name="XRefCopy69Row" hidden="1">#REF!</definedName>
    <definedName name="XRefCopy6Row" hidden="1">#REF!</definedName>
    <definedName name="XRefCopy7" localSheetId="6" hidden="1">VPN!#REF!</definedName>
    <definedName name="XRefCopy7" hidden="1">#REF!</definedName>
    <definedName name="XRefCopy70" localSheetId="5" hidden="1">#REF!</definedName>
    <definedName name="XRefCopy70" localSheetId="1" hidden="1">#REF!</definedName>
    <definedName name="XRefCopy70" hidden="1">#REF!</definedName>
    <definedName name="XRefCopy70Row" localSheetId="5" hidden="1">#REF!</definedName>
    <definedName name="XRefCopy70Row" localSheetId="1" hidden="1">#REF!</definedName>
    <definedName name="XRefCopy70Row" localSheetId="6" hidden="1">#REF!</definedName>
    <definedName name="XRefCopy70Row" hidden="1">#REF!</definedName>
    <definedName name="XRefCopy71" hidden="1">#REF!</definedName>
    <definedName name="XRefCopy71Row" localSheetId="6" hidden="1">#REF!</definedName>
    <definedName name="XRefCopy71Row" hidden="1">#REF!</definedName>
    <definedName name="XRefCopy72" hidden="1">#REF!</definedName>
    <definedName name="XRefCopy72Row" localSheetId="6" hidden="1">#REF!</definedName>
    <definedName name="XRefCopy72Row" hidden="1">#REF!</definedName>
    <definedName name="XRefCopy73" hidden="1">#REF!</definedName>
    <definedName name="XRefCopy73Row" localSheetId="6" hidden="1">#REF!</definedName>
    <definedName name="XRefCopy73Row" hidden="1">#REF!</definedName>
    <definedName name="XRefCopy74" hidden="1">#REF!</definedName>
    <definedName name="XRefCopy74Row" localSheetId="6" hidden="1">#REF!</definedName>
    <definedName name="XRefCopy74Row" hidden="1">#REF!</definedName>
    <definedName name="XRefCopy75" localSheetId="5" hidden="1">#REF!</definedName>
    <definedName name="XRefCopy75" localSheetId="1" hidden="1">#REF!</definedName>
    <definedName name="XRefCopy75" localSheetId="6" hidden="1">VPN!#REF!</definedName>
    <definedName name="XRefCopy75" hidden="1">#REF!</definedName>
    <definedName name="XRefCopy75Row" localSheetId="5" hidden="1">#REF!</definedName>
    <definedName name="XRefCopy75Row" localSheetId="1" hidden="1">#REF!</definedName>
    <definedName name="XRefCopy75Row" localSheetId="6" hidden="1">#REF!</definedName>
    <definedName name="XRefCopy75Row" hidden="1">#REF!</definedName>
    <definedName name="XRefCopy76" localSheetId="5" hidden="1">#REF!</definedName>
    <definedName name="XRefCopy76" localSheetId="1" hidden="1">#REF!</definedName>
    <definedName name="XRefCopy76" localSheetId="6" hidden="1">VPN!#REF!</definedName>
    <definedName name="XRefCopy76" hidden="1">#REF!</definedName>
    <definedName name="XRefCopy76Row" localSheetId="5" hidden="1">#REF!</definedName>
    <definedName name="XRefCopy76Row" localSheetId="1" hidden="1">#REF!</definedName>
    <definedName name="XRefCopy76Row" localSheetId="6" hidden="1">#REF!</definedName>
    <definedName name="XRefCopy76Row" hidden="1">#REF!</definedName>
    <definedName name="XRefCopy77" hidden="1">#REF!</definedName>
    <definedName name="XRefCopy77Row" localSheetId="6" hidden="1">#REF!</definedName>
    <definedName name="XRefCopy77Row" hidden="1">#REF!</definedName>
    <definedName name="XRefCopy78" hidden="1">#REF!</definedName>
    <definedName name="XRefCopy78Row" localSheetId="6" hidden="1">#REF!</definedName>
    <definedName name="XRefCopy78Row" hidden="1">#REF!</definedName>
    <definedName name="XRefCopy79" hidden="1">#REF!</definedName>
    <definedName name="XRefCopy79Row" localSheetId="6" hidden="1">#REF!</definedName>
    <definedName name="XRefCopy79Row" hidden="1">#REF!</definedName>
    <definedName name="XRefCopy7Row" localSheetId="6" hidden="1">#REF!</definedName>
    <definedName name="XRefCopy7Row" hidden="1">#REF!</definedName>
    <definedName name="XRefCopy8" localSheetId="6" hidden="1">VPN!#REF!</definedName>
    <definedName name="XRefCopy8" hidden="1">#REF!</definedName>
    <definedName name="XRefCopy80Row" localSheetId="5" hidden="1">#REF!</definedName>
    <definedName name="XRefCopy80Row" localSheetId="1" hidden="1">#REF!</definedName>
    <definedName name="XRefCopy80Row" localSheetId="6" hidden="1">#REF!</definedName>
    <definedName name="XRefCopy80Row" hidden="1">#REF!</definedName>
    <definedName name="XRefCopy81Row" localSheetId="6" hidden="1">#REF!</definedName>
    <definedName name="XRefCopy81Row" hidden="1">#REF!</definedName>
    <definedName name="XRefCopy82Row" localSheetId="6" hidden="1">#REF!</definedName>
    <definedName name="XRefCopy82Row" hidden="1">#REF!</definedName>
    <definedName name="XRefCopy83Row" localSheetId="6" hidden="1">#REF!</definedName>
    <definedName name="XRefCopy83Row" hidden="1">#REF!</definedName>
    <definedName name="XRefCopy84Row" localSheetId="6" hidden="1">#REF!</definedName>
    <definedName name="XRefCopy84Row" hidden="1">#REF!</definedName>
    <definedName name="XRefCopy85" hidden="1">#REF!</definedName>
    <definedName name="XRefCopy85Row" localSheetId="6" hidden="1">#REF!</definedName>
    <definedName name="XRefCopy85Row" hidden="1">#REF!</definedName>
    <definedName name="XRefCopy86" hidden="1">#REF!</definedName>
    <definedName name="XRefCopy86Row" localSheetId="6" hidden="1">#REF!</definedName>
    <definedName name="XRefCopy86Row" hidden="1">#REF!</definedName>
    <definedName name="XRefCopy87" hidden="1">#REF!</definedName>
    <definedName name="XRefCopy87Row" localSheetId="6" hidden="1">#REF!</definedName>
    <definedName name="XRefCopy87Row" hidden="1">#REF!</definedName>
    <definedName name="XRefCopy88" hidden="1">#REF!</definedName>
    <definedName name="XRefCopy88Row" localSheetId="6" hidden="1">#REF!</definedName>
    <definedName name="XRefCopy88Row" hidden="1">#REF!</definedName>
    <definedName name="XRefCopy89" hidden="1">#REF!</definedName>
    <definedName name="XRefCopy89Row" localSheetId="6" hidden="1">#REF!</definedName>
    <definedName name="XRefCopy89Row" hidden="1">#REF!</definedName>
    <definedName name="XRefCopy8Row" localSheetId="6" hidden="1">#REF!</definedName>
    <definedName name="XRefCopy8Row" hidden="1">#REF!</definedName>
    <definedName name="XRefCopy9" localSheetId="6" hidden="1">VPN!#REF!</definedName>
    <definedName name="XRefCopy9" hidden="1">#REF!</definedName>
    <definedName name="XRefCopy90" localSheetId="5" hidden="1">#REF!</definedName>
    <definedName name="XRefCopy90" localSheetId="1" hidden="1">#REF!</definedName>
    <definedName name="XRefCopy90" hidden="1">#REF!</definedName>
    <definedName name="XRefCopy90Row" localSheetId="5" hidden="1">#REF!</definedName>
    <definedName name="XRefCopy90Row" localSheetId="1" hidden="1">#REF!</definedName>
    <definedName name="XRefCopy90Row" localSheetId="6" hidden="1">#REF!</definedName>
    <definedName name="XRefCopy90Row" hidden="1">#REF!</definedName>
    <definedName name="XRefCopy91" hidden="1">#REF!</definedName>
    <definedName name="XRefCopy91Row" localSheetId="6" hidden="1">#REF!</definedName>
    <definedName name="XRefCopy91Row" hidden="1">#REF!</definedName>
    <definedName name="XRefCopy92" localSheetId="6" hidden="1">#REF!</definedName>
    <definedName name="XRefCopy92" hidden="1">#REF!</definedName>
    <definedName name="XRefCopy92Row" localSheetId="6" hidden="1">#REF!</definedName>
    <definedName name="XRefCopy92Row" hidden="1">#REF!</definedName>
    <definedName name="XRefCopy93" localSheetId="6" hidden="1">#REF!</definedName>
    <definedName name="XRefCopy93" hidden="1">#REF!</definedName>
    <definedName name="XRefCopy93Row" localSheetId="6" hidden="1">#REF!</definedName>
    <definedName name="XRefCopy93Row" hidden="1">#REF!</definedName>
    <definedName name="XRefCopy94" localSheetId="6" hidden="1">#REF!</definedName>
    <definedName name="XRefCopy94" hidden="1">#REF!</definedName>
    <definedName name="XRefCopy94Row" localSheetId="6" hidden="1">#REF!</definedName>
    <definedName name="XRefCopy94Row" hidden="1">#REF!</definedName>
    <definedName name="XRefCopy95" hidden="1">#REF!</definedName>
    <definedName name="XRefCopy95Row" localSheetId="6" hidden="1">#REF!</definedName>
    <definedName name="XRefCopy95Row" hidden="1">#REF!</definedName>
    <definedName name="XRefCopy96" hidden="1">#REF!</definedName>
    <definedName name="XRefCopy96Row" localSheetId="6" hidden="1">#REF!</definedName>
    <definedName name="XRefCopy96Row" hidden="1">#REF!</definedName>
    <definedName name="XRefCopy97" hidden="1">#REF!</definedName>
    <definedName name="XRefCopy97Row" localSheetId="6" hidden="1">#REF!</definedName>
    <definedName name="XRefCopy97Row" hidden="1">#REF!</definedName>
    <definedName name="XRefCopy98" hidden="1">#REF!</definedName>
    <definedName name="XRefCopy98Row" localSheetId="6" hidden="1">#REF!</definedName>
    <definedName name="XRefCopy98Row" hidden="1">#REF!</definedName>
    <definedName name="XRefCopy99" hidden="1">#REF!</definedName>
    <definedName name="XRefCopy99Row" localSheetId="6" hidden="1">#REF!</definedName>
    <definedName name="XRefCopy99Row" hidden="1">#REF!</definedName>
    <definedName name="XRefCopy9Row" localSheetId="6" hidden="1">#REF!</definedName>
    <definedName name="XRefCopy9Row" hidden="1">#REF!</definedName>
    <definedName name="XRefCopyRangeCount" localSheetId="5" hidden="1">1</definedName>
    <definedName name="XRefCopyRangeCount" localSheetId="6" hidden="1">76</definedName>
    <definedName name="XRefCopyRangeCount" hidden="1">4</definedName>
    <definedName name="XRefPaste1" localSheetId="5" hidden="1">#REF!</definedName>
    <definedName name="XRefPaste1" hidden="1">#REF!</definedName>
    <definedName name="XRefPaste10" localSheetId="5" hidden="1">#REF!</definedName>
    <definedName name="XRefPaste10" hidden="1">#REF!</definedName>
    <definedName name="XRefPaste100" localSheetId="6" hidden="1">#REF!</definedName>
    <definedName name="XRefPaste100" hidden="1">#REF!</definedName>
    <definedName name="XRefPaste100Row" localSheetId="6" hidden="1">#REF!</definedName>
    <definedName name="XRefPaste100Row" hidden="1">#REF!</definedName>
    <definedName name="XRefPaste101" localSheetId="6" hidden="1">#REF!</definedName>
    <definedName name="XRefPaste101" hidden="1">#REF!</definedName>
    <definedName name="XRefPaste101Row" localSheetId="6" hidden="1">#REF!</definedName>
    <definedName name="XRefPaste101Row" hidden="1">#REF!</definedName>
    <definedName name="XRefPaste102" localSheetId="6" hidden="1">#REF!</definedName>
    <definedName name="XRefPaste102" hidden="1">#REF!</definedName>
    <definedName name="XRefPaste102Row" localSheetId="6" hidden="1">#REF!</definedName>
    <definedName name="XRefPaste102Row" hidden="1">#REF!</definedName>
    <definedName name="XRefPaste103" localSheetId="6" hidden="1">#REF!</definedName>
    <definedName name="XRefPaste103" hidden="1">#REF!</definedName>
    <definedName name="XRefPaste103Row" localSheetId="6" hidden="1">#REF!</definedName>
    <definedName name="XRefPaste103Row" hidden="1">#REF!</definedName>
    <definedName name="XRefPaste104" localSheetId="6" hidden="1">#REF!</definedName>
    <definedName name="XRefPaste104" hidden="1">#REF!</definedName>
    <definedName name="XRefPaste104Row" localSheetId="6" hidden="1">#REF!</definedName>
    <definedName name="XRefPaste104Row" hidden="1">#REF!</definedName>
    <definedName name="XRefPaste105" localSheetId="6" hidden="1">#REF!</definedName>
    <definedName name="XRefPaste105" hidden="1">#REF!</definedName>
    <definedName name="XRefPaste105Row" localSheetId="6" hidden="1">#REF!</definedName>
    <definedName name="XRefPaste105Row" hidden="1">#REF!</definedName>
    <definedName name="XRefPaste106" localSheetId="6" hidden="1">#REF!</definedName>
    <definedName name="XRefPaste106" hidden="1">#REF!</definedName>
    <definedName name="XRefPaste106Row" localSheetId="6" hidden="1">#REF!</definedName>
    <definedName name="XRefPaste106Row" hidden="1">#REF!</definedName>
    <definedName name="XRefPaste107" localSheetId="6" hidden="1">#REF!</definedName>
    <definedName name="XRefPaste107" hidden="1">#REF!</definedName>
    <definedName name="XRefPaste107Row" localSheetId="6" hidden="1">#REF!</definedName>
    <definedName name="XRefPaste107Row" hidden="1">#REF!</definedName>
    <definedName name="XRefPaste108" localSheetId="6" hidden="1">#REF!</definedName>
    <definedName name="XRefPaste108" hidden="1">#REF!</definedName>
    <definedName name="XRefPaste108Row" localSheetId="6" hidden="1">#REF!</definedName>
    <definedName name="XRefPaste108Row" hidden="1">#REF!</definedName>
    <definedName name="XRefPaste109" localSheetId="6" hidden="1">#REF!</definedName>
    <definedName name="XRefPaste109" hidden="1">#REF!</definedName>
    <definedName name="XRefPaste109Row" localSheetId="6" hidden="1">#REF!</definedName>
    <definedName name="XRefPaste109Row" hidden="1">#REF!</definedName>
    <definedName name="XRefPaste10Row" localSheetId="6" hidden="1">#REF!</definedName>
    <definedName name="XRefPaste10Row" hidden="1">#REF!</definedName>
    <definedName name="XRefPaste11" hidden="1">#REF!</definedName>
    <definedName name="XRefPaste110" localSheetId="6" hidden="1">#REF!</definedName>
    <definedName name="XRefPaste110" hidden="1">#REF!</definedName>
    <definedName name="XRefPaste110Row" localSheetId="6" hidden="1">#REF!</definedName>
    <definedName name="XRefPaste110Row" hidden="1">#REF!</definedName>
    <definedName name="XRefPaste111" localSheetId="6" hidden="1">#REF!</definedName>
    <definedName name="XRefPaste111" hidden="1">#REF!</definedName>
    <definedName name="XRefPaste111Row" localSheetId="6" hidden="1">#REF!</definedName>
    <definedName name="XRefPaste111Row" hidden="1">#REF!</definedName>
    <definedName name="XRefPaste112" localSheetId="6" hidden="1">#REF!</definedName>
    <definedName name="XRefPaste112" hidden="1">#REF!</definedName>
    <definedName name="XRefPaste112Row" localSheetId="6" hidden="1">#REF!</definedName>
    <definedName name="XRefPaste112Row" hidden="1">#REF!</definedName>
    <definedName name="XRefPaste113" localSheetId="6" hidden="1">#REF!</definedName>
    <definedName name="XRefPaste113" hidden="1">#REF!</definedName>
    <definedName name="XRefPaste113Row" localSheetId="6" hidden="1">#REF!</definedName>
    <definedName name="XRefPaste113Row" hidden="1">#REF!</definedName>
    <definedName name="XRefPaste114" localSheetId="6" hidden="1">#REF!</definedName>
    <definedName name="XRefPaste114" hidden="1">#REF!</definedName>
    <definedName name="XRefPaste114Row" localSheetId="6" hidden="1">#REF!</definedName>
    <definedName name="XRefPaste114Row" hidden="1">#REF!</definedName>
    <definedName name="XRefPaste115" localSheetId="6" hidden="1">#REF!</definedName>
    <definedName name="XRefPaste115" hidden="1">#REF!</definedName>
    <definedName name="XRefPaste115Row" localSheetId="6" hidden="1">#REF!</definedName>
    <definedName name="XRefPaste115Row" hidden="1">#REF!</definedName>
    <definedName name="XRefPaste116" localSheetId="6" hidden="1">#REF!</definedName>
    <definedName name="XRefPaste116" hidden="1">#REF!</definedName>
    <definedName name="XRefPaste116Row" localSheetId="6" hidden="1">#REF!</definedName>
    <definedName name="XRefPaste116Row" hidden="1">#REF!</definedName>
    <definedName name="XRefPaste117" localSheetId="6" hidden="1">#REF!</definedName>
    <definedName name="XRefPaste117" hidden="1">#REF!</definedName>
    <definedName name="XRefPaste117Row" localSheetId="6" hidden="1">#REF!</definedName>
    <definedName name="XRefPaste117Row" hidden="1">#REF!</definedName>
    <definedName name="XRefPaste118" localSheetId="6" hidden="1">#REF!</definedName>
    <definedName name="XRefPaste118" hidden="1">#REF!</definedName>
    <definedName name="XRefPaste118Row" localSheetId="6" hidden="1">#REF!</definedName>
    <definedName name="XRefPaste118Row" hidden="1">#REF!</definedName>
    <definedName name="XRefPaste119" localSheetId="6" hidden="1">#REF!</definedName>
    <definedName name="XRefPaste119" hidden="1">#REF!</definedName>
    <definedName name="XRefPaste119Row" localSheetId="6" hidden="1">#REF!</definedName>
    <definedName name="XRefPaste119Row" hidden="1">#REF!</definedName>
    <definedName name="XRefPaste11Row" localSheetId="6" hidden="1">#REF!</definedName>
    <definedName name="XRefPaste11Row" hidden="1">#REF!</definedName>
    <definedName name="XRefPaste12" localSheetId="6" hidden="1">#REF!</definedName>
    <definedName name="XRefPaste12" hidden="1">#REF!</definedName>
    <definedName name="XRefPaste120" localSheetId="6" hidden="1">#REF!</definedName>
    <definedName name="XRefPaste120" hidden="1">#REF!</definedName>
    <definedName name="XRefPaste120Row" localSheetId="6" hidden="1">#REF!</definedName>
    <definedName name="XRefPaste120Row" hidden="1">#REF!</definedName>
    <definedName name="XRefPaste121" localSheetId="6" hidden="1">#REF!</definedName>
    <definedName name="XRefPaste121" hidden="1">#REF!</definedName>
    <definedName name="XRefPaste121Row" localSheetId="6" hidden="1">#REF!</definedName>
    <definedName name="XRefPaste121Row" hidden="1">#REF!</definedName>
    <definedName name="XRefPaste122" localSheetId="6" hidden="1">#REF!</definedName>
    <definedName name="XRefPaste122" hidden="1">#REF!</definedName>
    <definedName name="XRefPaste122Row" localSheetId="6" hidden="1">#REF!</definedName>
    <definedName name="XRefPaste122Row" hidden="1">#REF!</definedName>
    <definedName name="XRefPaste123" localSheetId="6" hidden="1">#REF!</definedName>
    <definedName name="XRefPaste123" hidden="1">#REF!</definedName>
    <definedName name="XRefPaste123Row" localSheetId="6" hidden="1">#REF!</definedName>
    <definedName name="XRefPaste123Row" hidden="1">#REF!</definedName>
    <definedName name="XRefPaste124" localSheetId="6" hidden="1">#REF!</definedName>
    <definedName name="XRefPaste124" hidden="1">#REF!</definedName>
    <definedName name="XRefPaste124Row" localSheetId="6" hidden="1">#REF!</definedName>
    <definedName name="XRefPaste124Row" hidden="1">#REF!</definedName>
    <definedName name="XRefPaste125" localSheetId="6" hidden="1">#REF!</definedName>
    <definedName name="XRefPaste125" hidden="1">#REF!</definedName>
    <definedName name="XRefPaste125Row" localSheetId="6" hidden="1">#REF!</definedName>
    <definedName name="XRefPaste125Row" hidden="1">#REF!</definedName>
    <definedName name="XRefPaste126" localSheetId="6" hidden="1">#REF!</definedName>
    <definedName name="XRefPaste126" hidden="1">#REF!</definedName>
    <definedName name="XRefPaste126Row" localSheetId="6" hidden="1">#REF!</definedName>
    <definedName name="XRefPaste126Row" hidden="1">#REF!</definedName>
    <definedName name="XRefPaste127" localSheetId="6" hidden="1">#REF!</definedName>
    <definedName name="XRefPaste127" hidden="1">#REF!</definedName>
    <definedName name="XRefPaste127Row" localSheetId="6" hidden="1">#REF!</definedName>
    <definedName name="XRefPaste127Row" hidden="1">#REF!</definedName>
    <definedName name="XRefPaste128" localSheetId="6" hidden="1">#REF!</definedName>
    <definedName name="XRefPaste128" hidden="1">#REF!</definedName>
    <definedName name="XRefPaste128Row" localSheetId="6" hidden="1">#REF!</definedName>
    <definedName name="XRefPaste128Row" hidden="1">#REF!</definedName>
    <definedName name="XRefPaste129" localSheetId="6" hidden="1">#REF!</definedName>
    <definedName name="XRefPaste129" hidden="1">#REF!</definedName>
    <definedName name="XRefPaste129Row" localSheetId="6" hidden="1">#REF!</definedName>
    <definedName name="XRefPaste129Row" hidden="1">#REF!</definedName>
    <definedName name="XRefPaste12Row" localSheetId="6" hidden="1">#REF!</definedName>
    <definedName name="XRefPaste12Row" hidden="1">#REF!</definedName>
    <definedName name="XRefPaste13" hidden="1">#REF!</definedName>
    <definedName name="XRefPaste130" localSheetId="6" hidden="1">#REF!</definedName>
    <definedName name="XRefPaste130" hidden="1">#REF!</definedName>
    <definedName name="XRefPaste130Row" localSheetId="6" hidden="1">#REF!</definedName>
    <definedName name="XRefPaste130Row" hidden="1">#REF!</definedName>
    <definedName name="XRefPaste131" localSheetId="6" hidden="1">#REF!</definedName>
    <definedName name="XRefPaste131" hidden="1">#REF!</definedName>
    <definedName name="XRefPaste131Row" localSheetId="6" hidden="1">#REF!</definedName>
    <definedName name="XRefPaste131Row" hidden="1">#REF!</definedName>
    <definedName name="XRefPaste132" localSheetId="6" hidden="1">#REF!</definedName>
    <definedName name="XRefPaste132" hidden="1">#REF!</definedName>
    <definedName name="XRefPaste132Row" localSheetId="6" hidden="1">#REF!</definedName>
    <definedName name="XRefPaste132Row" hidden="1">#REF!</definedName>
    <definedName name="XRefPaste133" localSheetId="6" hidden="1">#REF!</definedName>
    <definedName name="XRefPaste133" hidden="1">#REF!</definedName>
    <definedName name="XRefPaste133Row" localSheetId="6" hidden="1">#REF!</definedName>
    <definedName name="XRefPaste133Row" hidden="1">#REF!</definedName>
    <definedName name="XRefPaste134" localSheetId="6" hidden="1">#REF!</definedName>
    <definedName name="XRefPaste134" hidden="1">#REF!</definedName>
    <definedName name="XRefPaste134Row" localSheetId="6" hidden="1">#REF!</definedName>
    <definedName name="XRefPaste134Row" hidden="1">#REF!</definedName>
    <definedName name="XRefPaste135" localSheetId="6" hidden="1">#REF!</definedName>
    <definedName name="XRefPaste135" hidden="1">#REF!</definedName>
    <definedName name="XRefPaste135Row" localSheetId="6" hidden="1">#REF!</definedName>
    <definedName name="XRefPaste135Row" hidden="1">#REF!</definedName>
    <definedName name="XRefPaste136" localSheetId="6" hidden="1">#REF!</definedName>
    <definedName name="XRefPaste136" hidden="1">#REF!</definedName>
    <definedName name="XRefPaste136Row" localSheetId="6" hidden="1">#REF!</definedName>
    <definedName name="XRefPaste136Row" hidden="1">#REF!</definedName>
    <definedName name="XRefPaste137" localSheetId="6" hidden="1">#REF!</definedName>
    <definedName name="XRefPaste137" hidden="1">#REF!</definedName>
    <definedName name="XRefPaste137Row" localSheetId="6" hidden="1">#REF!</definedName>
    <definedName name="XRefPaste137Row" hidden="1">#REF!</definedName>
    <definedName name="XRefPaste138" localSheetId="6" hidden="1">#REF!</definedName>
    <definedName name="XRefPaste138" hidden="1">#REF!</definedName>
    <definedName name="XRefPaste138Row" localSheetId="6" hidden="1">#REF!</definedName>
    <definedName name="XRefPaste138Row" hidden="1">#REF!</definedName>
    <definedName name="XRefPaste139" localSheetId="6" hidden="1">#REF!</definedName>
    <definedName name="XRefPaste139" hidden="1">#REF!</definedName>
    <definedName name="XRefPaste139Row" localSheetId="6" hidden="1">#REF!</definedName>
    <definedName name="XRefPaste139Row" hidden="1">#REF!</definedName>
    <definedName name="XRefPaste13Row" localSheetId="6" hidden="1">#REF!</definedName>
    <definedName name="XRefPaste13Row" hidden="1">#REF!</definedName>
    <definedName name="XRefPaste14" localSheetId="6" hidden="1">#REF!</definedName>
    <definedName name="XRefPaste14" hidden="1">#REF!</definedName>
    <definedName name="XRefPaste140" localSheetId="6" hidden="1">#REF!</definedName>
    <definedName name="XRefPaste140" hidden="1">#REF!</definedName>
    <definedName name="XRefPaste140Row" localSheetId="6" hidden="1">#REF!</definedName>
    <definedName name="XRefPaste140Row" hidden="1">#REF!</definedName>
    <definedName name="XRefPaste141" localSheetId="6" hidden="1">#REF!</definedName>
    <definedName name="XRefPaste141" hidden="1">#REF!</definedName>
    <definedName name="XRefPaste141Row" localSheetId="6" hidden="1">#REF!</definedName>
    <definedName name="XRefPaste141Row" hidden="1">#REF!</definedName>
    <definedName name="XRefPaste142" localSheetId="6" hidden="1">#REF!</definedName>
    <definedName name="XRefPaste142" hidden="1">#REF!</definedName>
    <definedName name="XRefPaste142Row" localSheetId="6" hidden="1">#REF!</definedName>
    <definedName name="XRefPaste142Row" hidden="1">#REF!</definedName>
    <definedName name="XRefPaste143" localSheetId="6" hidden="1">#REF!</definedName>
    <definedName name="XRefPaste143" hidden="1">#REF!</definedName>
    <definedName name="XRefPaste143Row" localSheetId="6" hidden="1">#REF!</definedName>
    <definedName name="XRefPaste143Row" hidden="1">#REF!</definedName>
    <definedName name="XRefPaste144" localSheetId="6" hidden="1">#REF!</definedName>
    <definedName name="XRefPaste144" hidden="1">#REF!</definedName>
    <definedName name="XRefPaste144Row" localSheetId="6" hidden="1">#REF!</definedName>
    <definedName name="XRefPaste144Row" hidden="1">#REF!</definedName>
    <definedName name="XRefPaste145" localSheetId="6" hidden="1">#REF!</definedName>
    <definedName name="XRefPaste145" hidden="1">#REF!</definedName>
    <definedName name="XRefPaste145Row" localSheetId="6" hidden="1">#REF!</definedName>
    <definedName name="XRefPaste145Row" hidden="1">#REF!</definedName>
    <definedName name="XRefPaste146" localSheetId="6" hidden="1">#REF!</definedName>
    <definedName name="XRefPaste146" hidden="1">#REF!</definedName>
    <definedName name="XRefPaste146Row" localSheetId="6" hidden="1">#REF!</definedName>
    <definedName name="XRefPaste146Row" hidden="1">#REF!</definedName>
    <definedName name="XRefPaste147" localSheetId="6" hidden="1">#REF!</definedName>
    <definedName name="XRefPaste147" hidden="1">#REF!</definedName>
    <definedName name="XRefPaste147Row" localSheetId="6" hidden="1">#REF!</definedName>
    <definedName name="XRefPaste147Row" hidden="1">#REF!</definedName>
    <definedName name="XRefPaste148" localSheetId="6" hidden="1">#REF!</definedName>
    <definedName name="XRefPaste148" hidden="1">#REF!</definedName>
    <definedName name="XRefPaste148Row" localSheetId="6" hidden="1">#REF!</definedName>
    <definedName name="XRefPaste148Row" hidden="1">#REF!</definedName>
    <definedName name="XRefPaste14Row" localSheetId="6" hidden="1">#REF!</definedName>
    <definedName name="XRefPaste14Row" hidden="1">#REF!</definedName>
    <definedName name="XRefPaste15" hidden="1">#REF!</definedName>
    <definedName name="XRefPaste15Row" localSheetId="6" hidden="1">#REF!</definedName>
    <definedName name="XRefPaste15Row" hidden="1">#REF!</definedName>
    <definedName name="XRefPaste16" hidden="1">#REF!</definedName>
    <definedName name="XRefPaste16Row" localSheetId="6" hidden="1">#REF!</definedName>
    <definedName name="XRefPaste16Row" hidden="1">#REF!</definedName>
    <definedName name="XRefPaste17" hidden="1">#REF!</definedName>
    <definedName name="XRefPaste17Row" localSheetId="6" hidden="1">#REF!</definedName>
    <definedName name="XRefPaste17Row" hidden="1">#REF!</definedName>
    <definedName name="XRefPaste18" localSheetId="5" hidden="1">#REF!</definedName>
    <definedName name="XRefPaste18" localSheetId="1" hidden="1">#REF!</definedName>
    <definedName name="XRefPaste18" localSheetId="6" hidden="1">VPN!#REF!</definedName>
    <definedName name="XRefPaste18" hidden="1">#REF!</definedName>
    <definedName name="XRefPaste18Row" localSheetId="5" hidden="1">#REF!</definedName>
    <definedName name="XRefPaste18Row" localSheetId="1" hidden="1">#REF!</definedName>
    <definedName name="XRefPaste18Row" localSheetId="6" hidden="1">#REF!</definedName>
    <definedName name="XRefPaste18Row" hidden="1">#REF!</definedName>
    <definedName name="XRefPaste19" localSheetId="6" hidden="1">#REF!</definedName>
    <definedName name="XRefPaste19" hidden="1">#REF!</definedName>
    <definedName name="XRefPaste19Row" localSheetId="6" hidden="1">#REF!</definedName>
    <definedName name="XRefPaste19Row" hidden="1">#REF!</definedName>
    <definedName name="XRefPaste1Row" localSheetId="6" hidden="1">#REF!</definedName>
    <definedName name="XRefPaste1Row" hidden="1">#REF!</definedName>
    <definedName name="XRefPaste2" hidden="1">#REF!</definedName>
    <definedName name="XRefPaste20" localSheetId="6" hidden="1">#REF!</definedName>
    <definedName name="XRefPaste20" hidden="1">#REF!</definedName>
    <definedName name="XRefPaste20Row" localSheetId="6" hidden="1">#REF!</definedName>
    <definedName name="XRefPaste20Row" hidden="1">#REF!</definedName>
    <definedName name="XRefPaste21" localSheetId="6" hidden="1">#REF!</definedName>
    <definedName name="XRefPaste21" hidden="1">#REF!</definedName>
    <definedName name="XRefPaste21Row" localSheetId="6" hidden="1">#REF!</definedName>
    <definedName name="XRefPaste21Row" hidden="1">#REF!</definedName>
    <definedName name="XRefPaste22" localSheetId="6" hidden="1">#REF!</definedName>
    <definedName name="XRefPaste22" hidden="1">#REF!</definedName>
    <definedName name="XRefPaste22Row" localSheetId="6" hidden="1">#REF!</definedName>
    <definedName name="XRefPaste22Row" hidden="1">#REF!</definedName>
    <definedName name="XRefPaste23" localSheetId="6" hidden="1">#REF!</definedName>
    <definedName name="XRefPaste23" hidden="1">#REF!</definedName>
    <definedName name="XRefPaste23Row" localSheetId="6" hidden="1">#REF!</definedName>
    <definedName name="XRefPaste23Row" hidden="1">#REF!</definedName>
    <definedName name="XRefPaste24" localSheetId="6" hidden="1">#REF!</definedName>
    <definedName name="XRefPaste24" hidden="1">#REF!</definedName>
    <definedName name="XRefPaste24Row" localSheetId="6" hidden="1">#REF!</definedName>
    <definedName name="XRefPaste24Row" hidden="1">#REF!</definedName>
    <definedName name="XRefPaste25" localSheetId="6" hidden="1">#REF!</definedName>
    <definedName name="XRefPaste25" hidden="1">#REF!</definedName>
    <definedName name="XRefPaste25Row" localSheetId="6" hidden="1">#REF!</definedName>
    <definedName name="XRefPaste25Row" hidden="1">#REF!</definedName>
    <definedName name="XRefPaste26" localSheetId="6" hidden="1">#REF!</definedName>
    <definedName name="XRefPaste26" hidden="1">#REF!</definedName>
    <definedName name="XRefPaste26Row" localSheetId="6" hidden="1">#REF!</definedName>
    <definedName name="XRefPaste26Row" hidden="1">#REF!</definedName>
    <definedName name="XRefPaste27" localSheetId="6" hidden="1">#REF!</definedName>
    <definedName name="XRefPaste27" hidden="1">#REF!</definedName>
    <definedName name="XRefPaste27Row" localSheetId="6" hidden="1">#REF!</definedName>
    <definedName name="XRefPaste27Row" hidden="1">#REF!</definedName>
    <definedName name="XRefPaste28" localSheetId="6" hidden="1">#REF!</definedName>
    <definedName name="XRefPaste28" hidden="1">#REF!</definedName>
    <definedName name="XRefPaste28Row" localSheetId="6" hidden="1">#REF!</definedName>
    <definedName name="XRefPaste28Row" hidden="1">#REF!</definedName>
    <definedName name="XRefPaste29" localSheetId="6" hidden="1">#REF!</definedName>
    <definedName name="XRefPaste29" hidden="1">#REF!</definedName>
    <definedName name="XRefPaste29Row" localSheetId="6" hidden="1">#REF!</definedName>
    <definedName name="XRefPaste29Row" hidden="1">#REF!</definedName>
    <definedName name="XRefPaste2Row" localSheetId="6" hidden="1">#REF!</definedName>
    <definedName name="XRefPaste2Row" hidden="1">#REF!</definedName>
    <definedName name="XRefPaste3" hidden="1">#REF!</definedName>
    <definedName name="XRefPaste30" localSheetId="6" hidden="1">#REF!</definedName>
    <definedName name="XRefPaste30" hidden="1">#REF!</definedName>
    <definedName name="XRefPaste30Row" localSheetId="6" hidden="1">#REF!</definedName>
    <definedName name="XRefPaste30Row" hidden="1">#REF!</definedName>
    <definedName name="XRefPaste31" localSheetId="6" hidden="1">#REF!</definedName>
    <definedName name="XRefPaste31" hidden="1">#REF!</definedName>
    <definedName name="XRefPaste31Row" localSheetId="6" hidden="1">#REF!</definedName>
    <definedName name="XRefPaste31Row" hidden="1">#REF!</definedName>
    <definedName name="XRefPaste32" localSheetId="6" hidden="1">#REF!</definedName>
    <definedName name="XRefPaste32" hidden="1">#REF!</definedName>
    <definedName name="XRefPaste32Row" localSheetId="6" hidden="1">#REF!</definedName>
    <definedName name="XRefPaste32Row" hidden="1">#REF!</definedName>
    <definedName name="XRefPaste33" hidden="1">#REF!</definedName>
    <definedName name="XRefPaste33Row" localSheetId="6" hidden="1">#REF!</definedName>
    <definedName name="XRefPaste33Row" hidden="1">#REF!</definedName>
    <definedName name="XRefPaste34" localSheetId="6" hidden="1">#REF!</definedName>
    <definedName name="XRefPaste34" hidden="1">#REF!</definedName>
    <definedName name="XRefPaste34Row" localSheetId="6" hidden="1">#REF!</definedName>
    <definedName name="XRefPaste34Row" hidden="1">#REF!</definedName>
    <definedName name="XRefPaste35" hidden="1">#REF!</definedName>
    <definedName name="XRefPaste35Row" localSheetId="6" hidden="1">#REF!</definedName>
    <definedName name="XRefPaste35Row" hidden="1">#REF!</definedName>
    <definedName name="XRefPaste36" localSheetId="6" hidden="1">#REF!</definedName>
    <definedName name="XRefPaste36" hidden="1">#REF!</definedName>
    <definedName name="XRefPaste36Row" localSheetId="6" hidden="1">#REF!</definedName>
    <definedName name="XRefPaste36Row" hidden="1">#REF!</definedName>
    <definedName name="XRefPaste37" localSheetId="6" hidden="1">#REF!</definedName>
    <definedName name="XRefPaste37" hidden="1">#REF!</definedName>
    <definedName name="XRefPaste37Row" localSheetId="6" hidden="1">#REF!</definedName>
    <definedName name="XRefPaste37Row" hidden="1">#REF!</definedName>
    <definedName name="XRefPaste38" localSheetId="6" hidden="1">#REF!</definedName>
    <definedName name="XRefPaste38" hidden="1">#REF!</definedName>
    <definedName name="XRefPaste38Row" localSheetId="6" hidden="1">#REF!</definedName>
    <definedName name="XRefPaste38Row" hidden="1">#REF!</definedName>
    <definedName name="XRefPaste39" localSheetId="6" hidden="1">#REF!</definedName>
    <definedName name="XRefPaste39" hidden="1">#REF!</definedName>
    <definedName name="XRefPaste39Row" localSheetId="6" hidden="1">#REF!</definedName>
    <definedName name="XRefPaste39Row" hidden="1">#REF!</definedName>
    <definedName name="XRefPaste3Row" localSheetId="6" hidden="1">#REF!</definedName>
    <definedName name="XRefPaste3Row" hidden="1">#REF!</definedName>
    <definedName name="XRefPaste4" hidden="1">#REF!</definedName>
    <definedName name="XRefPaste40" localSheetId="6" hidden="1">#REF!</definedName>
    <definedName name="XRefPaste40" hidden="1">#REF!</definedName>
    <definedName name="XRefPaste40Row" localSheetId="6" hidden="1">#REF!</definedName>
    <definedName name="XRefPaste40Row" hidden="1">#REF!</definedName>
    <definedName name="XRefPaste41" localSheetId="6" hidden="1">#REF!</definedName>
    <definedName name="XRefPaste41" hidden="1">#REF!</definedName>
    <definedName name="XRefPaste41Row" localSheetId="6" hidden="1">#REF!</definedName>
    <definedName name="XRefPaste41Row" hidden="1">#REF!</definedName>
    <definedName name="XRefPaste42" localSheetId="6" hidden="1">#REF!</definedName>
    <definedName name="XRefPaste42" hidden="1">#REF!</definedName>
    <definedName name="XRefPaste42Row" localSheetId="6" hidden="1">#REF!</definedName>
    <definedName name="XRefPaste42Row" hidden="1">#REF!</definedName>
    <definedName name="XRefPaste43" localSheetId="6" hidden="1">#REF!</definedName>
    <definedName name="XRefPaste43" hidden="1">#REF!</definedName>
    <definedName name="XRefPaste43Row" localSheetId="6" hidden="1">#REF!</definedName>
    <definedName name="XRefPaste43Row" hidden="1">#REF!</definedName>
    <definedName name="XRefPaste44" localSheetId="6" hidden="1">#REF!</definedName>
    <definedName name="XRefPaste44" hidden="1">#REF!</definedName>
    <definedName name="XRefPaste44Row" localSheetId="6" hidden="1">#REF!</definedName>
    <definedName name="XRefPaste44Row" hidden="1">#REF!</definedName>
    <definedName name="XRefPaste45" localSheetId="6" hidden="1">#REF!</definedName>
    <definedName name="XRefPaste45" hidden="1">#REF!</definedName>
    <definedName name="XRefPaste45Row" localSheetId="6" hidden="1">#REF!</definedName>
    <definedName name="XRefPaste45Row" hidden="1">#REF!</definedName>
    <definedName name="XRefPaste46" localSheetId="6" hidden="1">#REF!</definedName>
    <definedName name="XRefPaste46" hidden="1">#REF!</definedName>
    <definedName name="XRefPaste46Row" localSheetId="6" hidden="1">#REF!</definedName>
    <definedName name="XRefPaste46Row" hidden="1">#REF!</definedName>
    <definedName name="XRefPaste47" localSheetId="6" hidden="1">#REF!</definedName>
    <definedName name="XRefPaste47" hidden="1">#REF!</definedName>
    <definedName name="XRefPaste47Row" localSheetId="6" hidden="1">#REF!</definedName>
    <definedName name="XRefPaste47Row" hidden="1">#REF!</definedName>
    <definedName name="XRefPaste48" localSheetId="6" hidden="1">#REF!</definedName>
    <definedName name="XRefPaste48" hidden="1">#REF!</definedName>
    <definedName name="XRefPaste48Row" localSheetId="6" hidden="1">#REF!</definedName>
    <definedName name="XRefPaste48Row" hidden="1">#REF!</definedName>
    <definedName name="XRefPaste49" localSheetId="6" hidden="1">#REF!</definedName>
    <definedName name="XRefPaste49" hidden="1">#REF!</definedName>
    <definedName name="XRefPaste49Row" localSheetId="6" hidden="1">#REF!</definedName>
    <definedName name="XRefPaste49Row" hidden="1">#REF!</definedName>
    <definedName name="XRefPaste4Row" localSheetId="6" hidden="1">#REF!</definedName>
    <definedName name="XRefPaste4Row" hidden="1">#REF!</definedName>
    <definedName name="XRefPaste5" localSheetId="6" hidden="1">VPN!#REF!</definedName>
    <definedName name="XRefPaste5" hidden="1">#REF!</definedName>
    <definedName name="XRefPaste50" localSheetId="5" hidden="1">#REF!</definedName>
    <definedName name="XRefPaste50" localSheetId="1" hidden="1">#REF!</definedName>
    <definedName name="XRefPaste50" localSheetId="6" hidden="1">#REF!</definedName>
    <definedName name="XRefPaste50" hidden="1">#REF!</definedName>
    <definedName name="XRefPaste50Row" localSheetId="6" hidden="1">#REF!</definedName>
    <definedName name="XRefPaste50Row" hidden="1">#REF!</definedName>
    <definedName name="XRefPaste51" localSheetId="6" hidden="1">#REF!</definedName>
    <definedName name="XRefPaste51" hidden="1">#REF!</definedName>
    <definedName name="XRefPaste51Row" localSheetId="6" hidden="1">#REF!</definedName>
    <definedName name="XRefPaste51Row" hidden="1">#REF!</definedName>
    <definedName name="XRefPaste52" localSheetId="6" hidden="1">#REF!</definedName>
    <definedName name="XRefPaste52" hidden="1">#REF!</definedName>
    <definedName name="XRefPaste52Row" localSheetId="6" hidden="1">#REF!</definedName>
    <definedName name="XRefPaste52Row" hidden="1">#REF!</definedName>
    <definedName name="XRefPaste53" localSheetId="6" hidden="1">#REF!</definedName>
    <definedName name="XRefPaste53" hidden="1">#REF!</definedName>
    <definedName name="XRefPaste53Row" localSheetId="6" hidden="1">#REF!</definedName>
    <definedName name="XRefPaste53Row" hidden="1">#REF!</definedName>
    <definedName name="XRefPaste54" localSheetId="6" hidden="1">#REF!</definedName>
    <definedName name="XRefPaste54" hidden="1">#REF!</definedName>
    <definedName name="XRefPaste54Row" localSheetId="6" hidden="1">#REF!</definedName>
    <definedName name="XRefPaste54Row" hidden="1">#REF!</definedName>
    <definedName name="XRefPaste55" localSheetId="6" hidden="1">#REF!</definedName>
    <definedName name="XRefPaste55" hidden="1">#REF!</definedName>
    <definedName name="XRefPaste55Row" localSheetId="6" hidden="1">#REF!</definedName>
    <definedName name="XRefPaste55Row" hidden="1">#REF!</definedName>
    <definedName name="XRefPaste56" localSheetId="6" hidden="1">#REF!</definedName>
    <definedName name="XRefPaste56" hidden="1">#REF!</definedName>
    <definedName name="XRefPaste56Row" localSheetId="6" hidden="1">#REF!</definedName>
    <definedName name="XRefPaste56Row" hidden="1">#REF!</definedName>
    <definedName name="XRefPaste57" localSheetId="6" hidden="1">#REF!</definedName>
    <definedName name="XRefPaste57" hidden="1">#REF!</definedName>
    <definedName name="XRefPaste57Row" localSheetId="6" hidden="1">#REF!</definedName>
    <definedName name="XRefPaste57Row" hidden="1">#REF!</definedName>
    <definedName name="XRefPaste58" hidden="1">#REF!</definedName>
    <definedName name="XRefPaste58Row" localSheetId="6" hidden="1">#REF!</definedName>
    <definedName name="XRefPaste58Row" hidden="1">#REF!</definedName>
    <definedName name="XRefPaste59" hidden="1">#REF!</definedName>
    <definedName name="XRefPaste59Row" localSheetId="6" hidden="1">#REF!</definedName>
    <definedName name="XRefPaste59Row" hidden="1">#REF!</definedName>
    <definedName name="XRefPaste5Row" localSheetId="6" hidden="1">#REF!</definedName>
    <definedName name="XRefPaste5Row" hidden="1">#REF!</definedName>
    <definedName name="XRefPaste6" localSheetId="6" hidden="1">#REF!</definedName>
    <definedName name="XRefPaste6" hidden="1">#REF!</definedName>
    <definedName name="XRefPaste60" hidden="1">#REF!</definedName>
    <definedName name="XRefPaste60Row" localSheetId="6" hidden="1">#REF!</definedName>
    <definedName name="XRefPaste60Row" hidden="1">#REF!</definedName>
    <definedName name="XRefPaste61" hidden="1">#REF!</definedName>
    <definedName name="XRefPaste61Row" localSheetId="6" hidden="1">#REF!</definedName>
    <definedName name="XRefPaste61Row" hidden="1">#REF!</definedName>
    <definedName name="XRefPaste62" hidden="1">#REF!</definedName>
    <definedName name="XRefPaste62Row" localSheetId="6" hidden="1">#REF!</definedName>
    <definedName name="XRefPaste62Row" hidden="1">#REF!</definedName>
    <definedName name="XRefPaste63" hidden="1">#REF!</definedName>
    <definedName name="XRefPaste63Row" localSheetId="6" hidden="1">#REF!</definedName>
    <definedName name="XRefPaste63Row" hidden="1">#REF!</definedName>
    <definedName name="XRefPaste64" localSheetId="6" hidden="1">#REF!</definedName>
    <definedName name="XRefPaste64" hidden="1">#REF!</definedName>
    <definedName name="XRefPaste64Row" localSheetId="6" hidden="1">#REF!</definedName>
    <definedName name="XRefPaste64Row" hidden="1">#REF!</definedName>
    <definedName name="XRefPaste65" hidden="1">#REF!</definedName>
    <definedName name="XRefPaste65Row" localSheetId="6" hidden="1">#REF!</definedName>
    <definedName name="XRefPaste65Row" hidden="1">#REF!</definedName>
    <definedName name="XRefPaste66" hidden="1">#REF!</definedName>
    <definedName name="XRefPaste66Row" localSheetId="6" hidden="1">#REF!</definedName>
    <definedName name="XRefPaste66Row" hidden="1">#REF!</definedName>
    <definedName name="XRefPaste67" localSheetId="6" hidden="1">#REF!</definedName>
    <definedName name="XRefPaste67" hidden="1">#REF!</definedName>
    <definedName name="XRefPaste67Row" localSheetId="6" hidden="1">#REF!</definedName>
    <definedName name="XRefPaste67Row" hidden="1">#REF!</definedName>
    <definedName name="XRefPaste68" hidden="1">#REF!</definedName>
    <definedName name="XRefPaste68Row" localSheetId="6" hidden="1">#REF!</definedName>
    <definedName name="XRefPaste68Row" hidden="1">#REF!</definedName>
    <definedName name="XRefPaste69" hidden="1">#REF!</definedName>
    <definedName name="XRefPaste69Row" localSheetId="6" hidden="1">#REF!</definedName>
    <definedName name="XRefPaste69Row" hidden="1">#REF!</definedName>
    <definedName name="XRefPaste6Row" localSheetId="6" hidden="1">#REF!</definedName>
    <definedName name="XRefPaste6Row" hidden="1">#REF!</definedName>
    <definedName name="XRefPaste7" localSheetId="6" hidden="1">#REF!</definedName>
    <definedName name="XRefPaste7" hidden="1">#REF!</definedName>
    <definedName name="XRefPaste70" hidden="1">#REF!</definedName>
    <definedName name="XRefPaste70Row" localSheetId="6" hidden="1">#REF!</definedName>
    <definedName name="XRefPaste70Row" hidden="1">#REF!</definedName>
    <definedName name="XRefPaste71" hidden="1">#REF!</definedName>
    <definedName name="XRefPaste71Row" localSheetId="6" hidden="1">#REF!</definedName>
    <definedName name="XRefPaste71Row" hidden="1">#REF!</definedName>
    <definedName name="XRefPaste72" localSheetId="6" hidden="1">#REF!</definedName>
    <definedName name="XRefPaste72" hidden="1">#REF!</definedName>
    <definedName name="XRefPaste72Row" localSheetId="6" hidden="1">#REF!</definedName>
    <definedName name="XRefPaste72Row" hidden="1">#REF!</definedName>
    <definedName name="XRefPaste73" localSheetId="6" hidden="1">#REF!</definedName>
    <definedName name="XRefPaste73" hidden="1">#REF!</definedName>
    <definedName name="XRefPaste73Row" localSheetId="6" hidden="1">#REF!</definedName>
    <definedName name="XRefPaste73Row" hidden="1">#REF!</definedName>
    <definedName name="XRefPaste74" localSheetId="6" hidden="1">#REF!</definedName>
    <definedName name="XRefPaste74" hidden="1">#REF!</definedName>
    <definedName name="XRefPaste74Row" localSheetId="6" hidden="1">#REF!</definedName>
    <definedName name="XRefPaste74Row" hidden="1">#REF!</definedName>
    <definedName name="XRefPaste75" localSheetId="6" hidden="1">#REF!</definedName>
    <definedName name="XRefPaste75" hidden="1">#REF!</definedName>
    <definedName name="XRefPaste75Row" localSheetId="6" hidden="1">#REF!</definedName>
    <definedName name="XRefPaste75Row" hidden="1">#REF!</definedName>
    <definedName name="XRefPaste76" localSheetId="6" hidden="1">#REF!</definedName>
    <definedName name="XRefPaste76" hidden="1">#REF!</definedName>
    <definedName name="XRefPaste76Row" localSheetId="6" hidden="1">#REF!</definedName>
    <definedName name="XRefPaste76Row" hidden="1">#REF!</definedName>
    <definedName name="XRefPaste77" localSheetId="6" hidden="1">#REF!</definedName>
    <definedName name="XRefPaste77" hidden="1">#REF!</definedName>
    <definedName name="XRefPaste77Row" localSheetId="6" hidden="1">#REF!</definedName>
    <definedName name="XRefPaste77Row" hidden="1">#REF!</definedName>
    <definedName name="XRefPaste78" localSheetId="6" hidden="1">#REF!</definedName>
    <definedName name="XRefPaste78" hidden="1">#REF!</definedName>
    <definedName name="XRefPaste78Row" localSheetId="6" hidden="1">#REF!</definedName>
    <definedName name="XRefPaste78Row" hidden="1">#REF!</definedName>
    <definedName name="XRefPaste79" localSheetId="6" hidden="1">#REF!</definedName>
    <definedName name="XRefPaste79" hidden="1">#REF!</definedName>
    <definedName name="XRefPaste79Row" localSheetId="6" hidden="1">#REF!</definedName>
    <definedName name="XRefPaste79Row" hidden="1">#REF!</definedName>
    <definedName name="XRefPaste7Row" localSheetId="6" hidden="1">#REF!</definedName>
    <definedName name="XRefPaste7Row" hidden="1">#REF!</definedName>
    <definedName name="XRefPaste8" localSheetId="6" hidden="1">#REF!</definedName>
    <definedName name="XRefPaste8" hidden="1">#REF!</definedName>
    <definedName name="XRefPaste80" localSheetId="6" hidden="1">#REF!</definedName>
    <definedName name="XRefPaste80" hidden="1">#REF!</definedName>
    <definedName name="XRefPaste80Row" localSheetId="6" hidden="1">#REF!</definedName>
    <definedName name="XRefPaste80Row" hidden="1">#REF!</definedName>
    <definedName name="XRefPaste81" localSheetId="6" hidden="1">#REF!</definedName>
    <definedName name="XRefPaste81" hidden="1">#REF!</definedName>
    <definedName name="XRefPaste81Row" localSheetId="6" hidden="1">#REF!</definedName>
    <definedName name="XRefPaste81Row" hidden="1">#REF!</definedName>
    <definedName name="XRefPaste82" localSheetId="6" hidden="1">#REF!</definedName>
    <definedName name="XRefPaste82" hidden="1">#REF!</definedName>
    <definedName name="XRefPaste82Row" localSheetId="6" hidden="1">#REF!</definedName>
    <definedName name="XRefPaste82Row" hidden="1">#REF!</definedName>
    <definedName name="XRefPaste83" localSheetId="6" hidden="1">#REF!</definedName>
    <definedName name="XRefPaste83" hidden="1">#REF!</definedName>
    <definedName name="XRefPaste83Row" localSheetId="6" hidden="1">#REF!</definedName>
    <definedName name="XRefPaste83Row" hidden="1">#REF!</definedName>
    <definedName name="XRefPaste84" localSheetId="6" hidden="1">#REF!</definedName>
    <definedName name="XRefPaste84" hidden="1">#REF!</definedName>
    <definedName name="XRefPaste84Row" localSheetId="6" hidden="1">#REF!</definedName>
    <definedName name="XRefPaste84Row" hidden="1">#REF!</definedName>
    <definedName name="XRefPaste85" localSheetId="6" hidden="1">#REF!</definedName>
    <definedName name="XRefPaste85" hidden="1">#REF!</definedName>
    <definedName name="XRefPaste85Row" localSheetId="6" hidden="1">#REF!</definedName>
    <definedName name="XRefPaste85Row" hidden="1">#REF!</definedName>
    <definedName name="XRefPaste86" localSheetId="6" hidden="1">#REF!</definedName>
    <definedName name="XRefPaste86" hidden="1">#REF!</definedName>
    <definedName name="XRefPaste86Row" localSheetId="6" hidden="1">#REF!</definedName>
    <definedName name="XRefPaste86Row" hidden="1">#REF!</definedName>
    <definedName name="XRefPaste87" localSheetId="6" hidden="1">#REF!</definedName>
    <definedName name="XRefPaste87" hidden="1">#REF!</definedName>
    <definedName name="XRefPaste87Row" localSheetId="6" hidden="1">#REF!</definedName>
    <definedName name="XRefPaste87Row" hidden="1">#REF!</definedName>
    <definedName name="XRefPaste88" localSheetId="6" hidden="1">#REF!</definedName>
    <definedName name="XRefPaste88" hidden="1">#REF!</definedName>
    <definedName name="XRefPaste88Row" localSheetId="6" hidden="1">#REF!</definedName>
    <definedName name="XRefPaste88Row" hidden="1">#REF!</definedName>
    <definedName name="XRefPaste89" localSheetId="6" hidden="1">#REF!</definedName>
    <definedName name="XRefPaste89" hidden="1">#REF!</definedName>
    <definedName name="XRefPaste89Row" localSheetId="6" hidden="1">#REF!</definedName>
    <definedName name="XRefPaste89Row" hidden="1">#REF!</definedName>
    <definedName name="XRefPaste8Row" localSheetId="6" hidden="1">#REF!</definedName>
    <definedName name="XRefPaste8Row" hidden="1">#REF!</definedName>
    <definedName name="XRefPaste9" hidden="1">#REF!</definedName>
    <definedName name="XRefPaste90" localSheetId="6" hidden="1">#REF!</definedName>
    <definedName name="XRefPaste90" hidden="1">#REF!</definedName>
    <definedName name="XRefPaste90Row" localSheetId="6" hidden="1">#REF!</definedName>
    <definedName name="XRefPaste90Row" hidden="1">#REF!</definedName>
    <definedName name="XRefPaste91" localSheetId="6" hidden="1">#REF!</definedName>
    <definedName name="XRefPaste91" hidden="1">#REF!</definedName>
    <definedName name="XRefPaste91Row" localSheetId="6" hidden="1">#REF!</definedName>
    <definedName name="XRefPaste91Row" hidden="1">#REF!</definedName>
    <definedName name="XRefPaste92" localSheetId="6" hidden="1">#REF!</definedName>
    <definedName name="XRefPaste92" hidden="1">#REF!</definedName>
    <definedName name="XRefPaste92Row" localSheetId="6" hidden="1">#REF!</definedName>
    <definedName name="XRefPaste92Row" hidden="1">#REF!</definedName>
    <definedName name="XRefPaste93" localSheetId="6" hidden="1">#REF!</definedName>
    <definedName name="XRefPaste93" hidden="1">#REF!</definedName>
    <definedName name="XRefPaste93Row" localSheetId="6" hidden="1">#REF!</definedName>
    <definedName name="XRefPaste93Row" hidden="1">#REF!</definedName>
    <definedName name="XRefPaste94" localSheetId="6" hidden="1">#REF!</definedName>
    <definedName name="XRefPaste94" hidden="1">#REF!</definedName>
    <definedName name="XRefPaste94Row" localSheetId="6" hidden="1">#REF!</definedName>
    <definedName name="XRefPaste94Row" hidden="1">#REF!</definedName>
    <definedName name="XRefPaste95" localSheetId="6" hidden="1">#REF!</definedName>
    <definedName name="XRefPaste95" hidden="1">#REF!</definedName>
    <definedName name="XRefPaste95Row" localSheetId="6" hidden="1">#REF!</definedName>
    <definedName name="XRefPaste95Row" hidden="1">#REF!</definedName>
    <definedName name="XRefPaste96" localSheetId="6" hidden="1">#REF!</definedName>
    <definedName name="XRefPaste96" hidden="1">#REF!</definedName>
    <definedName name="XRefPaste96Row" localSheetId="6" hidden="1">#REF!</definedName>
    <definedName name="XRefPaste96Row" hidden="1">#REF!</definedName>
    <definedName name="XRefPaste97" localSheetId="6" hidden="1">#REF!</definedName>
    <definedName name="XRefPaste97" hidden="1">#REF!</definedName>
    <definedName name="XRefPaste97Row" localSheetId="6" hidden="1">#REF!</definedName>
    <definedName name="XRefPaste97Row" hidden="1">#REF!</definedName>
    <definedName name="XRefPaste98" localSheetId="6" hidden="1">#REF!</definedName>
    <definedName name="XRefPaste98" hidden="1">#REF!</definedName>
    <definedName name="XRefPaste98Row" localSheetId="6" hidden="1">#REF!</definedName>
    <definedName name="XRefPaste98Row" hidden="1">#REF!</definedName>
    <definedName name="XRefPaste99" localSheetId="6" hidden="1">#REF!</definedName>
    <definedName name="XRefPaste99" hidden="1">#REF!</definedName>
    <definedName name="XRefPaste99Row" localSheetId="6" hidden="1">#REF!</definedName>
    <definedName name="XRefPaste99Row" hidden="1">#REF!</definedName>
    <definedName name="XRefPaste9Row" localSheetId="6" hidden="1">#REF!</definedName>
    <definedName name="XRefPaste9Row" hidden="1">#REF!</definedName>
    <definedName name="XRefPasteRangeCount" localSheetId="5" hidden="1">11</definedName>
    <definedName name="XRefPasteRangeCount" localSheetId="6" hidden="1">6</definedName>
    <definedName name="XRefPasteRangeCount" hidden="1">1</definedName>
    <definedName name="XSHOP1">#REF!</definedName>
    <definedName name="XSHOP2">#REF!</definedName>
    <definedName name="XSHOP3">#REF!</definedName>
    <definedName name="XSHOP4">#REF!</definedName>
    <definedName name="XSHOP5">#REF!</definedName>
    <definedName name="XSHOP6">#REF!</definedName>
    <definedName name="XSHOP7">#REF!</definedName>
    <definedName name="XSHOP8">#REF!</definedName>
    <definedName name="xx" localSheetId="5">#REF!</definedName>
    <definedName name="xx">#REF!</definedName>
    <definedName name="xxx">#REF!</definedName>
    <definedName name="XXXX">#REF!</definedName>
    <definedName name="Y_">#REF!</definedName>
    <definedName name="YTD_ACT">#REF!</definedName>
    <definedName name="YTD_DT">#REF!</definedName>
    <definedName name="z">#REF!</definedName>
    <definedName name="Z_4A2A9E3A_759F_4B37_B9EA_2C8B414F9169_.wvu.Rows" localSheetId="10" hidden="1">'E. RESULTADOS'!#REF!,'E. RESULTADOS'!$13:$14,'E. RESULTADOS'!$34:$36,'E. RESULTADOS'!#REF!,'E. RESULTADOS'!#REF!,'E. RESULTADOS'!#REF!,'E. RESULTADOS'!#REF!,'E. RESULTADOS'!$66:$67,'E. RESULTADOS'!$74:$74,'E. RESULTADOS'!#REF!,'E. RESULTADOS'!$78:$78,'E. RESULTADOS'!$83:$84,'E. RESULTADOS'!#REF!,'E. RESULTADOS'!$94:$95,'E. RESULTADOS'!#REF!,'E. RESULTADOS'!#REF!,'E. RESULTADOS'!#REF!,'E. RESULTADOS'!$128:$130,'E. RESULTADOS'!#REF!</definedName>
    <definedName name="Z_5FCC9217_B3E9_4B91_A943_5F21728EBEE9_.wvu.PrintArea" localSheetId="2" hidden="1">BG!$B$10:$L$84</definedName>
    <definedName name="Z_5FCC9217_B3E9_4B91_A943_5F21728EBEE9_.wvu.PrintArea" localSheetId="3" hidden="1">EERR!$B$10:$G$101</definedName>
    <definedName name="Z_5FCC9217_B3E9_4B91_A943_5F21728EBEE9_.wvu.PrintArea" localSheetId="4" hidden="1">EFE!$A$9:$G$64</definedName>
    <definedName name="Z_5FCC9217_B3E9_4B91_A943_5F21728EBEE9_.wvu.PrintArea" localSheetId="7" hidden="1">'Nota 1 a Nota 4'!$A$10:$L$112</definedName>
    <definedName name="Z_5FCC9217_B3E9_4B91_A943_5F21728EBEE9_.wvu.PrintArea" localSheetId="9" hidden="1">'Nota 5'!$A$9:$I$710</definedName>
    <definedName name="Z_5FCC9217_B3E9_4B91_A943_5F21728EBEE9_.wvu.PrintArea" localSheetId="11" hidden="1">'Nota 6 a Nota 12'!$A$9:$I$53</definedName>
    <definedName name="Z_5FCC9217_B3E9_4B91_A943_5F21728EBEE9_.wvu.PrintArea" localSheetId="6" hidden="1">VPN!$B$9:$M$40</definedName>
    <definedName name="Z_5FCC9217_B3E9_4B91_A943_5F21728EBEE9_.wvu.Rows" localSheetId="4" hidden="1">EFE!$36:$36</definedName>
    <definedName name="Z_7015FC6D_0680_4B00_AA0E_B83DA1D0B666_.wvu.PrintArea" localSheetId="2" hidden="1">BG!$B$10:$L$84</definedName>
    <definedName name="Z_7015FC6D_0680_4B00_AA0E_B83DA1D0B666_.wvu.PrintArea" localSheetId="3" hidden="1">EERR!$B$10:$G$101</definedName>
    <definedName name="Z_7015FC6D_0680_4B00_AA0E_B83DA1D0B666_.wvu.PrintArea" localSheetId="4" hidden="1">EFE!$A$9:$G$64</definedName>
    <definedName name="Z_7015FC6D_0680_4B00_AA0E_B83DA1D0B666_.wvu.PrintArea" localSheetId="7" hidden="1">'Nota 1 a Nota 4'!$A$10:$L$112</definedName>
    <definedName name="Z_7015FC6D_0680_4B00_AA0E_B83DA1D0B666_.wvu.PrintArea" localSheetId="9" hidden="1">'Nota 5'!$A$9:$I$710</definedName>
    <definedName name="Z_7015FC6D_0680_4B00_AA0E_B83DA1D0B666_.wvu.PrintArea" localSheetId="11" hidden="1">'Nota 6 a Nota 12'!$A$9:$I$53</definedName>
    <definedName name="Z_7015FC6D_0680_4B00_AA0E_B83DA1D0B666_.wvu.PrintArea" localSheetId="6" hidden="1">VPN!$B$9:$M$40</definedName>
    <definedName name="Z_7015FC6D_0680_4B00_AA0E_B83DA1D0B666_.wvu.Rows" localSheetId="4" hidden="1">EFE!$36:$36</definedName>
    <definedName name="Z_970CBB53_F4B3_462F_AEFE_2BC403F5F0AD_.wvu.PrintArea" localSheetId="7" hidden="1">'Nota 1 a Nota 4'!$A$10:$L$112</definedName>
    <definedName name="Z_970CBB53_F4B3_462F_AEFE_2BC403F5F0AD_.wvu.PrintArea" localSheetId="9" hidden="1">'Nota 5'!$A$9:$I$710</definedName>
    <definedName name="Z_970CBB53_F4B3_462F_AEFE_2BC403F5F0AD_.wvu.PrintArea" localSheetId="11" hidden="1">'Nota 6 a Nota 12'!$A$9:$I$53</definedName>
    <definedName name="Z_B9F63820_5C32_455A_BC9D_0BE84D6B0867_.wvu.PrintArea" localSheetId="2" hidden="1">BG!$B$10:$L$84</definedName>
    <definedName name="Z_B9F63820_5C32_455A_BC9D_0BE84D6B0867_.wvu.PrintArea" localSheetId="3" hidden="1">EERR!$B$10:$G$101</definedName>
    <definedName name="Z_B9F63820_5C32_455A_BC9D_0BE84D6B0867_.wvu.PrintArea" localSheetId="4" hidden="1">EFE!$A$9:$G$64</definedName>
    <definedName name="Z_B9F63820_5C32_455A_BC9D_0BE84D6B0867_.wvu.PrintArea" localSheetId="6" hidden="1">VPN!$B$9:$M$40</definedName>
    <definedName name="Z_B9F63820_5C32_455A_BC9D_0BE84D6B0867_.wvu.Rows" localSheetId="4" hidden="1">EFE!$36:$36</definedName>
    <definedName name="Z_DED79D25_AC28_47DE_ABB4_7215744BD564_.wvu.Rows" localSheetId="10" hidden="1">'E. RESULTADOS'!#REF!,'E. RESULTADOS'!$13:$14,'E. RESULTADOS'!$34:$36,'E. RESULTADOS'!#REF!,'E. RESULTADOS'!#REF!,'E. RESULTADOS'!#REF!,'E. RESULTADOS'!#REF!,'E. RESULTADOS'!$66:$67,'E. RESULTADOS'!$74:$74,'E. RESULTADOS'!#REF!,'E. RESULTADOS'!$78:$78,'E. RESULTADOS'!$83:$84,'E. RESULTADOS'!#REF!,'E. RESULTADOS'!$94:$95,'E. RESULTADOS'!#REF!,'E. RESULTADOS'!#REF!,'E. RESULTADOS'!#REF!,'E. RESULTADOS'!$128:$130,'E. RESULTADOS'!#REF!</definedName>
    <definedName name="Z_EF933769_6BFD_411F_8A2C_5A7A9D6897E8_.wvu.Rows" localSheetId="10" hidden="1">'E. RESULTADOS'!#REF!,'E. RESULTADOS'!$13:$14,'E. RESULTADOS'!$34:$36,'E. RESULTADOS'!#REF!,'E. RESULTADOS'!#REF!,'E. RESULTADOS'!#REF!,'E. RESULTADOS'!#REF!,'E. RESULTADOS'!$66:$67,'E. RESULTADOS'!$74:$74,'E. RESULTADOS'!#REF!,'E. RESULTADOS'!$78:$78,'E. RESULTADOS'!$83:$84,'E. RESULTADOS'!#REF!,'E. RESULTADOS'!$94:$95,'E. RESULTADOS'!#REF!,'E. RESULTADOS'!#REF!,'E. RESULTADOS'!#REF!,'E. RESULTADOS'!$128:$130,'E. RESULTADOS'!#REF!</definedName>
    <definedName name="Z_F3648BCD_1CED_4BBB_AE63_37BDB925883F_.wvu.PrintArea" localSheetId="2" hidden="1">BG!$B$10:$L$84</definedName>
    <definedName name="Z_F3648BCD_1CED_4BBB_AE63_37BDB925883F_.wvu.PrintArea" localSheetId="3" hidden="1">EERR!$B$10:$G$101</definedName>
    <definedName name="Z_F3648BCD_1CED_4BBB_AE63_37BDB925883F_.wvu.PrintArea" localSheetId="4" hidden="1">EFE!$A$9:$G$64</definedName>
    <definedName name="Z_F3648BCD_1CED_4BBB_AE63_37BDB925883F_.wvu.PrintArea" localSheetId="7" hidden="1">'Nota 1 a Nota 4'!$A$10:$L$112</definedName>
    <definedName name="Z_F3648BCD_1CED_4BBB_AE63_37BDB925883F_.wvu.PrintArea" localSheetId="9" hidden="1">'Nota 5'!$A$9:$I$710</definedName>
    <definedName name="Z_F3648BCD_1CED_4BBB_AE63_37BDB925883F_.wvu.PrintArea" localSheetId="11" hidden="1">'Nota 6 a Nota 12'!$A$9:$I$53</definedName>
    <definedName name="Z_F3648BCD_1CED_4BBB_AE63_37BDB925883F_.wvu.PrintArea" localSheetId="6" hidden="1">VPN!$B$9:$M$40</definedName>
    <definedName name="Z_F3648BCD_1CED_4BBB_AE63_37BDB925883F_.wvu.Rows" localSheetId="4" hidden="1">EFE!$36:$36</definedName>
    <definedName name="ZA_" localSheetId="5">#REF!</definedName>
    <definedName name="ZA_">#REF!</definedName>
    <definedName name="ZB_">#REF!</definedName>
    <definedName name="ZC_">#REF!</definedName>
    <definedName name="ZD_">#REF!</definedName>
    <definedName name="zdfd" localSheetId="5" hidden="1">#REF!</definedName>
    <definedName name="zdfd" localSheetId="1" hidden="1">#REF!</definedName>
    <definedName name="zdfd" localSheetId="7" hidden="1">#REF!</definedName>
    <definedName name="zdfd" localSheetId="9" hidden="1">#REF!</definedName>
    <definedName name="zdfd" localSheetId="11" hidden="1">#REF!</definedName>
    <definedName name="zdfd" hidden="1">#REF!</definedName>
    <definedName name="ZE_">#REF!</definedName>
    <definedName name="ZF_">#REF!</definedName>
    <definedName name="ZG_">#REF!</definedName>
    <definedName name="ZH_">#REF!</definedName>
    <definedName name="ZI_">#REF!</definedName>
    <definedName name="ZK_">#REF!</definedName>
    <definedName name="ZL_">#REF!</definedName>
    <definedName name="ZM_">#REF!</definedName>
  </definedNames>
  <calcPr calcId="191028"/>
  <customWorkbookViews>
    <customWorkbookView name="Dahiana Sanchez - Vista personalizada" guid="{F3648BCD-1CED-4BBB-AE63-37BDB925883F}" mergeInterval="0" personalView="1" maximized="1" xWindow="-9" yWindow="-9" windowWidth="1938" windowHeight="1048" tabRatio="954" activeSheetId="9"/>
    <customWorkbookView name="Shirley Vichini - Vista personalizada" guid="{5FCC9217-B3E9-4B91-A943-5F21728EBEE9}" mergeInterval="0" personalView="1" maximized="1" xWindow="-9" yWindow="-9" windowWidth="1938" windowHeight="1048" tabRatio="954" activeSheetId="9"/>
    <customWorkbookView name="Alejandro Otazú - Vista personalizada" guid="{7015FC6D-0680-4B00-AA0E-B83DA1D0B666}" mergeInterval="0" personalView="1" maximized="1" xWindow="-9" yWindow="-9" windowWidth="1938" windowHeight="1048" tabRatio="954" activeSheetId="9"/>
    <customWorkbookView name="Yohana Benitez - Vista personalizada" guid="{B9F63820-5C32-455A-BC9D-0BE84D6B0867}" mergeInterval="0" personalView="1" maximized="1" xWindow="-8" yWindow="-8" windowWidth="1382" windowHeight="744" tabRatio="954" activeSheetId="9"/>
  </customWorkbookViews>
  <pivotCaches>
    <pivotCache cacheId="1" r:id="rId1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J159" i="27" l="1"/>
  <c r="I269" i="27" l="1"/>
  <c r="H270" i="27"/>
  <c r="I270" i="27" s="1"/>
  <c r="G263" i="27" l="1"/>
  <c r="J106" i="28" l="1"/>
  <c r="O167" i="27" l="1"/>
  <c r="P167" i="27"/>
  <c r="O168" i="27"/>
  <c r="P168" i="27" s="1"/>
  <c r="H272" i="27"/>
  <c r="H268" i="27"/>
  <c r="C23" i="29" l="1"/>
  <c r="G271" i="27" l="1"/>
  <c r="O261" i="27"/>
  <c r="G272" i="27"/>
  <c r="O66" i="27"/>
  <c r="O67" i="27" l="1"/>
  <c r="O262" i="27"/>
  <c r="E23" i="29" l="1"/>
  <c r="N23" i="29" s="1"/>
  <c r="C66" i="29"/>
  <c r="D21" i="29"/>
  <c r="C54" i="29"/>
  <c r="N54" i="29" s="1"/>
  <c r="C59" i="29"/>
  <c r="N59" i="29" s="1"/>
  <c r="C58" i="29"/>
  <c r="N58" i="29" s="1"/>
  <c r="D27" i="29"/>
  <c r="C27" i="29"/>
  <c r="E26" i="29"/>
  <c r="N26" i="29" s="1"/>
  <c r="C8" i="29"/>
  <c r="E8" i="29" s="1"/>
  <c r="N8" i="29" s="1"/>
  <c r="D6" i="29"/>
  <c r="D4" i="29"/>
  <c r="D3" i="29"/>
  <c r="N66" i="29" l="1"/>
  <c r="D17" i="29" l="1"/>
  <c r="D7" i="29" l="1"/>
  <c r="D30" i="29"/>
  <c r="D32" i="29"/>
  <c r="S230" i="28"/>
  <c r="S229" i="28"/>
  <c r="S228" i="28"/>
  <c r="S227" i="28"/>
  <c r="S218" i="28"/>
  <c r="S217" i="28"/>
  <c r="S216" i="28"/>
  <c r="S215" i="28"/>
  <c r="S206" i="28"/>
  <c r="S205" i="28"/>
  <c r="S204" i="28"/>
  <c r="S203" i="28"/>
  <c r="S194" i="28"/>
  <c r="S193" i="28"/>
  <c r="S192" i="28"/>
  <c r="S191" i="28"/>
  <c r="S182" i="28"/>
  <c r="S181" i="28"/>
  <c r="S180" i="28"/>
  <c r="S179" i="28"/>
  <c r="S170" i="28"/>
  <c r="S169" i="28"/>
  <c r="S168" i="28"/>
  <c r="S167" i="28"/>
  <c r="S158" i="28"/>
  <c r="S157" i="28"/>
  <c r="S156" i="28"/>
  <c r="S155" i="28"/>
  <c r="S146" i="28"/>
  <c r="S145" i="28"/>
  <c r="S144" i="28"/>
  <c r="S143" i="28"/>
  <c r="S134" i="28"/>
  <c r="S133" i="28"/>
  <c r="S132" i="28"/>
  <c r="S131" i="28"/>
  <c r="S122" i="28"/>
  <c r="S121" i="28"/>
  <c r="S120" i="28"/>
  <c r="S119" i="28"/>
  <c r="S110" i="28"/>
  <c r="S109" i="28"/>
  <c r="S108" i="28"/>
  <c r="S107" i="28"/>
  <c r="S98" i="28"/>
  <c r="S97" i="28"/>
  <c r="S96" i="28"/>
  <c r="S95" i="28"/>
  <c r="S86" i="28"/>
  <c r="S85" i="28"/>
  <c r="S84" i="28"/>
  <c r="S83" i="28"/>
  <c r="S74" i="28"/>
  <c r="S73" i="28"/>
  <c r="S72" i="28"/>
  <c r="S71" i="28"/>
  <c r="S62" i="28"/>
  <c r="S61" i="28"/>
  <c r="S60" i="28"/>
  <c r="S59" i="28"/>
  <c r="S50" i="28"/>
  <c r="S49" i="28"/>
  <c r="S48" i="28"/>
  <c r="S47" i="28"/>
  <c r="S38" i="28"/>
  <c r="S37" i="28"/>
  <c r="S36" i="28"/>
  <c r="S35" i="28"/>
  <c r="S26" i="28"/>
  <c r="S25" i="28"/>
  <c r="S24" i="28"/>
  <c r="S23" i="28"/>
  <c r="S14" i="28"/>
  <c r="S13" i="28"/>
  <c r="S12" i="28"/>
  <c r="S11" i="28"/>
  <c r="S238" i="28"/>
  <c r="S237" i="28"/>
  <c r="S236" i="28"/>
  <c r="S235" i="28"/>
  <c r="S234" i="28"/>
  <c r="S233" i="28"/>
  <c r="S232" i="28"/>
  <c r="S231" i="28"/>
  <c r="S226" i="28"/>
  <c r="S225" i="28"/>
  <c r="S224" i="28"/>
  <c r="S223" i="28"/>
  <c r="S222" i="28"/>
  <c r="S221" i="28"/>
  <c r="S220" i="28"/>
  <c r="S219" i="28"/>
  <c r="S214" i="28"/>
  <c r="S213" i="28"/>
  <c r="S212" i="28"/>
  <c r="S211" i="28"/>
  <c r="S210" i="28"/>
  <c r="S209" i="28"/>
  <c r="S208" i="28"/>
  <c r="S207" i="28"/>
  <c r="S202" i="28"/>
  <c r="S201" i="28"/>
  <c r="S200" i="28"/>
  <c r="S199" i="28"/>
  <c r="S198" i="28"/>
  <c r="S197" i="28"/>
  <c r="S196" i="28"/>
  <c r="S195" i="28"/>
  <c r="S190" i="28"/>
  <c r="S189" i="28"/>
  <c r="S188" i="28"/>
  <c r="S187" i="28"/>
  <c r="S186" i="28"/>
  <c r="S185" i="28"/>
  <c r="S184" i="28"/>
  <c r="S183" i="28"/>
  <c r="S178" i="28"/>
  <c r="S177" i="28"/>
  <c r="S176" i="28"/>
  <c r="S175" i="28"/>
  <c r="S174" i="28"/>
  <c r="S173" i="28"/>
  <c r="S172" i="28"/>
  <c r="S171" i="28"/>
  <c r="S166" i="28"/>
  <c r="S165" i="28"/>
  <c r="S164" i="28"/>
  <c r="S163" i="28"/>
  <c r="S162" i="28"/>
  <c r="S161" i="28"/>
  <c r="S160" i="28"/>
  <c r="S159" i="28"/>
  <c r="S154" i="28"/>
  <c r="S153" i="28"/>
  <c r="S152" i="28"/>
  <c r="S151" i="28"/>
  <c r="S150" i="28"/>
  <c r="S149" i="28"/>
  <c r="S148" i="28"/>
  <c r="S147" i="28"/>
  <c r="S142" i="28"/>
  <c r="S141" i="28"/>
  <c r="S140" i="28"/>
  <c r="S139" i="28"/>
  <c r="S138" i="28"/>
  <c r="S137" i="28"/>
  <c r="S136" i="28"/>
  <c r="S135" i="28"/>
  <c r="S130" i="28"/>
  <c r="S129" i="28"/>
  <c r="S128" i="28"/>
  <c r="S127" i="28"/>
  <c r="S126" i="28"/>
  <c r="S125" i="28"/>
  <c r="S124" i="28"/>
  <c r="S123" i="28"/>
  <c r="S118" i="28"/>
  <c r="S117" i="28"/>
  <c r="S116" i="28"/>
  <c r="S115" i="28"/>
  <c r="S114" i="28"/>
  <c r="S113" i="28"/>
  <c r="S112" i="28"/>
  <c r="S111" i="28"/>
  <c r="S106" i="28"/>
  <c r="S105" i="28"/>
  <c r="S104" i="28"/>
  <c r="S103" i="28"/>
  <c r="S102" i="28"/>
  <c r="S101" i="28"/>
  <c r="S100" i="28"/>
  <c r="S99" i="28"/>
  <c r="S94" i="28"/>
  <c r="S93" i="28"/>
  <c r="S92" i="28"/>
  <c r="S91" i="28"/>
  <c r="S90" i="28"/>
  <c r="S89" i="28"/>
  <c r="S88" i="28"/>
  <c r="S87" i="28"/>
  <c r="S82" i="28"/>
  <c r="S81" i="28"/>
  <c r="S80" i="28"/>
  <c r="S79" i="28"/>
  <c r="S78" i="28"/>
  <c r="S77" i="28"/>
  <c r="S76" i="28"/>
  <c r="S75" i="28"/>
  <c r="S70" i="28"/>
  <c r="S69" i="28"/>
  <c r="S68" i="28"/>
  <c r="S67" i="28"/>
  <c r="S66" i="28"/>
  <c r="S65" i="28"/>
  <c r="S64" i="28"/>
  <c r="S63" i="28"/>
  <c r="S58" i="28"/>
  <c r="S57" i="28"/>
  <c r="S56" i="28"/>
  <c r="S55" i="28"/>
  <c r="S54" i="28"/>
  <c r="S53" i="28"/>
  <c r="S52" i="28"/>
  <c r="S51" i="28"/>
  <c r="S46" i="28"/>
  <c r="S45" i="28"/>
  <c r="S44" i="28"/>
  <c r="S43" i="28"/>
  <c r="S42" i="28"/>
  <c r="S41" i="28"/>
  <c r="S40" i="28"/>
  <c r="S39" i="28"/>
  <c r="S34" i="28"/>
  <c r="S33" i="28"/>
  <c r="S32" i="28"/>
  <c r="S31" i="28"/>
  <c r="S30" i="28"/>
  <c r="S29" i="28"/>
  <c r="S28" i="28"/>
  <c r="S27" i="28"/>
  <c r="S22" i="28"/>
  <c r="S21" i="28"/>
  <c r="S20" i="28"/>
  <c r="S19" i="28"/>
  <c r="S18" i="28"/>
  <c r="S17" i="28"/>
  <c r="S16" i="28"/>
  <c r="S15" i="28"/>
  <c r="S10" i="28"/>
  <c r="S9" i="28"/>
  <c r="S8" i="28"/>
  <c r="S7" i="28"/>
  <c r="U8" i="27"/>
  <c r="C29" i="29"/>
  <c r="C56" i="29" l="1"/>
  <c r="N56" i="29" s="1"/>
  <c r="C63" i="29" l="1"/>
  <c r="N63" i="29" s="1"/>
  <c r="J263" i="27"/>
  <c r="C24" i="29"/>
  <c r="C5" i="29" l="1"/>
  <c r="E24" i="29"/>
  <c r="N24" i="29" s="1"/>
  <c r="C22" i="29"/>
  <c r="E22" i="29" s="1"/>
  <c r="N22" i="29" s="1"/>
  <c r="C25" i="29"/>
  <c r="E25" i="29" s="1"/>
  <c r="N25" i="29" s="1"/>
  <c r="E5" i="29" l="1"/>
  <c r="N5" i="29" s="1"/>
  <c r="N235" i="27" l="1"/>
  <c r="N228" i="27"/>
  <c r="N227" i="27"/>
  <c r="N225" i="27"/>
  <c r="N223" i="27"/>
  <c r="N216" i="27"/>
  <c r="N210" i="27"/>
  <c r="N208" i="27"/>
  <c r="N202" i="27"/>
  <c r="N200" i="27"/>
  <c r="N192" i="27"/>
  <c r="N188" i="27"/>
  <c r="N182" i="27"/>
  <c r="N180" i="27"/>
  <c r="N174" i="27"/>
  <c r="N168" i="27"/>
  <c r="N161" i="27"/>
  <c r="N139" i="27"/>
  <c r="N138" i="27"/>
  <c r="N133" i="27"/>
  <c r="N131" i="27"/>
  <c r="N121" i="27"/>
  <c r="N119" i="27"/>
  <c r="N117" i="27"/>
  <c r="N113" i="27"/>
  <c r="N73" i="27"/>
  <c r="N71" i="27"/>
  <c r="N67" i="27"/>
  <c r="N62" i="27"/>
  <c r="N55" i="27"/>
  <c r="N48" i="27"/>
  <c r="N47" i="27"/>
  <c r="N35" i="27"/>
  <c r="N33" i="27"/>
  <c r="N28" i="27"/>
  <c r="N21" i="27"/>
  <c r="N15" i="27"/>
  <c r="N13" i="27"/>
  <c r="G262" i="27" l="1"/>
  <c r="C61" i="29" l="1"/>
  <c r="N61" i="29" s="1"/>
  <c r="Z7" i="28"/>
  <c r="AA7" i="28" l="1"/>
  <c r="AB7" i="28" s="1"/>
  <c r="C32" i="29"/>
  <c r="C67" i="29"/>
  <c r="N67" i="29" s="1"/>
  <c r="C65" i="29"/>
  <c r="N65" i="29" s="1"/>
  <c r="C28" i="29" l="1"/>
  <c r="U260" i="27"/>
  <c r="U249" i="27"/>
  <c r="U248" i="27"/>
  <c r="U237" i="27"/>
  <c r="U236" i="27"/>
  <c r="U225" i="27"/>
  <c r="U224" i="27"/>
  <c r="U213" i="27"/>
  <c r="U212" i="27"/>
  <c r="U201" i="27"/>
  <c r="U200" i="27"/>
  <c r="U189" i="27"/>
  <c r="U188" i="27"/>
  <c r="U177" i="27"/>
  <c r="U176" i="27"/>
  <c r="U165" i="27"/>
  <c r="U164" i="27"/>
  <c r="U153" i="27"/>
  <c r="U152" i="27"/>
  <c r="U141" i="27"/>
  <c r="U140" i="27"/>
  <c r="U129" i="27"/>
  <c r="U128" i="27"/>
  <c r="U117" i="27"/>
  <c r="U116" i="27"/>
  <c r="U105" i="27"/>
  <c r="U104" i="27"/>
  <c r="U93" i="27"/>
  <c r="U92" i="27"/>
  <c r="U81" i="27"/>
  <c r="U80" i="27"/>
  <c r="U69" i="27"/>
  <c r="U68" i="27"/>
  <c r="U57" i="27"/>
  <c r="U56" i="27"/>
  <c r="U45" i="27"/>
  <c r="U44" i="27"/>
  <c r="U33" i="27"/>
  <c r="U32" i="27"/>
  <c r="U21" i="27"/>
  <c r="U20" i="27"/>
  <c r="U9" i="27"/>
  <c r="U259" i="27"/>
  <c r="U258" i="27"/>
  <c r="U257" i="27"/>
  <c r="U256" i="27"/>
  <c r="U255" i="27"/>
  <c r="U254" i="27"/>
  <c r="U253" i="27"/>
  <c r="U252" i="27"/>
  <c r="U251" i="27"/>
  <c r="U250" i="27"/>
  <c r="U247" i="27"/>
  <c r="U246" i="27"/>
  <c r="U245" i="27"/>
  <c r="U244" i="27"/>
  <c r="U243" i="27"/>
  <c r="U242" i="27"/>
  <c r="U241" i="27"/>
  <c r="U240" i="27"/>
  <c r="U239" i="27"/>
  <c r="U238" i="27"/>
  <c r="U235" i="27"/>
  <c r="U234" i="27"/>
  <c r="U233" i="27"/>
  <c r="U232" i="27"/>
  <c r="U231" i="27"/>
  <c r="U230" i="27"/>
  <c r="U229" i="27"/>
  <c r="U228" i="27"/>
  <c r="U227" i="27"/>
  <c r="U226" i="27"/>
  <c r="U223" i="27"/>
  <c r="U222" i="27"/>
  <c r="U221" i="27"/>
  <c r="U220" i="27"/>
  <c r="U219" i="27"/>
  <c r="U218" i="27"/>
  <c r="U217" i="27"/>
  <c r="U216" i="27"/>
  <c r="U215" i="27"/>
  <c r="U214" i="27"/>
  <c r="U211" i="27"/>
  <c r="U210" i="27"/>
  <c r="U209" i="27"/>
  <c r="U208" i="27"/>
  <c r="U207" i="27"/>
  <c r="U206" i="27"/>
  <c r="U205" i="27"/>
  <c r="U204" i="27"/>
  <c r="U203" i="27"/>
  <c r="U202" i="27"/>
  <c r="U199" i="27"/>
  <c r="U198" i="27"/>
  <c r="U197" i="27"/>
  <c r="U196" i="27"/>
  <c r="U195" i="27"/>
  <c r="U194" i="27"/>
  <c r="U193" i="27"/>
  <c r="U192" i="27"/>
  <c r="U191" i="27"/>
  <c r="U190" i="27"/>
  <c r="U187" i="27"/>
  <c r="U186" i="27"/>
  <c r="U185" i="27"/>
  <c r="U184" i="27"/>
  <c r="U183" i="27"/>
  <c r="U182" i="27"/>
  <c r="U181" i="27"/>
  <c r="U180" i="27"/>
  <c r="U179" i="27"/>
  <c r="U178" i="27"/>
  <c r="U175" i="27"/>
  <c r="U174" i="27"/>
  <c r="U173" i="27"/>
  <c r="U172" i="27"/>
  <c r="U171" i="27"/>
  <c r="U170" i="27"/>
  <c r="U169" i="27"/>
  <c r="U168" i="27"/>
  <c r="U167" i="27"/>
  <c r="U166" i="27"/>
  <c r="U163" i="27"/>
  <c r="U162" i="27"/>
  <c r="U161" i="27"/>
  <c r="U160" i="27"/>
  <c r="U159" i="27"/>
  <c r="U158" i="27"/>
  <c r="U157" i="27"/>
  <c r="U156" i="27"/>
  <c r="U155" i="27"/>
  <c r="U154" i="27"/>
  <c r="U151" i="27"/>
  <c r="U150" i="27"/>
  <c r="U149" i="27"/>
  <c r="U148" i="27"/>
  <c r="U147" i="27"/>
  <c r="U146" i="27"/>
  <c r="U145" i="27"/>
  <c r="U144" i="27"/>
  <c r="U143" i="27"/>
  <c r="U142" i="27"/>
  <c r="U139" i="27"/>
  <c r="U138" i="27"/>
  <c r="U137" i="27"/>
  <c r="U136" i="27"/>
  <c r="U135" i="27"/>
  <c r="U134" i="27"/>
  <c r="U133" i="27"/>
  <c r="U132" i="27"/>
  <c r="U131" i="27"/>
  <c r="U130" i="27"/>
  <c r="U127" i="27"/>
  <c r="U126" i="27"/>
  <c r="U125" i="27"/>
  <c r="U124" i="27"/>
  <c r="U123" i="27"/>
  <c r="U122" i="27"/>
  <c r="U121" i="27"/>
  <c r="U120" i="27"/>
  <c r="U119" i="27"/>
  <c r="U118" i="27"/>
  <c r="U115" i="27"/>
  <c r="U114" i="27"/>
  <c r="U113" i="27"/>
  <c r="U112" i="27"/>
  <c r="U111" i="27"/>
  <c r="U110" i="27"/>
  <c r="U109" i="27"/>
  <c r="U108" i="27"/>
  <c r="U107" i="27"/>
  <c r="U106" i="27"/>
  <c r="U103" i="27"/>
  <c r="U102" i="27"/>
  <c r="U101" i="27"/>
  <c r="U100" i="27"/>
  <c r="U99" i="27"/>
  <c r="U98" i="27"/>
  <c r="U97" i="27"/>
  <c r="U96" i="27"/>
  <c r="U95" i="27"/>
  <c r="U94" i="27"/>
  <c r="U91" i="27"/>
  <c r="U90" i="27"/>
  <c r="U89" i="27"/>
  <c r="U88" i="27"/>
  <c r="U87" i="27"/>
  <c r="U86" i="27"/>
  <c r="U85" i="27"/>
  <c r="U84" i="27"/>
  <c r="U83" i="27"/>
  <c r="U82" i="27"/>
  <c r="U79" i="27"/>
  <c r="U78" i="27"/>
  <c r="U77" i="27"/>
  <c r="U76" i="27"/>
  <c r="U75" i="27"/>
  <c r="U74" i="27"/>
  <c r="U73" i="27"/>
  <c r="U72" i="27"/>
  <c r="U71" i="27"/>
  <c r="U70" i="27"/>
  <c r="U67" i="27"/>
  <c r="U66" i="27"/>
  <c r="U65" i="27"/>
  <c r="U64" i="27"/>
  <c r="U63" i="27"/>
  <c r="U62" i="27"/>
  <c r="U61" i="27"/>
  <c r="U60" i="27"/>
  <c r="U59" i="27"/>
  <c r="U58" i="27"/>
  <c r="U55" i="27"/>
  <c r="U54" i="27"/>
  <c r="U53" i="27"/>
  <c r="U52" i="27"/>
  <c r="U51" i="27"/>
  <c r="U50" i="27"/>
  <c r="U49" i="27"/>
  <c r="U48" i="27"/>
  <c r="U47" i="27"/>
  <c r="U46" i="27"/>
  <c r="U43" i="27"/>
  <c r="U42" i="27"/>
  <c r="U41" i="27"/>
  <c r="U40" i="27"/>
  <c r="U39" i="27"/>
  <c r="U38" i="27"/>
  <c r="U37" i="27"/>
  <c r="U36" i="27"/>
  <c r="U35" i="27"/>
  <c r="U34" i="27"/>
  <c r="U31" i="27"/>
  <c r="U30" i="27"/>
  <c r="U29" i="27"/>
  <c r="U28" i="27"/>
  <c r="U27" i="27"/>
  <c r="U26" i="27"/>
  <c r="U25" i="27"/>
  <c r="U24" i="27"/>
  <c r="U23" i="27"/>
  <c r="U22" i="27"/>
  <c r="U19" i="27"/>
  <c r="U18" i="27"/>
  <c r="U17" i="27"/>
  <c r="U16" i="27"/>
  <c r="U15" i="27"/>
  <c r="U14" i="27"/>
  <c r="U13" i="27"/>
  <c r="U12" i="27"/>
  <c r="U11" i="27"/>
  <c r="U10" i="27"/>
  <c r="C18" i="29" l="1"/>
  <c r="C20" i="29"/>
  <c r="C19" i="29"/>
  <c r="C10" i="29"/>
  <c r="E10" i="29" s="1"/>
  <c r="N10" i="29" s="1"/>
  <c r="C4" i="29" l="1"/>
  <c r="D28" i="29" l="1"/>
  <c r="D29" i="29"/>
  <c r="N120" i="27" l="1"/>
  <c r="N118" i="27"/>
  <c r="N111" i="27"/>
  <c r="N101" i="27"/>
  <c r="T199" i="27" l="1"/>
  <c r="I196" i="39"/>
  <c r="J196" i="39" s="1"/>
  <c r="I211" i="39"/>
  <c r="J211" i="39" s="1"/>
  <c r="I210" i="39"/>
  <c r="J210" i="39" s="1"/>
  <c r="I199" i="39"/>
  <c r="J199" i="39" s="1"/>
  <c r="I198" i="39"/>
  <c r="J198" i="39" s="1"/>
  <c r="I192" i="39"/>
  <c r="J192" i="39" s="1"/>
  <c r="I186" i="39"/>
  <c r="J186" i="39" s="1"/>
  <c r="I183" i="39"/>
  <c r="J183" i="39" s="1"/>
  <c r="I180" i="39"/>
  <c r="J180" i="39" s="1"/>
  <c r="I174" i="39"/>
  <c r="J174" i="39" s="1"/>
  <c r="I171" i="39"/>
  <c r="J171" i="39" s="1"/>
  <c r="I168" i="39"/>
  <c r="J168" i="39" s="1"/>
  <c r="I162" i="39"/>
  <c r="J162" i="39" s="1"/>
  <c r="I159" i="39"/>
  <c r="J159" i="39" s="1"/>
  <c r="I156" i="39"/>
  <c r="J156" i="39" s="1"/>
  <c r="I150" i="39"/>
  <c r="J150" i="39" s="1"/>
  <c r="I147" i="39"/>
  <c r="J147" i="39" s="1"/>
  <c r="I144" i="39"/>
  <c r="J144" i="39" s="1"/>
  <c r="I138" i="39"/>
  <c r="J138" i="39" s="1"/>
  <c r="I136" i="39"/>
  <c r="J136" i="39" s="1"/>
  <c r="I137" i="39"/>
  <c r="J137" i="39" s="1"/>
  <c r="I140" i="39"/>
  <c r="J140" i="39" s="1"/>
  <c r="I141" i="39"/>
  <c r="J141" i="39" s="1"/>
  <c r="I143" i="39"/>
  <c r="J143" i="39" s="1"/>
  <c r="I145" i="39"/>
  <c r="J145" i="39" s="1"/>
  <c r="I146" i="39"/>
  <c r="J146" i="39" s="1"/>
  <c r="I148" i="39"/>
  <c r="J148" i="39" s="1"/>
  <c r="I149" i="39"/>
  <c r="J149" i="39" s="1"/>
  <c r="I151" i="39"/>
  <c r="J151" i="39" s="1"/>
  <c r="I152" i="39"/>
  <c r="J152" i="39" s="1"/>
  <c r="I153" i="39"/>
  <c r="J153" i="39" s="1"/>
  <c r="I154" i="39"/>
  <c r="J154" i="39" s="1"/>
  <c r="I155" i="39"/>
  <c r="J155" i="39" s="1"/>
  <c r="I158" i="39"/>
  <c r="J158" i="39" s="1"/>
  <c r="I160" i="39"/>
  <c r="J160" i="39" s="1"/>
  <c r="I161" i="39"/>
  <c r="J161" i="39" s="1"/>
  <c r="I163" i="39"/>
  <c r="J163" i="39" s="1"/>
  <c r="I164" i="39"/>
  <c r="J164" i="39" s="1"/>
  <c r="I165" i="39"/>
  <c r="J165" i="39" s="1"/>
  <c r="I166" i="39"/>
  <c r="J166" i="39" s="1"/>
  <c r="I167" i="39"/>
  <c r="J167" i="39" s="1"/>
  <c r="I169" i="39"/>
  <c r="J169" i="39" s="1"/>
  <c r="I170" i="39"/>
  <c r="J170" i="39" s="1"/>
  <c r="I172" i="39"/>
  <c r="J172" i="39" s="1"/>
  <c r="I173" i="39"/>
  <c r="J173" i="39" s="1"/>
  <c r="I175" i="39"/>
  <c r="J175" i="39" s="1"/>
  <c r="I176" i="39"/>
  <c r="J176" i="39" s="1"/>
  <c r="I177" i="39"/>
  <c r="J177" i="39" s="1"/>
  <c r="I178" i="39"/>
  <c r="J178" i="39" s="1"/>
  <c r="I179" i="39"/>
  <c r="J179" i="39" s="1"/>
  <c r="I181" i="39"/>
  <c r="J181" i="39" s="1"/>
  <c r="I182" i="39"/>
  <c r="J182" i="39" s="1"/>
  <c r="I184" i="39"/>
  <c r="J184" i="39" s="1"/>
  <c r="I185" i="39"/>
  <c r="J185" i="39" s="1"/>
  <c r="I187" i="39"/>
  <c r="J187" i="39" s="1"/>
  <c r="I188" i="39"/>
  <c r="J188" i="39" s="1"/>
  <c r="I189" i="39"/>
  <c r="J189" i="39" s="1"/>
  <c r="I191" i="39"/>
  <c r="J191" i="39" s="1"/>
  <c r="I193" i="39"/>
  <c r="J193" i="39" s="1"/>
  <c r="I194" i="39"/>
  <c r="J194" i="39" s="1"/>
  <c r="I197" i="39"/>
  <c r="J197" i="39" s="1"/>
  <c r="I200" i="39"/>
  <c r="J200" i="39" s="1"/>
  <c r="I201" i="39"/>
  <c r="J201" i="39" s="1"/>
  <c r="I202" i="39"/>
  <c r="J202" i="39" s="1"/>
  <c r="I203" i="39"/>
  <c r="J203" i="39" s="1"/>
  <c r="I204" i="39"/>
  <c r="J204" i="39" s="1"/>
  <c r="I205" i="39"/>
  <c r="J205" i="39" s="1"/>
  <c r="I206" i="39"/>
  <c r="J206" i="39" s="1"/>
  <c r="I207" i="39"/>
  <c r="J207" i="39" s="1"/>
  <c r="I208" i="39"/>
  <c r="J208" i="39" s="1"/>
  <c r="I209" i="39"/>
  <c r="J209" i="39" s="1"/>
  <c r="I212" i="39"/>
  <c r="J212" i="39" s="1"/>
  <c r="I213" i="39"/>
  <c r="J213" i="39" s="1"/>
  <c r="I214" i="39"/>
  <c r="J214" i="39" s="1"/>
  <c r="I215" i="39"/>
  <c r="J215" i="39" s="1"/>
  <c r="I216" i="39"/>
  <c r="J216" i="39" s="1"/>
  <c r="I218" i="39"/>
  <c r="J218" i="39" s="1"/>
  <c r="I219" i="39"/>
  <c r="J219" i="39" s="1"/>
  <c r="I220" i="39"/>
  <c r="J220" i="39" s="1"/>
  <c r="T261" i="27"/>
  <c r="T260" i="27"/>
  <c r="T230" i="27"/>
  <c r="T229" i="27"/>
  <c r="T228" i="27"/>
  <c r="T227" i="27"/>
  <c r="T226" i="27"/>
  <c r="T225" i="27"/>
  <c r="T224" i="27"/>
  <c r="T223" i="27"/>
  <c r="T222" i="27"/>
  <c r="T221" i="27"/>
  <c r="T220" i="27"/>
  <c r="T219" i="27"/>
  <c r="T218" i="27"/>
  <c r="T217" i="27"/>
  <c r="T216" i="27"/>
  <c r="T215" i="27"/>
  <c r="T214" i="27"/>
  <c r="T213" i="27"/>
  <c r="T212" i="27"/>
  <c r="T211" i="27"/>
  <c r="T210" i="27"/>
  <c r="T209" i="27"/>
  <c r="T208" i="27"/>
  <c r="T207" i="27"/>
  <c r="T206" i="27"/>
  <c r="T205" i="27"/>
  <c r="T204" i="27"/>
  <c r="T203" i="27"/>
  <c r="T202" i="27"/>
  <c r="T201" i="27"/>
  <c r="T200" i="27"/>
  <c r="T198" i="27"/>
  <c r="T197" i="27"/>
  <c r="T196" i="27"/>
  <c r="T195" i="27"/>
  <c r="T194" i="27"/>
  <c r="T193" i="27"/>
  <c r="T192" i="27"/>
  <c r="T191" i="27"/>
  <c r="T190" i="27"/>
  <c r="T189" i="27"/>
  <c r="T188" i="27"/>
  <c r="T187" i="27"/>
  <c r="T186" i="27"/>
  <c r="T185" i="27"/>
  <c r="T184" i="27"/>
  <c r="T183" i="27"/>
  <c r="T182" i="27"/>
  <c r="T181" i="27"/>
  <c r="T180" i="27"/>
  <c r="T179" i="27"/>
  <c r="T178" i="27"/>
  <c r="T177" i="27"/>
  <c r="T176" i="27"/>
  <c r="T175" i="27"/>
  <c r="T174" i="27"/>
  <c r="T173" i="27"/>
  <c r="T172" i="27"/>
  <c r="T171" i="27"/>
  <c r="T170" i="27"/>
  <c r="T169" i="27"/>
  <c r="T168" i="27"/>
  <c r="T167" i="27"/>
  <c r="T166" i="27"/>
  <c r="T165" i="27"/>
  <c r="T164" i="27"/>
  <c r="T163" i="27"/>
  <c r="T162" i="27"/>
  <c r="T161" i="27"/>
  <c r="T160" i="27"/>
  <c r="T159" i="27"/>
  <c r="T158" i="27"/>
  <c r="T157" i="27"/>
  <c r="T156" i="27"/>
  <c r="T155" i="27"/>
  <c r="T154" i="27"/>
  <c r="T153" i="27"/>
  <c r="T152" i="27"/>
  <c r="T151" i="27"/>
  <c r="T150" i="27"/>
  <c r="T149" i="27"/>
  <c r="T148" i="27"/>
  <c r="T147" i="27"/>
  <c r="T146" i="27"/>
  <c r="T145" i="27"/>
  <c r="T144" i="27"/>
  <c r="T143" i="27"/>
  <c r="T142" i="27"/>
  <c r="T141" i="27"/>
  <c r="T140" i="27"/>
  <c r="T139" i="27"/>
  <c r="T138" i="27"/>
  <c r="T137" i="27"/>
  <c r="T136" i="27"/>
  <c r="T135" i="27"/>
  <c r="T134" i="27"/>
  <c r="T133" i="27"/>
  <c r="T132" i="27"/>
  <c r="T131" i="27"/>
  <c r="T130" i="27"/>
  <c r="T129" i="27"/>
  <c r="T128" i="27"/>
  <c r="T127" i="27"/>
  <c r="T126" i="27"/>
  <c r="T125" i="27"/>
  <c r="T124" i="27"/>
  <c r="T123" i="27"/>
  <c r="T122" i="27"/>
  <c r="T121" i="27"/>
  <c r="T120" i="27"/>
  <c r="T119" i="27"/>
  <c r="T118" i="27"/>
  <c r="T117" i="27"/>
  <c r="T116" i="27"/>
  <c r="T115" i="27"/>
  <c r="T114" i="27"/>
  <c r="T113" i="27"/>
  <c r="T112" i="27"/>
  <c r="T111" i="27"/>
  <c r="T110" i="27"/>
  <c r="T109" i="27"/>
  <c r="T108" i="27"/>
  <c r="T107" i="27"/>
  <c r="T106" i="27"/>
  <c r="T105" i="27"/>
  <c r="T104" i="27"/>
  <c r="T103" i="27"/>
  <c r="T102" i="27"/>
  <c r="T101" i="27"/>
  <c r="T100" i="27"/>
  <c r="T99" i="27"/>
  <c r="T98" i="27"/>
  <c r="T97" i="27"/>
  <c r="T96" i="27"/>
  <c r="T95" i="27"/>
  <c r="T94" i="27"/>
  <c r="T93" i="27"/>
  <c r="T92" i="27"/>
  <c r="T91" i="27"/>
  <c r="T90" i="27"/>
  <c r="T89" i="27"/>
  <c r="T88" i="27"/>
  <c r="T87" i="27"/>
  <c r="T86" i="27"/>
  <c r="T85" i="27"/>
  <c r="T84" i="27"/>
  <c r="T83" i="27"/>
  <c r="T82" i="27"/>
  <c r="T81" i="27"/>
  <c r="T80" i="27"/>
  <c r="T79" i="27"/>
  <c r="T78" i="27"/>
  <c r="T77" i="27"/>
  <c r="T76" i="27"/>
  <c r="T75" i="27"/>
  <c r="T74" i="27"/>
  <c r="T73" i="27"/>
  <c r="T72" i="27"/>
  <c r="T71" i="27"/>
  <c r="T70" i="27"/>
  <c r="T69" i="27"/>
  <c r="T68" i="27"/>
  <c r="T67" i="27"/>
  <c r="T66" i="27"/>
  <c r="T65" i="27"/>
  <c r="T64" i="27"/>
  <c r="T63" i="27"/>
  <c r="T62" i="27"/>
  <c r="T61" i="27"/>
  <c r="T60" i="27"/>
  <c r="T59" i="27"/>
  <c r="T58" i="27"/>
  <c r="T57" i="27"/>
  <c r="T56" i="27"/>
  <c r="T55" i="27"/>
  <c r="T54" i="27"/>
  <c r="T53" i="27"/>
  <c r="T52" i="27"/>
  <c r="T51" i="27"/>
  <c r="T50" i="27"/>
  <c r="T49" i="27"/>
  <c r="T48" i="27"/>
  <c r="T47" i="27"/>
  <c r="T46" i="27"/>
  <c r="T45" i="27"/>
  <c r="T44" i="27"/>
  <c r="T43" i="27"/>
  <c r="T42" i="27"/>
  <c r="T41" i="27"/>
  <c r="T40" i="27"/>
  <c r="T39" i="27"/>
  <c r="T38" i="27"/>
  <c r="T37" i="27"/>
  <c r="T36" i="27"/>
  <c r="T35" i="27"/>
  <c r="T34" i="27"/>
  <c r="T33" i="27"/>
  <c r="T32" i="27"/>
  <c r="T31" i="27"/>
  <c r="T30" i="27"/>
  <c r="T29" i="27"/>
  <c r="T28" i="27"/>
  <c r="T27" i="27"/>
  <c r="T26" i="27"/>
  <c r="T25" i="27"/>
  <c r="T24" i="27"/>
  <c r="T23" i="27"/>
  <c r="T22" i="27"/>
  <c r="T21" i="27"/>
  <c r="T20" i="27"/>
  <c r="T19" i="27"/>
  <c r="T18" i="27"/>
  <c r="T17" i="27"/>
  <c r="T16" i="27"/>
  <c r="T15" i="27"/>
  <c r="T14" i="27"/>
  <c r="T13" i="27"/>
  <c r="T12" i="27"/>
  <c r="T11" i="27"/>
  <c r="T10" i="27"/>
  <c r="T9" i="27"/>
  <c r="T8" i="27"/>
  <c r="H230" i="39"/>
  <c r="H231" i="39"/>
  <c r="H232" i="39"/>
  <c r="H233" i="39"/>
  <c r="H234" i="39"/>
  <c r="H235" i="39"/>
  <c r="H236" i="39"/>
  <c r="H237" i="39"/>
  <c r="H238" i="39"/>
  <c r="H239" i="39"/>
  <c r="H240" i="39"/>
  <c r="H241" i="39"/>
  <c r="H242" i="39"/>
  <c r="H243" i="39"/>
  <c r="H244" i="39"/>
  <c r="H245" i="39"/>
  <c r="H246" i="39"/>
  <c r="H247" i="39"/>
  <c r="H248" i="39"/>
  <c r="H249" i="39"/>
  <c r="H250" i="39"/>
  <c r="H251" i="39"/>
  <c r="H252" i="39"/>
  <c r="H253" i="39"/>
  <c r="H254" i="39"/>
  <c r="H255" i="39"/>
  <c r="H256" i="39"/>
  <c r="H257" i="39"/>
  <c r="H258" i="39"/>
  <c r="H259" i="39"/>
  <c r="H260" i="39"/>
  <c r="H261" i="39"/>
  <c r="H262" i="39"/>
  <c r="H263" i="39"/>
  <c r="H264" i="39"/>
  <c r="H265" i="39"/>
  <c r="H266" i="39"/>
  <c r="H267" i="39"/>
  <c r="H268" i="39"/>
  <c r="H269" i="39"/>
  <c r="H270" i="39"/>
  <c r="H271" i="39"/>
  <c r="H272" i="39"/>
  <c r="H273" i="39"/>
  <c r="H274" i="39"/>
  <c r="H275" i="39"/>
  <c r="H276" i="39"/>
  <c r="H277" i="39"/>
  <c r="H278" i="39"/>
  <c r="H279" i="39"/>
  <c r="H280" i="39"/>
  <c r="H281" i="39"/>
  <c r="H282" i="39"/>
  <c r="H283" i="39"/>
  <c r="H284" i="39"/>
  <c r="H285" i="39"/>
  <c r="H286" i="39"/>
  <c r="H287" i="39"/>
  <c r="H288" i="39"/>
  <c r="H289" i="39"/>
  <c r="H290" i="39"/>
  <c r="H291" i="39"/>
  <c r="H292" i="39"/>
  <c r="H293" i="39"/>
  <c r="H294" i="39"/>
  <c r="H295" i="39"/>
  <c r="H296" i="39"/>
  <c r="H297" i="39"/>
  <c r="H298" i="39"/>
  <c r="H299" i="39"/>
  <c r="H300" i="39"/>
  <c r="H301" i="39"/>
  <c r="H302" i="39"/>
  <c r="H303" i="39"/>
  <c r="H304" i="39"/>
  <c r="H305" i="39"/>
  <c r="H306" i="39"/>
  <c r="H307" i="39"/>
  <c r="H308" i="39"/>
  <c r="H309" i="39"/>
  <c r="H310" i="39"/>
  <c r="H311" i="39"/>
  <c r="H312" i="39"/>
  <c r="H313" i="39"/>
  <c r="H314" i="39"/>
  <c r="H315" i="39"/>
  <c r="H316" i="39"/>
  <c r="H317" i="39"/>
  <c r="H318" i="39"/>
  <c r="H319" i="39"/>
  <c r="H320" i="39"/>
  <c r="H321" i="39"/>
  <c r="H322" i="39"/>
  <c r="H323" i="39"/>
  <c r="H324" i="39"/>
  <c r="H325" i="39"/>
  <c r="H326" i="39"/>
  <c r="H327" i="39"/>
  <c r="H328" i="39"/>
  <c r="H329" i="39"/>
  <c r="H330" i="39"/>
  <c r="H331" i="39"/>
  <c r="H332" i="39"/>
  <c r="H333" i="39"/>
  <c r="H334" i="39"/>
  <c r="H335" i="39"/>
  <c r="H336" i="39"/>
  <c r="H337" i="39"/>
  <c r="H338" i="39"/>
  <c r="H339" i="39"/>
  <c r="H340" i="39"/>
  <c r="H341" i="39"/>
  <c r="H342" i="39"/>
  <c r="H343" i="39"/>
  <c r="H344" i="39"/>
  <c r="H345" i="39"/>
  <c r="H346" i="39"/>
  <c r="H347" i="39"/>
  <c r="H348" i="39"/>
  <c r="H349" i="39"/>
  <c r="H350" i="39"/>
  <c r="H351" i="39"/>
  <c r="H352" i="39"/>
  <c r="H353" i="39"/>
  <c r="H354" i="39"/>
  <c r="H355" i="39"/>
  <c r="H356" i="39"/>
  <c r="H357" i="39"/>
  <c r="H358" i="39"/>
  <c r="H359" i="39"/>
  <c r="H360" i="39"/>
  <c r="H361" i="39"/>
  <c r="H362" i="39"/>
  <c r="H363" i="39"/>
  <c r="H364" i="39"/>
  <c r="H365" i="39"/>
  <c r="H366" i="39"/>
  <c r="H367" i="39"/>
  <c r="H368" i="39"/>
  <c r="H369" i="39"/>
  <c r="H370" i="39"/>
  <c r="H371" i="39"/>
  <c r="H372" i="39"/>
  <c r="H373" i="39"/>
  <c r="H374" i="39"/>
  <c r="H375" i="39"/>
  <c r="H376" i="39"/>
  <c r="H377" i="39"/>
  <c r="H378" i="39"/>
  <c r="H379" i="39"/>
  <c r="H380" i="39"/>
  <c r="H381" i="39"/>
  <c r="H382" i="39"/>
  <c r="H383" i="39"/>
  <c r="H384" i="39"/>
  <c r="H385" i="39"/>
  <c r="H386" i="39"/>
  <c r="H387" i="39"/>
  <c r="H388" i="39"/>
  <c r="H389" i="39"/>
  <c r="H390" i="39"/>
  <c r="H391" i="39"/>
  <c r="H392" i="39"/>
  <c r="H393" i="39"/>
  <c r="H394" i="39"/>
  <c r="H395" i="39"/>
  <c r="H396" i="39"/>
  <c r="H397" i="39"/>
  <c r="H398" i="39"/>
  <c r="H399" i="39"/>
  <c r="H400" i="39"/>
  <c r="H401" i="39"/>
  <c r="H402" i="39"/>
  <c r="H403" i="39"/>
  <c r="H404" i="39"/>
  <c r="H405" i="39"/>
  <c r="H406" i="39"/>
  <c r="H407" i="39"/>
  <c r="H408" i="39"/>
  <c r="H409" i="39"/>
  <c r="H410" i="39"/>
  <c r="H411" i="39"/>
  <c r="H412" i="39"/>
  <c r="H413" i="39"/>
  <c r="H414" i="39"/>
  <c r="H415" i="39"/>
  <c r="H416" i="39"/>
  <c r="H417" i="39"/>
  <c r="H418" i="39"/>
  <c r="H419" i="39"/>
  <c r="H420" i="39"/>
  <c r="H421" i="39"/>
  <c r="H422" i="39"/>
  <c r="H423" i="39"/>
  <c r="H424" i="39"/>
  <c r="H425" i="39"/>
  <c r="H426" i="39"/>
  <c r="H427" i="39"/>
  <c r="H428" i="39"/>
  <c r="H429" i="39"/>
  <c r="H430" i="39"/>
  <c r="H431" i="39"/>
  <c r="H432" i="39"/>
  <c r="H433" i="39"/>
  <c r="H434" i="39"/>
  <c r="H435" i="39"/>
  <c r="H436" i="39"/>
  <c r="H437" i="39"/>
  <c r="H229" i="39"/>
  <c r="I139" i="39" l="1"/>
  <c r="J139" i="39" s="1"/>
  <c r="I142" i="39"/>
  <c r="J142" i="39" s="1"/>
  <c r="I190" i="39"/>
  <c r="J190" i="39" s="1"/>
  <c r="I157" i="39"/>
  <c r="J157" i="39" s="1"/>
  <c r="I217" i="39"/>
  <c r="J217" i="39" s="1"/>
  <c r="I195" i="39"/>
  <c r="J195" i="39" s="1"/>
  <c r="C60" i="29" l="1"/>
  <c r="N60" i="29" s="1"/>
  <c r="N201" i="27" l="1"/>
  <c r="N198" i="27"/>
  <c r="N196" i="27"/>
  <c r="N193" i="27"/>
  <c r="N191" i="27"/>
  <c r="N189" i="27"/>
  <c r="N187" i="27"/>
  <c r="N185" i="27"/>
  <c r="N183" i="27"/>
  <c r="N181" i="27"/>
  <c r="N179" i="27"/>
  <c r="N177" i="27"/>
  <c r="N175" i="27"/>
  <c r="N173" i="27"/>
  <c r="N171" i="27"/>
  <c r="N170" i="27"/>
  <c r="N166" i="27"/>
  <c r="N164" i="27"/>
  <c r="N162" i="27"/>
  <c r="N160" i="27"/>
  <c r="N158" i="27"/>
  <c r="N157" i="27"/>
  <c r="N156" i="27"/>
  <c r="N155" i="27"/>
  <c r="N152" i="27"/>
  <c r="N150" i="27"/>
  <c r="N148" i="27"/>
  <c r="N147" i="27"/>
  <c r="N145" i="27"/>
  <c r="N143" i="27"/>
  <c r="N142" i="27"/>
  <c r="N140" i="27"/>
  <c r="N116" i="27"/>
  <c r="N115" i="27"/>
  <c r="N103" i="27"/>
  <c r="N99" i="27"/>
  <c r="N97" i="27"/>
  <c r="N95" i="27"/>
  <c r="N93" i="27"/>
  <c r="N91" i="27"/>
  <c r="N70" i="27"/>
  <c r="N68" i="27"/>
  <c r="N66" i="27"/>
  <c r="N64" i="27"/>
  <c r="N61" i="27"/>
  <c r="N58" i="27"/>
  <c r="N56" i="27"/>
  <c r="N51" i="27"/>
  <c r="N49" i="27"/>
  <c r="N43" i="27"/>
  <c r="N42" i="27"/>
  <c r="N40" i="27"/>
  <c r="N38" i="27"/>
  <c r="N36" i="27"/>
  <c r="N31" i="27"/>
  <c r="N29" i="27"/>
  <c r="N27" i="27"/>
  <c r="N26" i="27"/>
  <c r="N24" i="27"/>
  <c r="N22" i="27"/>
  <c r="N19" i="27"/>
  <c r="N17" i="27"/>
  <c r="N11" i="27"/>
  <c r="N9" i="27"/>
  <c r="Z31" i="28" l="1"/>
  <c r="G243" i="28"/>
  <c r="AA31" i="28"/>
  <c r="AA28" i="28"/>
  <c r="AA16" i="28"/>
  <c r="AA30" i="28"/>
  <c r="AA17" i="28"/>
  <c r="AA23" i="28"/>
  <c r="AA25" i="28"/>
  <c r="AA24" i="28"/>
  <c r="AA27" i="28"/>
  <c r="AA22" i="28"/>
  <c r="AA19" i="28"/>
  <c r="AA21" i="28"/>
  <c r="AA12" i="28"/>
  <c r="AA20" i="28"/>
  <c r="AA14" i="28"/>
  <c r="AA15" i="28"/>
  <c r="AA10" i="28"/>
  <c r="AA13" i="28"/>
  <c r="AA9" i="28"/>
  <c r="AA8" i="28"/>
  <c r="Z30" i="28"/>
  <c r="Z29" i="28"/>
  <c r="Z28" i="28"/>
  <c r="Z27" i="28"/>
  <c r="Z26" i="28"/>
  <c r="Z25" i="28"/>
  <c r="Z24" i="28"/>
  <c r="Z23" i="28"/>
  <c r="Z22" i="28"/>
  <c r="Z21" i="28"/>
  <c r="Z20" i="28"/>
  <c r="Z19" i="28"/>
  <c r="Z18" i="28"/>
  <c r="Z17" i="28"/>
  <c r="Z16" i="28"/>
  <c r="Z15" i="28"/>
  <c r="Z14" i="28"/>
  <c r="Z13" i="28"/>
  <c r="Z12" i="28"/>
  <c r="Z11" i="28"/>
  <c r="Z10" i="28"/>
  <c r="Z9" i="28"/>
  <c r="Z8" i="28"/>
  <c r="AA26" i="28" l="1"/>
  <c r="AB26" i="28" s="1"/>
  <c r="AA29" i="28"/>
  <c r="AB29" i="28" s="1"/>
  <c r="C70" i="29"/>
  <c r="N70" i="29" s="1"/>
  <c r="AA18" i="28"/>
  <c r="AB18" i="28" s="1"/>
  <c r="AA11" i="28"/>
  <c r="AB31" i="28"/>
  <c r="Z32" i="28"/>
  <c r="Z33" i="28" s="1"/>
  <c r="AB19" i="28"/>
  <c r="AB8" i="28"/>
  <c r="AB20" i="28"/>
  <c r="AB21" i="28"/>
  <c r="AB22" i="28"/>
  <c r="AB25" i="28"/>
  <c r="AB14" i="28"/>
  <c r="AB16" i="28"/>
  <c r="AB28" i="28"/>
  <c r="AB17" i="28"/>
  <c r="AB15" i="28"/>
  <c r="AB27" i="28"/>
  <c r="AB30" i="28"/>
  <c r="AB10" i="28"/>
  <c r="AB13" i="28"/>
  <c r="AB23" i="28"/>
  <c r="AB9" i="28"/>
  <c r="AB12" i="28"/>
  <c r="AB24" i="28"/>
  <c r="AA32" i="28" l="1"/>
  <c r="AB11" i="28"/>
  <c r="C17" i="29" l="1"/>
  <c r="C3" i="29"/>
  <c r="E3" i="29" s="1"/>
  <c r="E4" i="29"/>
  <c r="N4" i="29" s="1"/>
  <c r="C7" i="29"/>
  <c r="C9" i="29" l="1"/>
  <c r="E41" i="31" l="1"/>
  <c r="E25" i="31"/>
  <c r="D12" i="31"/>
  <c r="C12" i="31"/>
  <c r="E29" i="29" l="1"/>
  <c r="N29" i="29" s="1"/>
  <c r="D19" i="29" l="1"/>
  <c r="D20" i="29" s="1"/>
  <c r="D31" i="29"/>
  <c r="E31" i="29" s="1"/>
  <c r="N31" i="29" s="1"/>
  <c r="D18" i="29"/>
  <c r="D13" i="29"/>
  <c r="D12" i="29"/>
  <c r="D9" i="29"/>
  <c r="D11" i="29"/>
  <c r="M71" i="29"/>
  <c r="L71" i="29"/>
  <c r="K71" i="29"/>
  <c r="J71" i="29"/>
  <c r="H71" i="29"/>
  <c r="G71" i="29"/>
  <c r="I40" i="29"/>
  <c r="I43" i="29"/>
  <c r="I46" i="29"/>
  <c r="D14" i="29" l="1"/>
  <c r="D15" i="29" s="1"/>
  <c r="I49" i="29" l="1"/>
  <c r="M33" i="29"/>
  <c r="L33" i="29"/>
  <c r="K33" i="29"/>
  <c r="J33" i="29"/>
  <c r="I33" i="29"/>
  <c r="H33" i="29"/>
  <c r="G33" i="29"/>
  <c r="F33" i="29"/>
  <c r="M14" i="29"/>
  <c r="L14" i="29"/>
  <c r="K14" i="29"/>
  <c r="J14" i="29"/>
  <c r="I14" i="29"/>
  <c r="H14" i="29"/>
  <c r="G14" i="29"/>
  <c r="F14" i="29"/>
  <c r="L34" i="29" l="1"/>
  <c r="I71" i="29"/>
  <c r="F34" i="29"/>
  <c r="C68" i="29" l="1"/>
  <c r="N68" i="29" s="1"/>
  <c r="D33" i="29" l="1"/>
  <c r="D34" i="29" s="1"/>
  <c r="C38" i="29"/>
  <c r="N38" i="29" s="1"/>
  <c r="C45" i="29"/>
  <c r="N45" i="29" s="1"/>
  <c r="C51" i="29"/>
  <c r="N51" i="29" s="1"/>
  <c r="C42" i="29"/>
  <c r="N42" i="29" s="1"/>
  <c r="C43" i="29"/>
  <c r="N43" i="29" s="1"/>
  <c r="C64" i="29"/>
  <c r="N64" i="29" s="1"/>
  <c r="C44" i="29"/>
  <c r="N44" i="29" s="1"/>
  <c r="C47" i="29"/>
  <c r="N47" i="29" s="1"/>
  <c r="C49" i="29"/>
  <c r="N49" i="29" s="1"/>
  <c r="C48" i="29"/>
  <c r="N48" i="29" s="1"/>
  <c r="C50" i="29"/>
  <c r="N50" i="29" s="1"/>
  <c r="C46" i="29"/>
  <c r="N46" i="29" s="1"/>
  <c r="C39" i="29"/>
  <c r="N39" i="29" s="1"/>
  <c r="C40" i="29"/>
  <c r="N40" i="29" s="1"/>
  <c r="C52" i="29"/>
  <c r="N52" i="29" s="1"/>
  <c r="C41" i="29"/>
  <c r="N41" i="29" s="1"/>
  <c r="R20" i="29" l="1"/>
  <c r="E27" i="29"/>
  <c r="N27" i="29" s="1"/>
  <c r="C30" i="29" l="1"/>
  <c r="E28" i="29"/>
  <c r="N28" i="29" s="1"/>
  <c r="E30" i="29" l="1"/>
  <c r="N30" i="29" s="1"/>
  <c r="C69" i="29" l="1"/>
  <c r="N69" i="29" s="1"/>
  <c r="C62" i="29"/>
  <c r="N62" i="29" s="1"/>
  <c r="C57" i="29"/>
  <c r="N57" i="29" s="1"/>
  <c r="C55" i="29"/>
  <c r="N55" i="29" s="1"/>
  <c r="C53" i="29" l="1"/>
  <c r="N53" i="29" s="1"/>
  <c r="C71" i="29" l="1"/>
  <c r="N71" i="29"/>
  <c r="N72" i="29" l="1"/>
  <c r="E19" i="29" l="1"/>
  <c r="N19" i="29" s="1"/>
  <c r="C6" i="29"/>
  <c r="E6" i="29" s="1"/>
  <c r="N6" i="29" s="1"/>
  <c r="E7" i="29"/>
  <c r="N7" i="29" s="1"/>
  <c r="C21" i="29" l="1"/>
  <c r="C33" i="29" s="1"/>
  <c r="C13" i="29"/>
  <c r="E13" i="29" s="1"/>
  <c r="N13" i="29" s="1"/>
  <c r="R6" i="29" s="1"/>
  <c r="C12" i="29"/>
  <c r="E12" i="29" s="1"/>
  <c r="N12" i="29" s="1"/>
  <c r="C11" i="29"/>
  <c r="E11" i="29" s="1"/>
  <c r="N11" i="29" s="1"/>
  <c r="R4" i="29"/>
  <c r="E9" i="29"/>
  <c r="N9" i="29" s="1"/>
  <c r="E21" i="29" l="1"/>
  <c r="N21" i="29" s="1"/>
  <c r="E18" i="29"/>
  <c r="N18" i="29" s="1"/>
  <c r="C14" i="29"/>
  <c r="C34" i="29" s="1"/>
  <c r="E17" i="29"/>
  <c r="N17" i="29" s="1"/>
  <c r="E20" i="29"/>
  <c r="N20" i="29" s="1"/>
  <c r="N3" i="29"/>
  <c r="N14" i="29" s="1"/>
  <c r="E14" i="29"/>
  <c r="C15" i="29" l="1"/>
  <c r="R18" i="29"/>
  <c r="R17" i="29"/>
  <c r="E32" i="29" l="1"/>
  <c r="N32" i="29" s="1"/>
  <c r="N73" i="29"/>
  <c r="C72" i="29"/>
  <c r="E33" i="29" l="1"/>
  <c r="E34" i="29" s="1"/>
  <c r="O32" i="29" l="1"/>
  <c r="N33" i="29"/>
  <c r="N34" i="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Raúl Jara</author>
  </authors>
  <commentList>
    <comment ref="G15" authorId="0" shapeId="0" xr:uid="{D11A5EDF-3216-4204-8F31-AC5B3EB3BFA3}">
      <text>
        <r>
          <rPr>
            <b/>
            <sz val="9"/>
            <color indexed="81"/>
            <rFont val="Tahoma"/>
            <family val="2"/>
          </rPr>
          <t>Raúl Jara:</t>
        </r>
        <r>
          <rPr>
            <sz val="9"/>
            <color indexed="81"/>
            <rFont val="Tahoma"/>
            <family val="2"/>
          </rPr>
          <t xml:space="preserve">
actualizar a setiembre 2023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Raúl Jara</author>
  </authors>
  <commentList>
    <comment ref="J15" authorId="0" shapeId="0" xr:uid="{A0F3F4CB-05AD-4EED-A870-4DE71C053753}">
      <text>
        <r>
          <rPr>
            <b/>
            <sz val="9"/>
            <color indexed="81"/>
            <rFont val="Tahoma"/>
            <family val="2"/>
          </rPr>
          <t>Raúl Jara:</t>
        </r>
        <r>
          <rPr>
            <sz val="9"/>
            <color indexed="81"/>
            <rFont val="Tahoma"/>
            <family val="2"/>
          </rPr>
          <t xml:space="preserve">
actualizar a setiembre 2023</t>
        </r>
      </text>
    </comment>
  </commentList>
</comments>
</file>

<file path=xl/sharedStrings.xml><?xml version="1.0" encoding="utf-8"?>
<sst xmlns="http://schemas.openxmlformats.org/spreadsheetml/2006/main" count="6660" uniqueCount="2025">
  <si>
    <t>REF.</t>
  </si>
  <si>
    <t>Información General de la Entidad</t>
  </si>
  <si>
    <t xml:space="preserve">Balance General </t>
  </si>
  <si>
    <t>Estado de Resultados</t>
  </si>
  <si>
    <t>Estado de Flujo de Efectivo</t>
  </si>
  <si>
    <t>Estado de Variación del Patrimonio Neto</t>
  </si>
  <si>
    <t>Notas a los Estados Financieros (Nota 1 a Nota 4)</t>
  </si>
  <si>
    <t>Notas a los Estados Financieros (Nota 5)</t>
  </si>
  <si>
    <t>Notas a los Estados Financieros (Nota 6 a Nota 12)</t>
  </si>
  <si>
    <t>Índice</t>
  </si>
  <si>
    <t>INFORMACIÓN GENERAL DE LA ENTIDAD</t>
  </si>
  <si>
    <t>1. IDENTIFICACIÓN</t>
  </si>
  <si>
    <t>Nombre o Razón social</t>
  </si>
  <si>
    <t>Registro CNV</t>
  </si>
  <si>
    <t>Resolución N°85 E/18 del 3 de diciembre de 2018</t>
  </si>
  <si>
    <t>Código Bolsa de Valores</t>
  </si>
  <si>
    <t>Dirección oficina principal</t>
  </si>
  <si>
    <t>E-mail</t>
  </si>
  <si>
    <t>Sitio página Web</t>
  </si>
  <si>
    <t>Domicilio legal</t>
  </si>
  <si>
    <t>2. ANTECEDENTES DE CONSTITUCIÓN DE LA SOCIEDAD</t>
  </si>
  <si>
    <t>Escritura N° | Fecha</t>
  </si>
  <si>
    <t>N° 558 | 23 de agosto de 2018</t>
  </si>
  <si>
    <t>Inscripción en el Registro Público</t>
  </si>
  <si>
    <t>Matrícula N° 15.752, Serie Comercial, Folio N° 1 de fecha 28 de setiembre de 2018</t>
  </si>
  <si>
    <t>Reforma de Estatutos</t>
  </si>
  <si>
    <t>Aumento de Capital</t>
  </si>
  <si>
    <t>N° 30  | 13 de junio de 2019</t>
  </si>
  <si>
    <t>Matrícula N° 15.752, Serie Comercial, Folio N° 2 de fecha 2 de agosto de 2019</t>
  </si>
  <si>
    <t>3. ADMINISTRACIÓN</t>
  </si>
  <si>
    <t>CARGO</t>
  </si>
  <si>
    <t>NOMBRE Y APELLIDO</t>
  </si>
  <si>
    <t>Representante (s) Legal (es)</t>
  </si>
  <si>
    <t>Directorio</t>
  </si>
  <si>
    <t>Presidente</t>
  </si>
  <si>
    <t>Vicepresidente</t>
  </si>
  <si>
    <t>Director titular</t>
  </si>
  <si>
    <t>Karen María Oleñik Memmel</t>
  </si>
  <si>
    <t>Síndico titular</t>
  </si>
  <si>
    <t xml:space="preserve">Guillermo David Sarubbi Lutz
	</t>
  </si>
  <si>
    <t>Síndico suplente</t>
  </si>
  <si>
    <t>Clara Francisca Peroni Peña</t>
  </si>
  <si>
    <t>Plana ejecutiva</t>
  </si>
  <si>
    <t>Gerente Comercial</t>
  </si>
  <si>
    <t>4. CAPITAL Y PROPIEDAD</t>
  </si>
  <si>
    <t xml:space="preserve">el "Aumento del Capital Social y la modificación del Art. 5 de los Estatutos Sociales". </t>
  </si>
  <si>
    <t>Capital emitido</t>
  </si>
  <si>
    <t>Capital suscripto</t>
  </si>
  <si>
    <t>Capital integrado</t>
  </si>
  <si>
    <t>Valor nominal de las acciones</t>
  </si>
  <si>
    <t>CAPITAL INTEGRADO</t>
  </si>
  <si>
    <t>N°</t>
  </si>
  <si>
    <t>Accionista</t>
  </si>
  <si>
    <t>Número de acciones</t>
  </si>
  <si>
    <t>Cantidad de acciones</t>
  </si>
  <si>
    <t>Clase</t>
  </si>
  <si>
    <t>Voto</t>
  </si>
  <si>
    <t>Monto</t>
  </si>
  <si>
    <t>% de Participación de capital integrado</t>
  </si>
  <si>
    <t>José Gustavo Olmedo Sisul</t>
  </si>
  <si>
    <t>CAPITAL SUSCRIPTO</t>
  </si>
  <si>
    <t>% de Participación de capital suscripto</t>
  </si>
  <si>
    <r>
      <t>5. AUDITOR EXTERNO INDEPENDIENTE</t>
    </r>
    <r>
      <rPr>
        <sz val="10"/>
        <color rgb="FF000000"/>
        <rFont val="Arial Narrow"/>
        <family val="2"/>
      </rPr>
      <t xml:space="preserve"> </t>
    </r>
  </si>
  <si>
    <t>6. PERSONAS VINCULADAS</t>
  </si>
  <si>
    <t>PERSONAS VINCULADAS</t>
  </si>
  <si>
    <t>Tipo de vínculo</t>
  </si>
  <si>
    <t>Sociedad controlante (*)</t>
  </si>
  <si>
    <t>Sociedad controlada (**)</t>
  </si>
  <si>
    <t>Guillermo David Sarubbi Lutz</t>
  </si>
  <si>
    <t>Síndico</t>
  </si>
  <si>
    <r>
      <t>Domicilio legal:</t>
    </r>
    <r>
      <rPr>
        <sz val="10"/>
        <color theme="1"/>
        <rFont val="Arial Narrow"/>
        <family val="2"/>
      </rPr>
      <t xml:space="preserve"> Carlos Antonio López N° 1348 entre Arq. Tomás Romero Pereira y 14 de mayo.</t>
    </r>
  </si>
  <si>
    <r>
      <t>Participación</t>
    </r>
    <r>
      <rPr>
        <sz val="10"/>
        <color theme="1"/>
        <rFont val="Arial Narrow"/>
        <family val="2"/>
      </rPr>
      <t>: 99,996% de participación en el capital y en votos.</t>
    </r>
  </si>
  <si>
    <r>
      <t>Actividad principal:</t>
    </r>
    <r>
      <rPr>
        <sz val="10"/>
        <color theme="1"/>
        <rFont val="Arial Narrow"/>
        <family val="2"/>
      </rPr>
      <t xml:space="preserve"> Institución financiera.</t>
    </r>
  </si>
  <si>
    <t>ACCIONISTA</t>
  </si>
  <si>
    <t>% PARTICIPACIÓN</t>
  </si>
  <si>
    <t>OBSERVACIÓN</t>
  </si>
  <si>
    <r>
      <t>Actividad principal:</t>
    </r>
    <r>
      <rPr>
        <sz val="10"/>
        <color theme="1"/>
        <rFont val="Arial Narrow"/>
        <family val="2"/>
      </rPr>
      <t xml:space="preserve"> Administradora de Fondos</t>
    </r>
  </si>
  <si>
    <t>Cuenta</t>
  </si>
  <si>
    <t>ACTIVO</t>
  </si>
  <si>
    <t>ACTIVO CORRIENTE</t>
  </si>
  <si>
    <t>Bancos</t>
  </si>
  <si>
    <t>INVERSIONES TEMPORARIAS</t>
  </si>
  <si>
    <t>Bonos Financieros</t>
  </si>
  <si>
    <t>Bonos Subordinados</t>
  </si>
  <si>
    <t>CDA</t>
  </si>
  <si>
    <t>Bonos Corporativos</t>
  </si>
  <si>
    <t>Deudores por intermediación</t>
  </si>
  <si>
    <t>Cupones Pendientes de Reembolso GS</t>
  </si>
  <si>
    <t>Servicios Prestados por cobrar - Gs</t>
  </si>
  <si>
    <t>Servicios Prestados por cobrar - U$S</t>
  </si>
  <si>
    <t>Otras cuentas por cobrar - Gs</t>
  </si>
  <si>
    <t>Anticipo Impuesto a la Renta</t>
  </si>
  <si>
    <t>Insumos de Computación</t>
  </si>
  <si>
    <t>Suscripciones Pagadas por Adelantado</t>
  </si>
  <si>
    <t>ACTIVO NO CORRIENTE</t>
  </si>
  <si>
    <t>INVERSIONES PERMANENTES</t>
  </si>
  <si>
    <t>Regional AFPISA</t>
  </si>
  <si>
    <t>Instalaciones</t>
  </si>
  <si>
    <t>Muebles y Equipos de Oficina</t>
  </si>
  <si>
    <t>Mejoras en Propiedad de Terceros</t>
  </si>
  <si>
    <t>Licencia</t>
  </si>
  <si>
    <t>Marcas</t>
  </si>
  <si>
    <t>Gastos de Desarrollo</t>
  </si>
  <si>
    <t>Programas Informáticos</t>
  </si>
  <si>
    <t>Garantia de Alquiler</t>
  </si>
  <si>
    <t>PASIVO</t>
  </si>
  <si>
    <t>PASIVO CORRIENTE</t>
  </si>
  <si>
    <t>Operaciones a Liquidar Gs</t>
  </si>
  <si>
    <t>Cupones Cobrados de Clientes - GS</t>
  </si>
  <si>
    <t>Anticipo de Clientes U$S</t>
  </si>
  <si>
    <t>Sobregiro en cuenta corriente</t>
  </si>
  <si>
    <t>Retribuciones Especiales</t>
  </si>
  <si>
    <t>Aportes y Retenciones a Pagar</t>
  </si>
  <si>
    <t>Vacaciones a Pagar</t>
  </si>
  <si>
    <t>Impuesto a la Renta a Pagar</t>
  </si>
  <si>
    <t>IVA Debito Fiscal a Pagar</t>
  </si>
  <si>
    <t>Retención IVA a Pagar</t>
  </si>
  <si>
    <t>Retención RENTA a Pagar</t>
  </si>
  <si>
    <t>Auditoria Externa a Pagar</t>
  </si>
  <si>
    <t>PATRIMONIO NETO</t>
  </si>
  <si>
    <t>RESERVAS</t>
  </si>
  <si>
    <t>RESULTADOS</t>
  </si>
  <si>
    <t>Resultado del Ejercicio</t>
  </si>
  <si>
    <t>Comisiones por operaciones en rueda</t>
  </si>
  <si>
    <t>Primas por valor de compra futura (repo)</t>
  </si>
  <si>
    <t>Servicios de Cumplimiento Normativo</t>
  </si>
  <si>
    <t>Servicios Administrativos</t>
  </si>
  <si>
    <t>Servicio Mesa de Dinero</t>
  </si>
  <si>
    <t>Representante de Obligacionistas - GS</t>
  </si>
  <si>
    <t>Servicios por transferencia de Cartera</t>
  </si>
  <si>
    <t>Otros Ingresos Operativos</t>
  </si>
  <si>
    <t>Descuentos Obtenidos</t>
  </si>
  <si>
    <t>Ingresos por ajustes y redondeos</t>
  </si>
  <si>
    <t>Ingresos extraordinarios</t>
  </si>
  <si>
    <t>Reintegro de Gastos Exentos GS</t>
  </si>
  <si>
    <t>Gastos por comisiones y servicios</t>
  </si>
  <si>
    <t>Otros Gastos Operativos</t>
  </si>
  <si>
    <t>Canon Anual - Seprelad</t>
  </si>
  <si>
    <t>Gastos de Representación</t>
  </si>
  <si>
    <t>Gastos de Viaje</t>
  </si>
  <si>
    <t>Comisiones Pagadas</t>
  </si>
  <si>
    <t>Aporte Patronal IPS 16,5%</t>
  </si>
  <si>
    <t>Seguros Privados al Personal</t>
  </si>
  <si>
    <t>Tarjetas de Gourmet - Empleados</t>
  </si>
  <si>
    <t>Honorarios Profesionales</t>
  </si>
  <si>
    <t>Seguros</t>
  </si>
  <si>
    <t>Impuestos, tasas y contribuciones</t>
  </si>
  <si>
    <t>Energía Eléctrica</t>
  </si>
  <si>
    <t>Comunicaciones</t>
  </si>
  <si>
    <t>Papelería,Útiles e Impresos</t>
  </si>
  <si>
    <t>Cuotas y Suscripciones</t>
  </si>
  <si>
    <t>Courier y Encomiendas</t>
  </si>
  <si>
    <t>Gastos de Asamblea</t>
  </si>
  <si>
    <t>Diágnostico y Plan Táctico Integral</t>
  </si>
  <si>
    <t>Otros Gastos Administrativos</t>
  </si>
  <si>
    <t>Intereses y Gastos de Sobregiros</t>
  </si>
  <si>
    <t>Gastos Bancarios</t>
  </si>
  <si>
    <t>Impuesto a la Renta</t>
  </si>
  <si>
    <t>Gastos no Deducibles - Gs</t>
  </si>
  <si>
    <t>IVA Costo</t>
  </si>
  <si>
    <t>Egresos por ajustes y redondeos</t>
  </si>
  <si>
    <t>Gastos Extraordinarios</t>
  </si>
  <si>
    <t>Cupones Pendientes de Reembolso USD</t>
  </si>
  <si>
    <t>Aranceles BVPASA</t>
  </si>
  <si>
    <t>Aguinaldos por Pagar</t>
  </si>
  <si>
    <t>Gastos de Marketing a Pagar</t>
  </si>
  <si>
    <t>Servicio de Asesoría a Pagar</t>
  </si>
  <si>
    <t>Capacitacion del Personal a Pagar</t>
  </si>
  <si>
    <t>Comisiones Comerciales</t>
  </si>
  <si>
    <t>Fondo Proyectos de Innovacion</t>
  </si>
  <si>
    <t>Visión Banco Caja de Ahorro N°13352758</t>
  </si>
  <si>
    <t>Banco Continental Caja de Ahorro U$S N°</t>
  </si>
  <si>
    <t>Retención RENTA</t>
  </si>
  <si>
    <t>Gastos de Patente Comercial</t>
  </si>
  <si>
    <t>Comisiones Comerciales a Pagar</t>
  </si>
  <si>
    <t>Resultados Acumulados</t>
  </si>
  <si>
    <t>Mantenimiento de Software</t>
  </si>
  <si>
    <t>Títulos de Renta Fija</t>
  </si>
  <si>
    <t>Intereses a cobrar por inversiones temporarias</t>
  </si>
  <si>
    <t>Títulos de Renta Fija en Reporto</t>
  </si>
  <si>
    <t>Deudores por intermediacion</t>
  </si>
  <si>
    <t>Documentos y Cuentas por Cobrar</t>
  </si>
  <si>
    <t>Otras cuentas por cobrar - USD</t>
  </si>
  <si>
    <t>Cuentas por cobrar a Personas y Empresas relacionadas</t>
  </si>
  <si>
    <t>Otros Activos Corrientes</t>
  </si>
  <si>
    <t>IVA Crédito Fiscal 10%</t>
  </si>
  <si>
    <t>Seguros - Cauciones</t>
  </si>
  <si>
    <t>Títulos de Renta Variable ANC</t>
  </si>
  <si>
    <t>Acción de la Bolsa de Valores</t>
  </si>
  <si>
    <t>Bienes de Uso</t>
  </si>
  <si>
    <t>(-) Depreciación Acumulada</t>
  </si>
  <si>
    <t>(-) Amortización Acumulada</t>
  </si>
  <si>
    <t>Garantía de Alquiler</t>
  </si>
  <si>
    <t>Acreedores por Intermediación</t>
  </si>
  <si>
    <t>Operaciones a Liquidar - GS</t>
  </si>
  <si>
    <t>Operaciones a Liquidar - USD</t>
  </si>
  <si>
    <t>Cupones Cobrados de Clientes - USD</t>
  </si>
  <si>
    <t>Anticipo de Clientes - GS</t>
  </si>
  <si>
    <t>Cuentas a pagar a personas y empresas relacionadas</t>
  </si>
  <si>
    <t>Acreedores varios</t>
  </si>
  <si>
    <t>Proveedores de Bienes y/o Servicios - Gs</t>
  </si>
  <si>
    <t>Proveedores de Bienes y/o Servicios - USD</t>
  </si>
  <si>
    <t>Proveedores del Exterior - USD</t>
  </si>
  <si>
    <t>Deudas con terceros por operaciones de reporto</t>
  </si>
  <si>
    <t>Otros Pasivos Corrientes</t>
  </si>
  <si>
    <t>Honorarios Directores</t>
  </si>
  <si>
    <t>Retribuciones Especiales a Pagar</t>
  </si>
  <si>
    <t>IVA a Pagar</t>
  </si>
  <si>
    <t>IVA Débito Fiscal 10%</t>
  </si>
  <si>
    <t>Retenciones de Impuestos</t>
  </si>
  <si>
    <t>Fondo de Garantía a Pagar - Gs</t>
  </si>
  <si>
    <t>Fondo de Garantia a Pagar - USD</t>
  </si>
  <si>
    <t>Otros Ingresos</t>
  </si>
  <si>
    <t>Por intermediación de acciones en rueda</t>
  </si>
  <si>
    <t>Por intermediación de renta fija en rueda</t>
  </si>
  <si>
    <t>Comisiones por contratos de colocación primaria de renta fija</t>
  </si>
  <si>
    <t>Comisiones por contratos de colocación primaria de acciones</t>
  </si>
  <si>
    <t>Ingresos por custodia de valores</t>
  </si>
  <si>
    <t>Ingresos por asesoría financiera</t>
  </si>
  <si>
    <t>Ingresos por intereses y dividendos de cartera propia</t>
  </si>
  <si>
    <t>Ingresos por venta de cartera propia</t>
  </si>
  <si>
    <t>Ingresos por operaciones y servicios extrabursátiles</t>
  </si>
  <si>
    <t>Ingresos por venta de cartera propia a personas y empresas relacionadas</t>
  </si>
  <si>
    <t xml:space="preserve">Ingresos por operaciones y servicios a personas relacionadas </t>
  </si>
  <si>
    <t>Intereses cobrados</t>
  </si>
  <si>
    <t xml:space="preserve">Diferencias de cambio </t>
  </si>
  <si>
    <t>Aranceles por negociación Bolsa de Valores</t>
  </si>
  <si>
    <t>Otros gastos operativos</t>
  </si>
  <si>
    <t>Arancel CNV</t>
  </si>
  <si>
    <t>Publicidad y propaganda</t>
  </si>
  <si>
    <t>Otros gastos de comercialización</t>
  </si>
  <si>
    <t>Servicios personales</t>
  </si>
  <si>
    <t>Otros Gastos de Administración</t>
  </si>
  <si>
    <t>Previsión, amortización y depreciaciones</t>
  </si>
  <si>
    <t>Mantenimiento</t>
  </si>
  <si>
    <t>Alquileres</t>
  </si>
  <si>
    <t>Gastos generales</t>
  </si>
  <si>
    <t>Intereses Pagados</t>
  </si>
  <si>
    <t>Gastos Bancarios - Personas y Empresas R Vinc</t>
  </si>
  <si>
    <t>IMPUESTO A LA RENTA</t>
  </si>
  <si>
    <t>Gastos no Deducibles - USD</t>
  </si>
  <si>
    <t>Multas</t>
  </si>
  <si>
    <t>Otros Egresos</t>
  </si>
  <si>
    <t>Gastos de Ejercicios Anteriores</t>
  </si>
  <si>
    <t>Cuenta de orden deudora</t>
  </si>
  <si>
    <t>Cuenta de orden acreedora</t>
  </si>
  <si>
    <t>BALANCE GENERAL</t>
  </si>
  <si>
    <t>(Cifras expresadas en guaraníes)</t>
  </si>
  <si>
    <t>Disponibilidades</t>
  </si>
  <si>
    <t>Nota 5.d</t>
  </si>
  <si>
    <t>Documentos y cuentas por pagar</t>
  </si>
  <si>
    <t>Nota 5.k</t>
  </si>
  <si>
    <t>Nota 5.l</t>
  </si>
  <si>
    <t>Nota 5.o</t>
  </si>
  <si>
    <t>Inversiones temporarias</t>
  </si>
  <si>
    <t>Nota 5.e.1</t>
  </si>
  <si>
    <t xml:space="preserve">Prestamos Financieros </t>
  </si>
  <si>
    <t>Nota 5.j</t>
  </si>
  <si>
    <t>Menos: Previsión por menor valor</t>
  </si>
  <si>
    <t xml:space="preserve">Provisiones  </t>
  </si>
  <si>
    <t>Nota 5.m</t>
  </si>
  <si>
    <t>Creditos</t>
  </si>
  <si>
    <t>Nota 5.f.1</t>
  </si>
  <si>
    <t>Nota 5.f.2</t>
  </si>
  <si>
    <t>Deudores Varios</t>
  </si>
  <si>
    <t>Nota 5.f.5</t>
  </si>
  <si>
    <t>Otros Pasivos</t>
  </si>
  <si>
    <t>Nota 5.q</t>
  </si>
  <si>
    <t>Otros Activos</t>
  </si>
  <si>
    <t>Nota 5.i</t>
  </si>
  <si>
    <t>TOTAL PASIVO CORRIENTE</t>
  </si>
  <si>
    <t>TOTAL ACTIVO CORRIENTE</t>
  </si>
  <si>
    <t>Inversiones Permanentes</t>
  </si>
  <si>
    <t>Préstamos en Bancos</t>
  </si>
  <si>
    <t>Intereses a Devengar</t>
  </si>
  <si>
    <t>TOTAL PASIVO</t>
  </si>
  <si>
    <t>Nota 5.g</t>
  </si>
  <si>
    <t>TOTAL PATRIMONIO NETO (Según el Estado de Variación del Patrimonio Neto)</t>
  </si>
  <si>
    <t>Nota 5.t</t>
  </si>
  <si>
    <t xml:space="preserve">Activo Intagibles y Cargos Diferidos </t>
  </si>
  <si>
    <t>Nota 5.h</t>
  </si>
  <si>
    <t>Otros Activos No Corrientes</t>
  </si>
  <si>
    <t>TOTAL ACTIVO NO CORRIENTE</t>
  </si>
  <si>
    <t>TOTAL ACTIVO</t>
  </si>
  <si>
    <t>TOTAL PASIVO Y PATRIMONIO NETO</t>
  </si>
  <si>
    <t xml:space="preserve"> </t>
  </si>
  <si>
    <t>ESTADOS DE RESULTADOS</t>
  </si>
  <si>
    <t xml:space="preserve">INGRESOS OPERATIVOS </t>
  </si>
  <si>
    <t xml:space="preserve">Por intermediación de acciones en rueda </t>
  </si>
  <si>
    <t xml:space="preserve">Por intermediación de renta fija en rueda  </t>
  </si>
  <si>
    <t>Comisiones por contratos de colocación primaria</t>
  </si>
  <si>
    <t>Ingresos por administración de cartera</t>
  </si>
  <si>
    <t>Nota 5.s</t>
  </si>
  <si>
    <t>Nota 5.v.1</t>
  </si>
  <si>
    <t>Nota 5.v.2</t>
  </si>
  <si>
    <t xml:space="preserve">GASTOS OPERATIVOS </t>
  </si>
  <si>
    <t>Nota 5.w</t>
  </si>
  <si>
    <t>RESULTADO OPERATIVO BRUTO</t>
  </si>
  <si>
    <t xml:space="preserve">GASTOS DE COMERCIALIZACIÓN </t>
  </si>
  <si>
    <t xml:space="preserve">GASTOS DE ADMINISTRACIÓN </t>
  </si>
  <si>
    <t>RESULTADO OPERATIVO NETO</t>
  </si>
  <si>
    <t>OTROS INGRESOS Y EGRESOS</t>
  </si>
  <si>
    <t>Nota 5.x</t>
  </si>
  <si>
    <t>RESULTADOS FINANCIEROS</t>
  </si>
  <si>
    <t>Generados por Activos</t>
  </si>
  <si>
    <t>Nota 5.y</t>
  </si>
  <si>
    <t>Diferencias de cambio - neto</t>
  </si>
  <si>
    <t>Nota 5.c</t>
  </si>
  <si>
    <t>Generados por Pasivos</t>
  </si>
  <si>
    <t xml:space="preserve">RESULTADO EXTRAORDINARIO </t>
  </si>
  <si>
    <t>Nota 5.z</t>
  </si>
  <si>
    <t>Egresos extraordinarios</t>
  </si>
  <si>
    <t>Ingresos</t>
  </si>
  <si>
    <t>PERDIDA/UTILIDAD ANTES DE IMPUESTO</t>
  </si>
  <si>
    <t>RESULTADO DEL EJERCICIO</t>
  </si>
  <si>
    <t>ESTADO DE VARIACIÓN DEL PATRIMONIO NETO</t>
  </si>
  <si>
    <t>Movimientos</t>
  </si>
  <si>
    <t>CAPITAL</t>
  </si>
  <si>
    <t>Revaluación de Acciones</t>
  </si>
  <si>
    <t>Suscripto</t>
  </si>
  <si>
    <t>A Integrar</t>
  </si>
  <si>
    <t>Integrado</t>
  </si>
  <si>
    <t>Legal</t>
  </si>
  <si>
    <t>Facultativa</t>
  </si>
  <si>
    <t>Revalúo</t>
  </si>
  <si>
    <t>Acumulados</t>
  </si>
  <si>
    <t>Del Ejercicio</t>
  </si>
  <si>
    <t>Saldo al inicio del ejercicio</t>
  </si>
  <si>
    <t>Movimientos Subsecuentes</t>
  </si>
  <si>
    <t>Integración de Capital</t>
  </si>
  <si>
    <t>Asignación del resultado acumulado</t>
  </si>
  <si>
    <t>Resultado del ejercicio</t>
  </si>
  <si>
    <t>ESTADO DE FLUJO DE EFECTIVO</t>
  </si>
  <si>
    <t>FLUJO DE EFECTIVO POR ACTIVIDADES OPERATIVAS</t>
  </si>
  <si>
    <t>Ingreso neto de efectivo por comisiones y otros</t>
  </si>
  <si>
    <t>Efectivo pagado a empleados</t>
  </si>
  <si>
    <t>Total de Efectivo de las actividades operativas antes del cambio en los activos de operaciones</t>
  </si>
  <si>
    <t>(Aumento) Disminución en los activos de operación</t>
  </si>
  <si>
    <t>Fondos colocados a corto plazo</t>
  </si>
  <si>
    <t>Aumento (Disminución) en los pasivos operativos</t>
  </si>
  <si>
    <t>Pagos a Proveedores</t>
  </si>
  <si>
    <t>Efectivo neto de actividades de operación antes de impuestos</t>
  </si>
  <si>
    <t>Efectivo neto de actividades de operación</t>
  </si>
  <si>
    <t>FLUJO DE EFECTIVO POR ACTIVIDADES DE INVERSIÓN</t>
  </si>
  <si>
    <t>Inversiones en otras empresas</t>
  </si>
  <si>
    <t>Fondos con destino especial</t>
  </si>
  <si>
    <t>Compra de propiedad, planta y equipo</t>
  </si>
  <si>
    <t>Disminución de Acciones y Títulos de Deuda (Cartera Propia)</t>
  </si>
  <si>
    <t>Intereses percibidos</t>
  </si>
  <si>
    <t>Obligaciones por administracion de cartera</t>
  </si>
  <si>
    <t>Dividendos percibidos</t>
  </si>
  <si>
    <t>Efectivo neto (o usado) en actividades de inversión</t>
  </si>
  <si>
    <t>FLUJO DE EFECTIVO POR ACTIVIDADES DE FINANCIAMIENTO</t>
  </si>
  <si>
    <t>Aportes de Capital</t>
  </si>
  <si>
    <t xml:space="preserve">Proveniente de préstamos y otras deudas </t>
  </si>
  <si>
    <t>Dividendos Pagados</t>
  </si>
  <si>
    <t>Intereses pagados</t>
  </si>
  <si>
    <t>Efectivo neto en actividades de financiamiento</t>
  </si>
  <si>
    <t xml:space="preserve">Efecto de las variaciones en tipo de cambio </t>
  </si>
  <si>
    <t>Aumento (o disminución) neto de efectivo y sus equivalentes</t>
  </si>
  <si>
    <t>Efectivo y su equivalente al comienzo del período</t>
  </si>
  <si>
    <t>Efectivo y su equivalente al cierre del ejercicio</t>
  </si>
  <si>
    <t>TOTAL</t>
  </si>
  <si>
    <t>Totales</t>
  </si>
  <si>
    <t>NOTA 1. CONSIDERACIÓN DE LOS ESTADOS FINANCIEROS</t>
  </si>
  <si>
    <t>NOTA 2. INFORMACIÓN BÁSICA DE LA EMPRESA</t>
  </si>
  <si>
    <t>2.1  Naturaleza jurídica de las actividades de la sociedad</t>
  </si>
  <si>
    <t>La Sociedad tiene por objeto efectuar las siguientes operaciones:</t>
  </si>
  <si>
    <t xml:space="preserve">a) Comprar y vender valores por cuenta de terceros y por cuenta con recursos propios, en la bolsa o fuera de ella. </t>
  </si>
  <si>
    <t>b) Prestar asesoría en materia de valores y operaciones de bolsa, así como brindar a sus clientes un sistema de información y procesamiento de datos.</t>
  </si>
  <si>
    <t>c) Suscribir transitoriamente, con recursos propios, parte o la totalidad de emisiones primarias de valores.</t>
  </si>
  <si>
    <t>d) Promover el lanzamiento de emisiones de valores públicos y privados y facilitar su colocación.</t>
  </si>
  <si>
    <t>e) Actuar como representante de los obligacionistas</t>
  </si>
  <si>
    <t>f) Prestar servicios de administración de carteras y custodia de valores.</t>
  </si>
  <si>
    <t>h) Otorgar crédito, con sus propios recursos, únicamente con el objeto de facilitar la adquisición de valores por sus comitentes, estén o no inscriptos en una bolsa de valores y con la garantía de tales valores.</t>
  </si>
  <si>
    <t>i) Recibir créditos de empresas del sistema financiero para la realización de las actividades que le son propias.</t>
  </si>
  <si>
    <t>2.2) Participación en otras empresas</t>
  </si>
  <si>
    <t>Además, cuenta con participación en la siguiente entidad:</t>
  </si>
  <si>
    <t>Nombre</t>
  </si>
  <si>
    <t>Monto de Participación</t>
  </si>
  <si>
    <t>% Participación en Capital de la Otra Empresa</t>
  </si>
  <si>
    <t>% Participación en el Capital Propio</t>
  </si>
  <si>
    <t>Factor de Vinculación</t>
  </si>
  <si>
    <t>Controlante</t>
  </si>
  <si>
    <t>NOTA 3. PRINCIPALES POLÍTICAS Y PRÁCTICAS CONTABLES APLICADAS</t>
  </si>
  <si>
    <t>3.1) Bases para la preparación de los estados financieros</t>
  </si>
  <si>
    <t>A continuación, se resumen las políticas de contabilidad más significativas aplicadas por la Sociedad:</t>
  </si>
  <si>
    <t>a) Bases de contabilización</t>
  </si>
  <si>
    <t>b) Información comparativa</t>
  </si>
  <si>
    <t>c) Uso de estimaciones</t>
  </si>
  <si>
    <t>La preparación de los presentes estados financieros requiere que el Directorio y la Gerencia de la Sociedad realicen estimaciones y evaluaciones que afectan el monto de los activos y pasivos registrados y contingentes a la fecha de cierre, como así también los ingresos y egresos registrados en el ejercicio. Los resultados reales futuros pueden diferir de las estimaciones y evaluaciones realizadas a la fecha de preparación de los presentes estados financieros.</t>
  </si>
  <si>
    <t>3.2) Criterios de valuación</t>
  </si>
  <si>
    <t>a. Moneda extranjera</t>
  </si>
  <si>
    <t>b. Inversiones</t>
  </si>
  <si>
    <t>i. Titulos de deudas:</t>
  </si>
  <si>
    <t>Los títulos de deuda son reconocidos a su valor de incorporación más los intereses devengados a la fecha de cada ejercicio; cuando las inversiones incluyen cláusulas de ajuste, las mismas se ajustan en base al método de ajuste pactado. Cuando el valor de mercado de la inversión es menor a su costo, la diferencia se carga al resultado del ejercicio correspondiente. Los intereses generados por estos títulos son registrados en resultados conforme se devengan.</t>
  </si>
  <si>
    <t>ii. Acción de la Bolsa de Valores de Asunción S.A. (BVA)</t>
  </si>
  <si>
    <t xml:space="preserve">La acción de la Bolsa de Valores se valúa a su valor de mercado, siendo éste el último precio de transacción. El incremento del valor de dicha inversión se acredita en el patrimonio neto y si se produjere la disminución del valor se reconoce en cuentas de resultados. </t>
  </si>
  <si>
    <t xml:space="preserve">El reconocimiento inicial de estos bienes corresponde al costo de adquisición. La medición posterior de estos activos se presenta neta de depreciaciones acumuladas y, en caso de corresponder, de deterioro. </t>
  </si>
  <si>
    <t>Las mejoras o adiciones son capitalizadas, mientras que los gastos de mantenimiento y/o reparaciones que no aumentan el valor de los bienes ni su vida útil, son imputados como gastos en el período en que se originan.</t>
  </si>
  <si>
    <t>Las depreciaciones son computadas a partir del año siguiente de incorporación al patrimonio de la Sociedad, mediante cargos a resultados sobre la base del sistema lineal, en los años estimados de vida útil, tal como se menciona en la Nota 3.4.</t>
  </si>
  <si>
    <t>Los bienes intangibles, íntegramente de vida útil definida, se exponen a su costo de adquisición menos las correspondientes amortizaciones acumuladas al cierre de cada ejercicio. Las amortizaciones son calculadas por el método de línea recta considerando una vida útil tal como se menciona en la Nota 3.4.</t>
  </si>
  <si>
    <t>3.3) Política de constitución de previsiones</t>
  </si>
  <si>
    <t>3.4) Política de depreciaciones y amortizaciones</t>
  </si>
  <si>
    <t xml:space="preserve"> b)  Cargos diferidos e Intangibles:  Las amortizaciones se calculan por el método de línea recta considerando una vida útil de 48 meses hasta las compras del periodo cerrado del 2019, y a partir de las aquisiciones del ejercicio 2020 se considera una vida util de 60 meses. Los activos intangibles se exponen a su costo incurrido menos las correspondientes amortizaciones acumuladas al cierre del año. </t>
  </si>
  <si>
    <t>3.5) Política de reconocimiento de ingresos</t>
  </si>
  <si>
    <t>a. Intereses sobre títulos y otros valores: Los ingresos generados durante el ejercicio son registrados conforme se devengan.</t>
  </si>
  <si>
    <t>b. Venta de títulos: Se reconoce como ingreso la diferencia de precio entre el valor de venta de un activo propio y el valor en libros a la fecha de transacción.</t>
  </si>
  <si>
    <t>3.6) Base para la preparación del Estado de flujo de efectivo</t>
  </si>
  <si>
    <t xml:space="preserve">Para la preparación del estado de flujo de efectivo fue utilizado el método directo, con la clasificación de flujo de efectivo por actividades operativas, de inversión y de financiamiento. </t>
  </si>
  <si>
    <t>3.7) Normas aplicadas para la consolidación de estados financieros</t>
  </si>
  <si>
    <t>3.8) Cuentas de orden</t>
  </si>
  <si>
    <t>Se registran las cuentas que controlan las operaciones relacionadas con los negocios de administración y manejo de recursos de terceros que por su naturaleza no constituyen derechos u obligaciones ciertas a la fecha de presentación de los Estados Financieros.</t>
  </si>
  <si>
    <t>NOTA 4. CAMBIO DE POLÍTICAS Y PROCEDIMIENTOS DE CONTABILIDAD</t>
  </si>
  <si>
    <t>NOTA 5. INFORMACIÓN REFERENTE A LOS PRINCIPALES ACTIVOS, PASIVOS, RESULTADOS Y CRITERIOS ESPECÍFICOS DE VALUACIÓN</t>
  </si>
  <si>
    <t>5.a) Valuación en moneda extranjera</t>
  </si>
  <si>
    <t>TIPO DE CAMBIO COMPRADOR</t>
  </si>
  <si>
    <t>TIPO DE CAMBIO VENDEDOR</t>
  </si>
  <si>
    <t>5.b) Posición en moneda extranjera</t>
  </si>
  <si>
    <t>La posición de activos y pasivos en moneda extranjera al cierre del periodo es la siguiente:</t>
  </si>
  <si>
    <t>Detalle</t>
  </si>
  <si>
    <t>Moneda
Extranjera
Clase</t>
  </si>
  <si>
    <t>Moneda
Extranjera
Monto</t>
  </si>
  <si>
    <t>USD</t>
  </si>
  <si>
    <t>Certificados de Depósito de Ahorro</t>
  </si>
  <si>
    <t>Intereses a Cobrar</t>
  </si>
  <si>
    <t>Valores entregados en Reporto</t>
  </si>
  <si>
    <t>Valores Recibidos en Reporto</t>
  </si>
  <si>
    <t>Créditos</t>
  </si>
  <si>
    <t>Servicios Prestados por Cobrar</t>
  </si>
  <si>
    <t>Cupones Pendientes de Reembolso</t>
  </si>
  <si>
    <t>Cuentas a Cobrar Personas y Empresas relacionadas</t>
  </si>
  <si>
    <t>Deudas Vigentes</t>
  </si>
  <si>
    <t>Cupones Cobrados de Clientes</t>
  </si>
  <si>
    <t>Acreedores Varios</t>
  </si>
  <si>
    <t>Préstamos financieros</t>
  </si>
  <si>
    <t>Sobregiros en cuenta corriente</t>
  </si>
  <si>
    <t>Otros pasivos</t>
  </si>
  <si>
    <t>Otros pasivos corrientes</t>
  </si>
  <si>
    <t>5.c) Diferencia de cambio en moneda extranjera</t>
  </si>
  <si>
    <t>Concepto</t>
  </si>
  <si>
    <t>Ganancias por valuación de activos monetarios en moneda extranjera</t>
  </si>
  <si>
    <t>Ganancias por valuación de pasivos monetarios en moneda extranjera</t>
  </si>
  <si>
    <t>Total Ganancias por valuación en moneda extranjera</t>
  </si>
  <si>
    <t>Pérdidas por valuación de activos monetarios en moneda extranjera</t>
  </si>
  <si>
    <t>Pérdidas por valuación de pasivos monetarios en moneda extranjera</t>
  </si>
  <si>
    <t>Total Pérdidas por valuación en moneda extranjera</t>
  </si>
  <si>
    <t>Diferencias de cambio netas - Pérdida</t>
  </si>
  <si>
    <t>5.d) Disponibilidades</t>
  </si>
  <si>
    <t>El rubro disponibilidades está compuesto por las siguientes cuentas:</t>
  </si>
  <si>
    <t>Uso o Destino</t>
  </si>
  <si>
    <t>Cuenta Propia</t>
  </si>
  <si>
    <t>Banco Itaú Paraguay S.A.</t>
  </si>
  <si>
    <t>Cuenta Corriente Guaraníes No. 40000054/1</t>
  </si>
  <si>
    <t>Cuenta Corriente Guaraníes No. 40000054/3</t>
  </si>
  <si>
    <t>Cuenta Corriente Dólares No. 400000060</t>
  </si>
  <si>
    <t>Cuenta Corriente Dólares No. 400000061</t>
  </si>
  <si>
    <t xml:space="preserve">Banco Atlas S.A. </t>
  </si>
  <si>
    <t>Cuenta Corriente Guaraníes No. 1150897</t>
  </si>
  <si>
    <t>Caja de Ahorro Guaraníes No. 1150895</t>
  </si>
  <si>
    <t>Cuenta Corriente Dólares No. 1150898</t>
  </si>
  <si>
    <t>Banco Río S.A.E.C.A.</t>
  </si>
  <si>
    <t>Caja de Ahorro Guaraníes No. 01-00391570-03</t>
  </si>
  <si>
    <t>Caja de Ahorro Guaranies No. 08-868320-08</t>
  </si>
  <si>
    <t>Caja de Ahorro Dólares No. 8270013240008</t>
  </si>
  <si>
    <t>Caja de Ahorro Dólares No.08-794160-06</t>
  </si>
  <si>
    <t>Financiera Finexpar S.A.E.C.A.</t>
  </si>
  <si>
    <t>Caja de Ahorro Guaraníes No. 155007484</t>
  </si>
  <si>
    <t>Caja de Ahorro Dólares No. 10155002657</t>
  </si>
  <si>
    <t>Financiera Ueno S.A.E.C.A.</t>
  </si>
  <si>
    <t>Caja de Ahorro Guaraníes No. 583739</t>
  </si>
  <si>
    <t>Caja de Ahorro Dólares No. 583739</t>
  </si>
  <si>
    <t>Banco Continental S.A.E.C.A.</t>
  </si>
  <si>
    <t>Caja de Ahorro Guaraníes N° 01-00758710-04</t>
  </si>
  <si>
    <t>Banco GNB Paraguay S.A.</t>
  </si>
  <si>
    <t xml:space="preserve">Cuenta Corriente Guaraníes No. 2101050080 </t>
  </si>
  <si>
    <t>Cuenta Administrativa</t>
  </si>
  <si>
    <t>Caja de Ahorro Guaraníes No. 12798011</t>
  </si>
  <si>
    <t>Cuenta Corriente Dólares No. 2101050099</t>
  </si>
  <si>
    <t>Caja de Ahorro Dólares No. 12798011</t>
  </si>
  <si>
    <t>Bancop S.A.</t>
  </si>
  <si>
    <t>Ahorro a la Vista Guaraníes No. 0310068606</t>
  </si>
  <si>
    <t>Ahorro a la Vista Dólares No. 0310068614</t>
  </si>
  <si>
    <t>Cuenta Corriente Guaraníes No. 410225649</t>
  </si>
  <si>
    <t>Cuenta Corriente Dólares No.410225657</t>
  </si>
  <si>
    <t xml:space="preserve">Banco Nacional de Fomento </t>
  </si>
  <si>
    <t>Cuenta Corriente Guaraníes No. 821857/4</t>
  </si>
  <si>
    <t>Cuenta Corriente Dólares No. 821857/4</t>
  </si>
  <si>
    <t>Solar Ahorros y Finanzas S.A.</t>
  </si>
  <si>
    <t>Cuenta Guaraníes No. 185554</t>
  </si>
  <si>
    <t>Cuenta Dólares No. 187071</t>
  </si>
  <si>
    <t>Banco Familiar S.A.</t>
  </si>
  <si>
    <t>Cuenta Corriente Guaraníes No. 02317942</t>
  </si>
  <si>
    <t>Banco Interfisa S.A.E.C.A.</t>
  </si>
  <si>
    <t>Cuenta Guaraníes No. 1027186</t>
  </si>
  <si>
    <t>Cuenta Dólares No. 10290848</t>
  </si>
  <si>
    <t>Citibank S.A.</t>
  </si>
  <si>
    <t>Ahorro a la Vista Dólares No. 5198764029</t>
  </si>
  <si>
    <t>Financiera Paraguayo Japonesa</t>
  </si>
  <si>
    <t>Cuenta Guaraníes No. 203308</t>
  </si>
  <si>
    <t>Cuenta Dólares No. 203308</t>
  </si>
  <si>
    <t>FIC S.A. de Finanzas</t>
  </si>
  <si>
    <t>Cuenta Guaraníes No. 131001280</t>
  </si>
  <si>
    <t>Cuenta Dólares  No. 131001281</t>
  </si>
  <si>
    <t>Sudameris Bank S.A.E.C.A.</t>
  </si>
  <si>
    <t>Tu Financiera S.A.E.C.A.</t>
  </si>
  <si>
    <t>Cuenta Guaraníes No.4047569</t>
  </si>
  <si>
    <t>Vsión Banco</t>
  </si>
  <si>
    <t>Total</t>
  </si>
  <si>
    <t>5.e ) Inversiones</t>
  </si>
  <si>
    <t>5.e.1 - Inversiones temporarias y permanentes</t>
  </si>
  <si>
    <t>INFORMACIÓN SOBRE EL DOCUMENTO Y EMISOR</t>
  </si>
  <si>
    <t>INFORMACIÓN SOBRE EL EMISOR</t>
  </si>
  <si>
    <t>Emisor</t>
  </si>
  <si>
    <t>Tipo de Título</t>
  </si>
  <si>
    <t>Cantidad de Títulos</t>
  </si>
  <si>
    <t>Valor Nominal Unitario</t>
  </si>
  <si>
    <t>Valor
contable</t>
  </si>
  <si>
    <t>Capital</t>
  </si>
  <si>
    <t>Resultado</t>
  </si>
  <si>
    <t>Patrimonio
Neto</t>
  </si>
  <si>
    <t>(GS)</t>
  </si>
  <si>
    <t>(USD)</t>
  </si>
  <si>
    <t>Títulos de renta fija en cartera</t>
  </si>
  <si>
    <t>Intereses en cartera - Títulos de renta fija en Reporto</t>
  </si>
  <si>
    <t>Títulos de renta fija en Reporto</t>
  </si>
  <si>
    <t>G.P.S.A.E.</t>
  </si>
  <si>
    <t>Bolsa de Valores &amp; Productos de Asunción - BVPASA</t>
  </si>
  <si>
    <t>ACCIÓN</t>
  </si>
  <si>
    <t>ACCIONES</t>
  </si>
  <si>
    <t>Cuentas</t>
  </si>
  <si>
    <t>Valor de costo</t>
  </si>
  <si>
    <t>Valor contable</t>
  </si>
  <si>
    <t>Valor nominal unitario</t>
  </si>
  <si>
    <t>Valor de cotización</t>
  </si>
  <si>
    <t>INVERSIONES CORRIENTES</t>
  </si>
  <si>
    <t>INVERSIONES NO CORRIENTES</t>
  </si>
  <si>
    <t>Bolsa de Valores y Productos de Asunción S.A.</t>
  </si>
  <si>
    <t>Títulos de renta fija en reporto:</t>
  </si>
  <si>
    <t>Las operaciones de reporto son aquellas en que la Entidad adquiere o transfiere valores, a cambio de la entrega de una suma de dinero, asumiendo en dicho acto y momento el compromiso de transferir o adquirir nuevamente la propiedad a su “contraparte” valores de la misma especie y características el mismo día o en una fecha posterior y a un precio determinado.</t>
  </si>
  <si>
    <t>Operaciones de reporto - Venta</t>
  </si>
  <si>
    <t>Inversiones propias sujetas a reporto</t>
  </si>
  <si>
    <t>Intereses por cobrar por inversiones sujetas a reporto</t>
  </si>
  <si>
    <t>Total Inversiones propias sujetas a reporto (deudores) - Activo</t>
  </si>
  <si>
    <t>Deuda con terceros por operaciones de reporto</t>
  </si>
  <si>
    <t>Prima a pagar por operaciones de reporto</t>
  </si>
  <si>
    <t>Total Deuda a terceros por operaciones de reporto (Acreedores) - Pasivo</t>
  </si>
  <si>
    <t>Operaciones de reporto - Neto</t>
  </si>
  <si>
    <t>5.f ) Créditos</t>
  </si>
  <si>
    <t>5.f. 1) Deudores por intermediación</t>
  </si>
  <si>
    <t>El saldo de deudores por intermediación es como sigue:</t>
  </si>
  <si>
    <t>5.f.2) Documentos y cuentas por cobrar:</t>
  </si>
  <si>
    <t>El saldo de documentos y cuentas por cobrar es como sigue:</t>
  </si>
  <si>
    <t>5.f.3) Deudores varios:</t>
  </si>
  <si>
    <t>5.f.4) Derechos sobre títulos por contratos de underwriting:</t>
  </si>
  <si>
    <t>5.f.5) Cuentas por cobrar a personas y empresas relacionadas:</t>
  </si>
  <si>
    <t>Cuentas a Cobrar  - Vinculadas</t>
  </si>
  <si>
    <t>Anticipos a Empleados</t>
  </si>
  <si>
    <t>5.g) Bienes de uso</t>
  </si>
  <si>
    <t>El movimiento de bienes de uso es como sigue:</t>
  </si>
  <si>
    <t>VALORES DE ORIGEN</t>
  </si>
  <si>
    <t>DEPRECIACIONES</t>
  </si>
  <si>
    <t>Valores al inicio del ejercicio</t>
  </si>
  <si>
    <t>Altas</t>
  </si>
  <si>
    <t>Bajas</t>
  </si>
  <si>
    <t>Revalúo del ejercicio</t>
  </si>
  <si>
    <t>Valores al cierre del ejercicio</t>
  </si>
  <si>
    <t>Acumuladas al inicio del ejercicio</t>
  </si>
  <si>
    <t>Acumuladas al Cierre</t>
  </si>
  <si>
    <t>Neto Resultante</t>
  </si>
  <si>
    <t>Equipos de informática</t>
  </si>
  <si>
    <t>-</t>
  </si>
  <si>
    <t>5.h) Activos intangibles y cargos diferidos</t>
  </si>
  <si>
    <t>El movimiento de los activos intangibles y cargos diferidos es el siguiente:</t>
  </si>
  <si>
    <t>ACTIVOS INTANGIBLES</t>
  </si>
  <si>
    <t>Saldo inicial</t>
  </si>
  <si>
    <t>Aumentos</t>
  </si>
  <si>
    <t>Amortizaciones</t>
  </si>
  <si>
    <t>Saldo Neto Final</t>
  </si>
  <si>
    <t>Licencias informáticas</t>
  </si>
  <si>
    <t>Programas Informáticos en desarrollo</t>
  </si>
  <si>
    <t>CARGOS DIFERIDOS</t>
  </si>
  <si>
    <t>Disminuciones</t>
  </si>
  <si>
    <t>Saldo neto final</t>
  </si>
  <si>
    <t>Gastos de constitución</t>
  </si>
  <si>
    <t>Reclasificaciones</t>
  </si>
  <si>
    <t>5.i) Otros activos corrientes y no corrientes</t>
  </si>
  <si>
    <t>Los otros activos corrientes se componen como sigue:</t>
  </si>
  <si>
    <t>Anticipo a Proveedores</t>
  </si>
  <si>
    <t>5.j) Préstamos financieros</t>
  </si>
  <si>
    <t>A continuación, se detalla la composición:</t>
  </si>
  <si>
    <t>Institución</t>
  </si>
  <si>
    <t>Corto plazo Gs.</t>
  </si>
  <si>
    <t>Largo plazo Gs.</t>
  </si>
  <si>
    <t>5.k) Acreedores por intermediación</t>
  </si>
  <si>
    <t>5.l ) Acreedores varios</t>
  </si>
  <si>
    <t>5.m) Provisiones</t>
  </si>
  <si>
    <t>5.n) Obligaciones por administración de cartera</t>
  </si>
  <si>
    <t>5.o) Cuentas por pagar a personas y empresas relacionadas</t>
  </si>
  <si>
    <t>Relación</t>
  </si>
  <si>
    <t>Tipo de
Operación</t>
  </si>
  <si>
    <t>Antigüedad de la deuda</t>
  </si>
  <si>
    <t>Vencimiento</t>
  </si>
  <si>
    <t>Deuda Tarjeta de Crédito</t>
  </si>
  <si>
    <t>Gastos a Reembolsar</t>
  </si>
  <si>
    <t>Funcionarios - Nómina</t>
  </si>
  <si>
    <t>Empleados</t>
  </si>
  <si>
    <t>Totales:</t>
  </si>
  <si>
    <t xml:space="preserve">5.p) Obligaciones por contrato de underwriting </t>
  </si>
  <si>
    <t>5.q) Otros pasivos corrientes y no corrientes</t>
  </si>
  <si>
    <t>Corriente Gs.</t>
  </si>
  <si>
    <t>No Corriente Gs.</t>
  </si>
  <si>
    <t>5.r) Saldos y transacciones con personas y empresas relacionadas</t>
  </si>
  <si>
    <t>Los saldos con empresas y personas relacionadas se componen como sigue:</t>
  </si>
  <si>
    <t>Tipo de operación</t>
  </si>
  <si>
    <t>Saldos</t>
  </si>
  <si>
    <t>Disponibles</t>
  </si>
  <si>
    <t xml:space="preserve">Inversiones </t>
  </si>
  <si>
    <t>Inversiones en Reporto</t>
  </si>
  <si>
    <t xml:space="preserve">Acciones </t>
  </si>
  <si>
    <t>Participacion en Resultados</t>
  </si>
  <si>
    <t>Sobregiros bancarios</t>
  </si>
  <si>
    <t>5.s) Resultado con personas o empresas vinculadas</t>
  </si>
  <si>
    <t>Persona o Empresa Vinculada</t>
  </si>
  <si>
    <t>Total Ingresos</t>
  </si>
  <si>
    <t>Total Egresos</t>
  </si>
  <si>
    <t>Diferencia de Precios - Operaciones Bonos</t>
  </si>
  <si>
    <t>Diferencia de Precios - Operaciones CDA</t>
  </si>
  <si>
    <t xml:space="preserve">Participación en Resultados </t>
  </si>
  <si>
    <t>Reembolso de Gastos Gravados</t>
  </si>
  <si>
    <t>Reembolso de Gastos Exentos</t>
  </si>
  <si>
    <t>Personas Vinculadas</t>
  </si>
  <si>
    <t>Directores</t>
  </si>
  <si>
    <t>Gerentes</t>
  </si>
  <si>
    <t>Salarios y Otras Remuneraciones</t>
  </si>
  <si>
    <t>5.t) Patrimonio</t>
  </si>
  <si>
    <t>La composición del Patrimonio es el siguiente:</t>
  </si>
  <si>
    <t>Saldo al Inicio del Ejercicio G.</t>
  </si>
  <si>
    <t>Disminución</t>
  </si>
  <si>
    <t>Saldo al Cierre del Ejercicio G.</t>
  </si>
  <si>
    <t>Capital Integrado</t>
  </si>
  <si>
    <t>Aportes no capitalizados</t>
  </si>
  <si>
    <t>Revaluación de Acciones - BVPASA</t>
  </si>
  <si>
    <t>Reservas</t>
  </si>
  <si>
    <t>5.u) Previsiones</t>
  </si>
  <si>
    <t>5.v) Ingresos Operativos</t>
  </si>
  <si>
    <t>5.v.1 - Ingresos por operaciones y servicios extrabursátiles</t>
  </si>
  <si>
    <t xml:space="preserve">Diferencia de Precio (+) - Operaciones CDA </t>
  </si>
  <si>
    <t>5.v.2 - Otros ingresos operativos</t>
  </si>
  <si>
    <t>5.w) Otros gastos operativos, de comercialización y de administración</t>
  </si>
  <si>
    <t>Diferencia de Precio (-) Operaciones Bonos</t>
  </si>
  <si>
    <t>Diferencia de Precio (-) Operaciones CDA</t>
  </si>
  <si>
    <t>5.x) Otros ingresos y egresos</t>
  </si>
  <si>
    <t>Otros ingresos</t>
  </si>
  <si>
    <t>Resultado por Participación en Otras Empresas</t>
  </si>
  <si>
    <t>Reintegro de Gastos Gravados</t>
  </si>
  <si>
    <t>Otros egresos</t>
  </si>
  <si>
    <t>5.y) Resultados financieros</t>
  </si>
  <si>
    <t>Generado por Activos</t>
  </si>
  <si>
    <t>Intereses Cobrados</t>
  </si>
  <si>
    <t>Generado por Pasivos</t>
  </si>
  <si>
    <t>Intereses pagados por sobregiros</t>
  </si>
  <si>
    <t>Diferencias de cambio</t>
  </si>
  <si>
    <t>Resultados financieros netos</t>
  </si>
  <si>
    <t>5.z) Resultados extraordinarios</t>
  </si>
  <si>
    <t>Ingresos Extraordinarios</t>
  </si>
  <si>
    <t>Ingresos varios</t>
  </si>
  <si>
    <t>NOTA 6. INFORMACIÓN REFERENTE A CONTINGENCIAS Y COMPROMISOS</t>
  </si>
  <si>
    <t>6.a) Compromisos directos</t>
  </si>
  <si>
    <t>6.b) Contingencias legales</t>
  </si>
  <si>
    <t>La Sociedad no cuenta con contingencias legales a la fecha de cierre de los presentes estados financieros.</t>
  </si>
  <si>
    <t>6.c) Garantías constituidas</t>
  </si>
  <si>
    <t>NOTA 7. LIMITACIÓN A LA LIBRE DISPONIBILIDAD DE LOS ACTIVOS O DEL PATRIMONIO Y CUALQUIER RESTRICCIÓN AL DERECHO DE PROPIEDAD</t>
  </si>
  <si>
    <t>La Entidad no cuenta con ninguna limitación a libre disposición de los activos o de patrimonio y cualquier restricción al derecho de la propiedad a excepción de los títulos de deuda que conforman la cartera de operaciones en reporto (Ver Nota 5.e.1).</t>
  </si>
  <si>
    <t>NOTA 8. CAMBIO CONTABLES</t>
  </si>
  <si>
    <t>NOTA 9. RESTRICCIONES PARA DISTRIBUCIÓN DE UTILIDADES</t>
  </si>
  <si>
    <t>a)     De acuerdo con la legislación vigente las sociedades por acciones, deben constituir una reserva legal no menor al 5% de las utilidades netas del ejercicio, hasta alcanzar el 20% del capital suscripto.</t>
  </si>
  <si>
    <t>NOTA 10. SANCIONES</t>
  </si>
  <si>
    <t>NOTA 11: OTROS ASUNTOS RELEVANTES</t>
  </si>
  <si>
    <t>A la fecha de la emisión de los presentes estados financieros, no existen otros asuntos relevantes que mencionar.</t>
  </si>
  <si>
    <t>NOTA 12. HECHOS POSTERIORES AL CIERRE DEL EJERCICIO</t>
  </si>
  <si>
    <t>Operaciones a Liquidar USD</t>
  </si>
  <si>
    <t>Ahorros a la Vista  Gs No. 8070726</t>
  </si>
  <si>
    <t>Cuenta Guaraníes No. 8070729</t>
  </si>
  <si>
    <t>Cuenta Corriente  USD N°12798011 - 4</t>
  </si>
  <si>
    <t>Cuenta Corriente  N°12798011 - 4</t>
  </si>
  <si>
    <t>Ahorros a la Vista USD No. 8070727</t>
  </si>
  <si>
    <t xml:space="preserve">Remuneración Personal Superior </t>
  </si>
  <si>
    <t>karen.olenik@sudameriscb.com.py</t>
  </si>
  <si>
    <t>Perdida por incobrables - CDA Gs</t>
  </si>
  <si>
    <t>Total al 31/12/2023</t>
  </si>
  <si>
    <t>Monto Ajustado
31/12/2023
(GS)</t>
  </si>
  <si>
    <t>Saldo al 31/12/2023</t>
  </si>
  <si>
    <t>Cambio
Cierre
31/12/2023</t>
  </si>
  <si>
    <t>Saldo
31/12/2023
(GS)</t>
  </si>
  <si>
    <t>Aumentos / Disminucion</t>
  </si>
  <si>
    <t>SUDAMERIS SECURITIES CASA DE BOLSA S.A.</t>
  </si>
  <si>
    <t>Sudameris Securities Casa de Bolsa S.A.</t>
  </si>
  <si>
    <t>NOTA 13. CUENTAS DE ORDEN</t>
  </si>
  <si>
    <t>PORTAFOLIO - BOLSA DE VALORES</t>
  </si>
  <si>
    <t>CUSTODIA DE VALORES (TITULOS FISICOS)</t>
  </si>
  <si>
    <t xml:space="preserve">Total Cuentas de Orden </t>
  </si>
  <si>
    <t>Tipo de Cambio
31/12/2023</t>
  </si>
  <si>
    <t>Sudameris Bank S.A.E.C.A</t>
  </si>
  <si>
    <t>Intereses generados por Bonos emitidos por el Sudameris Bank</t>
  </si>
  <si>
    <t>Intereses generados por CDA emitidos por el Sudameris Bank</t>
  </si>
  <si>
    <t>SUDAMERIS SECURITIES CASA DE BOLSA SOCIEDAD ANÓNIMA</t>
  </si>
  <si>
    <r>
      <t>Domicilio legal:</t>
    </r>
    <r>
      <rPr>
        <sz val="10"/>
        <color theme="1"/>
        <rFont val="Arial Narrow"/>
        <family val="2"/>
      </rPr>
      <t xml:space="preserve"> Avenida, Aviadores esq. Vasconcellos</t>
    </r>
  </si>
  <si>
    <t>Alfredo Palacios Orue</t>
  </si>
  <si>
    <r>
      <t>(*) Sociedad controlante:</t>
    </r>
    <r>
      <rPr>
        <sz val="10"/>
        <color theme="1"/>
        <rFont val="Arial Narrow"/>
        <family val="2"/>
      </rPr>
      <t xml:space="preserve"> Sudameris Bank S.A.E.C.A.</t>
    </r>
  </si>
  <si>
    <t>IDENTIFICACIÓN DE LOS ACCIONISTAS - SUDAMERIS BANK S.A.E.C.A.</t>
  </si>
  <si>
    <t>Abbeyfield Financial Holdings</t>
  </si>
  <si>
    <t>Rabo Partnerships B.V.</t>
  </si>
  <si>
    <t>Nederlandse Financierings-
Maatschappij Voor
Ontwikkelingslanden N.V (FMO)</t>
  </si>
  <si>
    <t>Otros Accionistas Minoritarios</t>
  </si>
  <si>
    <t>Pais: Holanda</t>
  </si>
  <si>
    <t>Pais: Paraguay</t>
  </si>
  <si>
    <t>Beneficiario Final: Conor Davic Mc Enroy. Pais: Paraguay</t>
  </si>
  <si>
    <t>Constituido por Sociedades Cooperativas, que a su vez la componen personas físicas quienes individualmente representan un voto en cada asamblea. (El detalle de cada socio no se encuentra disponible). Pais: Holanda</t>
  </si>
  <si>
    <t xml:space="preserve"> info@sudameriscb.com.py </t>
  </si>
  <si>
    <t>Cambio de Denominación y Modificación de Estatutos Sociales</t>
  </si>
  <si>
    <t>N° 608 del 26 de setiembre 2023</t>
  </si>
  <si>
    <t>Matrícula  N° 15.752, Serie Comercial inscripto bajo el N° 4 ,Folio N° 37 y siguientes  del fecha 15 de noviembre 2023</t>
  </si>
  <si>
    <t>Jorge Angulo</t>
  </si>
  <si>
    <t>(*)</t>
  </si>
  <si>
    <t>Gastos no devengados</t>
  </si>
  <si>
    <t>Bienes de Uso - Neto</t>
  </si>
  <si>
    <t>Sudameris Bank (Anteriormente Banco Regional S.A.E.C.A)</t>
  </si>
  <si>
    <t>Proveedor</t>
  </si>
  <si>
    <t>Regional Casa de Bolsa S.A. fue constituida bajo la forma jurídica de sociedad anónima, el 23 de agosto de 2018 según Escritura Pública N° 558 e inscripta en el Registro Público de Comercio en el libro seccional respectivo y bajo el N° 1 y el folio N° 1 y siguiente de fecha 28 de setiembre de 2018. La Sociedad se halla regida por las disposiciones de sus Estatutos, las Normas Legales y Reglamentarias relativas a la Sociedad y al Código Civil. La duración inicial de la Sociedad es de noventa y nueve años. Modificado en fecha 13 de junio del 2019 según Escritura Pública N° 30. Cambio de denominacion a Sudameris Securities Casa de Bolsa S.A según Escritura N° 608  de fecha 26 de setiembre 2023, Inscripción en el Registro Público: Matrícula  N° 15.752, Serie Comercial inscripto bajo el N° 4 ,Folio N° 37 y siguientes  del fecha 15 de noviembre 2023</t>
  </si>
  <si>
    <t>Avenida, Aviadores del chaco esq. Vasconcellos</t>
  </si>
  <si>
    <t xml:space="preserve"> a) Bienes de uso: Las depreciaciones se calculan por el método de línea recta, en base a la vida útil estimada del bien, a partir del año siguiente de su incorporación al patrimonio de la Sociedad sobre el valor neto contable menos el valor residual de los bienes. </t>
  </si>
  <si>
    <t>Los presentes estados financieros no incluyen información consolidada. Sin embargo, Sudameris Securities Casa de Bolsa presenta estados financieros consolidados en un reporte separado a los presentes estados financieros invididuales de la Entidad.</t>
  </si>
  <si>
    <t>Se consideraron dentro del concepto de efectivo y equivalentes a los saldos en efectivo y disponibilidades en cuentas bancarias.</t>
  </si>
  <si>
    <t xml:space="preserve">(*) Ver nota 2.1 Naturaleza Juridica de las actividades de la Sociedad </t>
  </si>
  <si>
    <t>IGA1</t>
  </si>
  <si>
    <t>BGA1</t>
  </si>
  <si>
    <t>EERRA1</t>
  </si>
  <si>
    <t>EFEA1</t>
  </si>
  <si>
    <t>VPNA1</t>
  </si>
  <si>
    <t>Nota 1 a Nota 4A1</t>
  </si>
  <si>
    <t>Nota 5A1</t>
  </si>
  <si>
    <t>Nota 6 a Nota 12A1</t>
  </si>
  <si>
    <t>Sudameris Asset Managemet Administradora de Fondos Patrimoniales de Inversión S.A.</t>
  </si>
  <si>
    <t>Sudameris A.F.P.I.S.A.</t>
  </si>
  <si>
    <r>
      <t>(**) Sociedad Controlada :</t>
    </r>
    <r>
      <rPr>
        <sz val="10"/>
        <color theme="1"/>
        <rFont val="Arial Narrow"/>
        <family val="2"/>
      </rPr>
      <t xml:space="preserve"> Sudameris Assent  Management Administradora de Fondos Patrimoniales de Inversión S.A. </t>
    </r>
  </si>
  <si>
    <t>Sudameris Asset Management A.F.P.I.S.A.</t>
  </si>
  <si>
    <t>Gastos a Recuperar - Sudameris Asset Management A.F.P.I.S.A.</t>
  </si>
  <si>
    <t>iii. Participación en el capital de Sudameris Asset Management Administradora de Fondos Patrimoniales de Inversión S.A.</t>
  </si>
  <si>
    <t>Como resultado de la Fusión por Absorción del Banco Regional S.A.E.C.A registrada en el periodo 2023, Sudameris Bank S.A.E.C.A ha adquirido acciones de nuestra entidad representando una participación accionaria mayoritaria del 99,99%.</t>
  </si>
  <si>
    <t>Demostraciones y Agasajos a Pagar</t>
  </si>
  <si>
    <t>Custodia y Admin. de Titulos a Pagar</t>
  </si>
  <si>
    <t>Custodia de Legajos a Pagar</t>
  </si>
  <si>
    <t>Sudameris Asset Management</t>
  </si>
  <si>
    <t>Para el presente ejercicio, se adopto el criterio de "Diferencial de Precio" en la adquisicion de titulos de cartera propia. La misma consiste en diferir el resultado positivo o negativo en la compra de titulos de cartera propia y devengarlos según su plazo residual.</t>
  </si>
  <si>
    <t>(*) Las cifras del periodo 2023 han sido reclasificadas a efectos de exposición</t>
  </si>
  <si>
    <t>Marcos Martínez Leiva</t>
  </si>
  <si>
    <t>Gerente Operativo</t>
  </si>
  <si>
    <t>Luis Sartorio</t>
  </si>
  <si>
    <t xml:space="preserve">Al 30 de junio de 2024, el capital social asciende a Gs. 30.000.000.000, representado por 30.000 acciones de clase Nominativa Ordinaria de Gs. 1.000.000 cada una. En asamblea extraordinaria de fecha 26 de abril de 2021, en el segundo orden del día resuelve: </t>
  </si>
  <si>
    <t>Balance General</t>
  </si>
  <si>
    <t>TCC</t>
  </si>
  <si>
    <t>TCV</t>
  </si>
  <si>
    <t>1</t>
  </si>
  <si>
    <t>*</t>
  </si>
  <si>
    <t>111030104</t>
  </si>
  <si>
    <t>111030106</t>
  </si>
  <si>
    <t>111030114</t>
  </si>
  <si>
    <t>111030107</t>
  </si>
  <si>
    <t>111030108</t>
  </si>
  <si>
    <t>111030113</t>
  </si>
  <si>
    <t>111030116</t>
  </si>
  <si>
    <t>111030121</t>
  </si>
  <si>
    <t>111030111</t>
  </si>
  <si>
    <t>111030203</t>
  </si>
  <si>
    <t>111030204</t>
  </si>
  <si>
    <t>111030212</t>
  </si>
  <si>
    <t>111030219</t>
  </si>
  <si>
    <t>111030207</t>
  </si>
  <si>
    <t>111030211</t>
  </si>
  <si>
    <t>111030214</t>
  </si>
  <si>
    <t>111030217</t>
  </si>
  <si>
    <t>Bonos Financieros - U$S</t>
  </si>
  <si>
    <t>1120112202</t>
  </si>
  <si>
    <t>Bonos Subordinados - U$S</t>
  </si>
  <si>
    <t>CDA - GS</t>
  </si>
  <si>
    <t>CDA - U$S</t>
  </si>
  <si>
    <t>1120113101</t>
  </si>
  <si>
    <t>Bonos Corporativos - GS</t>
  </si>
  <si>
    <t>Bonos Corporativos - USD</t>
  </si>
  <si>
    <t>CDA - U$S VINCULADAS</t>
  </si>
  <si>
    <t>Bonos Subordinados - GS VINCULADAS</t>
  </si>
  <si>
    <t>Bonos Subordinados - U$S VINCULADAS</t>
  </si>
  <si>
    <t>Bonos Financieros - U$S VINCULADAS</t>
  </si>
  <si>
    <t>CDA  Repo Gs.</t>
  </si>
  <si>
    <t>Bonos Subordinados Repo Gs.</t>
  </si>
  <si>
    <t>Bonos Corporativos Repo Gs.</t>
  </si>
  <si>
    <t>Bonos Financieros Repo Gs.</t>
  </si>
  <si>
    <t>Bonos Corporativos Repo USD</t>
  </si>
  <si>
    <t>Bonos Subordinados Repo USD</t>
  </si>
  <si>
    <t>Bonos Financieros Repo USD</t>
  </si>
  <si>
    <t>CDA  Repo USD</t>
  </si>
  <si>
    <t>1120116105</t>
  </si>
  <si>
    <t>Int. a Cobrar - CDA - Gs</t>
  </si>
  <si>
    <t>1120116106</t>
  </si>
  <si>
    <t>1120116103</t>
  </si>
  <si>
    <t>Int. a Cobrar - Bonos Subord. - Gs</t>
  </si>
  <si>
    <t>1120116104</t>
  </si>
  <si>
    <t>Int. a Cobrar - Bonos Corporativos - Gs</t>
  </si>
  <si>
    <t>1120116101</t>
  </si>
  <si>
    <t>Int. a Cobrar - Bonos Financieros - Gs</t>
  </si>
  <si>
    <t>Int a Cobrar  - Bonos Sub USD VINC.</t>
  </si>
  <si>
    <t>1120116205</t>
  </si>
  <si>
    <t>Int. a Deveng. CDA - Gs</t>
  </si>
  <si>
    <t>1120116206</t>
  </si>
  <si>
    <t>Int. a Deveng. Bonos Sub. - Gs</t>
  </si>
  <si>
    <t>1120116204</t>
  </si>
  <si>
    <t>Int. a Deveng. Bonos Sub. - USD</t>
  </si>
  <si>
    <t>1120116207</t>
  </si>
  <si>
    <t>Int. a Deveng. Bonos Corp. - Gs</t>
  </si>
  <si>
    <t>Int. a Deveng. Bonos Fin. - Gs</t>
  </si>
  <si>
    <t>Int. a Deveng. Bonos Sub USD VINC.</t>
  </si>
  <si>
    <t>1120117205</t>
  </si>
  <si>
    <t>1120117206</t>
  </si>
  <si>
    <t>Dif. de Precio (+) Bonos corporativos Gs.</t>
  </si>
  <si>
    <t>1120117105</t>
  </si>
  <si>
    <t>Diferencial de Precio (-) CDA Gs.</t>
  </si>
  <si>
    <t>Dif. de Precio (-) CDA vinculados USD</t>
  </si>
  <si>
    <t>Comisiones por cobrar Gs</t>
  </si>
  <si>
    <t>113010102</t>
  </si>
  <si>
    <t>Comisiones por cobrar USD</t>
  </si>
  <si>
    <t>113020201</t>
  </si>
  <si>
    <t>113020302</t>
  </si>
  <si>
    <t>Cuentas a cobrar personas y empresas relacionadas - GS</t>
  </si>
  <si>
    <t>Cuentas a cobrar personas y empresas relacionadas - USD</t>
  </si>
  <si>
    <t>Anticipos de IRE</t>
  </si>
  <si>
    <t>IVA CF 10%</t>
  </si>
  <si>
    <t>Anticipos a Proveedores GS</t>
  </si>
  <si>
    <t>113090102</t>
  </si>
  <si>
    <t>113090201</t>
  </si>
  <si>
    <t>Anticipos a rendir - Varios Gs.</t>
  </si>
  <si>
    <t>1150102</t>
  </si>
  <si>
    <t>1150103</t>
  </si>
  <si>
    <t>Gastos Pagados por Adelantado a Amortizar</t>
  </si>
  <si>
    <t>1150205</t>
  </si>
  <si>
    <t>Cauciones</t>
  </si>
  <si>
    <t>Acción de la  Bolsa de Valores BVPASA</t>
  </si>
  <si>
    <t>Muebles y Útiles</t>
  </si>
  <si>
    <t>Equipos de Informática</t>
  </si>
  <si>
    <t>Mejora en Predio Ajeno</t>
  </si>
  <si>
    <t>(-) Depreciación Acumulada  Instalaciones</t>
  </si>
  <si>
    <t>127012003</t>
  </si>
  <si>
    <t>(-) Depreciación Acumulada  Muebles y Útiles</t>
  </si>
  <si>
    <t>(-) Depreciación Acumulada  Equipos de Informática</t>
  </si>
  <si>
    <t>127012006</t>
  </si>
  <si>
    <t>(-) Depreciación Acumulada  Mejora en Predio Ajeno</t>
  </si>
  <si>
    <t>Licencias Informáticas</t>
  </si>
  <si>
    <t>Software Informático</t>
  </si>
  <si>
    <t>Marcas y Patentes</t>
  </si>
  <si>
    <t>Gastos de Constitución</t>
  </si>
  <si>
    <t>Programas informaticos en desarrollo</t>
  </si>
  <si>
    <t>(-) Amortización Acumulada Licencias informáticas</t>
  </si>
  <si>
    <t>(-) Amortización Acumulada  marcas y patentes</t>
  </si>
  <si>
    <t>(-) Amortización Acumulada - Gastos de Constitución</t>
  </si>
  <si>
    <t>(-) Amortización Acumulada - Software informàtico</t>
  </si>
  <si>
    <t>12901</t>
  </si>
  <si>
    <t>Garantía de alquiler</t>
  </si>
  <si>
    <t>2</t>
  </si>
  <si>
    <t>Operaciones a Liquidar - Gs</t>
  </si>
  <si>
    <t>Operaciones a Liquidar Terceros - USD</t>
  </si>
  <si>
    <t>211010302</t>
  </si>
  <si>
    <t>Acreedores Títulos Renta Fija CDA  en Repo USD</t>
  </si>
  <si>
    <t>Acreedores Títulos Renta Fija Bonos Subordinados en Repo USD</t>
  </si>
  <si>
    <t>Acreedores Títulos Renta Fija Bonos Corporativos en Repo USD</t>
  </si>
  <si>
    <t>Acreedores Títulos Renta Fija Bonos Financieros en Repo USD</t>
  </si>
  <si>
    <t>Intereses a pagar Acreedores Títulos Renta Fija Bonos Corporativos en Repo USD</t>
  </si>
  <si>
    <t>Intereses a pagar Acreedores Títulos Renta Fija Bonos Subordinados en Repo USD</t>
  </si>
  <si>
    <t>Intereses a pagar Acreedores Títulos Renta Fija Bonos Financieros en Repo USD</t>
  </si>
  <si>
    <t>(-) Intereses a devengar Acreedores Títulos Renta Fija Bonos Corporativos en Repo USD</t>
  </si>
  <si>
    <t>(-) Intereses a devengar Acreedores Títulos Renta Fija Bonos Subordinados en Repo USD</t>
  </si>
  <si>
    <t>(-) Intereses a devengar Acreedores Títulos Renta Fija Bonos Financieros en Repo USD</t>
  </si>
  <si>
    <t>Retribuciones especiales a Pagar</t>
  </si>
  <si>
    <t>Aguinaldos a pagar</t>
  </si>
  <si>
    <t>Aportes y Retenciones a pagar</t>
  </si>
  <si>
    <t>Vacaciones a pagar</t>
  </si>
  <si>
    <t>IRE a pagar</t>
  </si>
  <si>
    <t>Retención IVA a pagar</t>
  </si>
  <si>
    <t>Retención Impuesto a la Renta no Residente a pagar</t>
  </si>
  <si>
    <t>Honorarios Auditoría Externa a pagar</t>
  </si>
  <si>
    <t>Honorarios Abogados a pagar</t>
  </si>
  <si>
    <t>Capacitación del Personal a Pagar</t>
  </si>
  <si>
    <t>Comisiones a Pagar</t>
  </si>
  <si>
    <t>2140413</t>
  </si>
  <si>
    <t>Fondos de Garantía BVPASA a pagar Gs</t>
  </si>
  <si>
    <t>2140414</t>
  </si>
  <si>
    <t>Fondos de Garantía BVPASA a pagar USD</t>
  </si>
  <si>
    <t>Demostraciones y agasajos a pagar</t>
  </si>
  <si>
    <t>3</t>
  </si>
  <si>
    <t>31010101</t>
  </si>
  <si>
    <t>Capital integrado en efectivo</t>
  </si>
  <si>
    <t>Aportes irrevocables para integración de capital</t>
  </si>
  <si>
    <t>31010202</t>
  </si>
  <si>
    <t>Superávit por revaluación de acciones</t>
  </si>
  <si>
    <t>31501</t>
  </si>
  <si>
    <t>Reserva legal</t>
  </si>
  <si>
    <t>Utilidad del Periodo</t>
  </si>
  <si>
    <t>x</t>
  </si>
  <si>
    <t>4010302</t>
  </si>
  <si>
    <t>Ingresos por estructuración Gs.</t>
  </si>
  <si>
    <t>Ingresos por estructuración USD</t>
  </si>
  <si>
    <t>Bonos Subordinados - Gs</t>
  </si>
  <si>
    <t>Bonos Corporativos - Gs</t>
  </si>
  <si>
    <t>Bonos Públicos Gs</t>
  </si>
  <si>
    <t>Servicios por transferencia de Cartera - GS</t>
  </si>
  <si>
    <t>Aranceles - BVPASA Gs</t>
  </si>
  <si>
    <t>Otros Ingresos Operativos - GS</t>
  </si>
  <si>
    <t>Arancel BVPASA por Pacto (Repo)</t>
  </si>
  <si>
    <t>Gasto por amortización de diferencial de precio positivo Bonos Corporativos Gs.</t>
  </si>
  <si>
    <t>Gasto por amortización de diferencial de precio positivo Bonos Financieros US$.</t>
  </si>
  <si>
    <t>Aguinaldos</t>
  </si>
  <si>
    <t>Vacaciones</t>
  </si>
  <si>
    <t>Capacitación y Entrenamiento</t>
  </si>
  <si>
    <t>Sindicos</t>
  </si>
  <si>
    <t>Auditoría Externa</t>
  </si>
  <si>
    <t>Honorarios Contabilidad</t>
  </si>
  <si>
    <t>Otros Honorarios Profesionales</t>
  </si>
  <si>
    <t>Depreciacion Equipos de Oficina</t>
  </si>
  <si>
    <t>Depreciacion Equipos de Computación</t>
  </si>
  <si>
    <t>Depreciacíon Instalacíones</t>
  </si>
  <si>
    <t>Amortización de Programas Informáticos</t>
  </si>
  <si>
    <t>Amortización Licencias</t>
  </si>
  <si>
    <t>Amortización Marcas</t>
  </si>
  <si>
    <t>Equipos de Computación y Sistemas</t>
  </si>
  <si>
    <t>Reparación y mantenimiento de muebles e instalaciones</t>
  </si>
  <si>
    <t>Reparación y mantenimiento de equipos de informatica y sistemas</t>
  </si>
  <si>
    <t>Demostraciones y Agasajos</t>
  </si>
  <si>
    <t>Gastos de refrigerios</t>
  </si>
  <si>
    <t>Gastos Bancarios - Personas y Empresas Relacionadas</t>
  </si>
  <si>
    <t>Retención Renta</t>
  </si>
  <si>
    <t>Carlos Amaral</t>
  </si>
  <si>
    <t>Contador</t>
  </si>
  <si>
    <t>Aporte para futura integración</t>
  </si>
  <si>
    <t>DC</t>
  </si>
  <si>
    <t>Variaciones</t>
  </si>
  <si>
    <t>IRE</t>
  </si>
  <si>
    <t>Cargo dif.</t>
  </si>
  <si>
    <t>interes devengado</t>
  </si>
  <si>
    <t>Dif. De cambio</t>
  </si>
  <si>
    <t>Efectivo y equivalente de efectivo</t>
  </si>
  <si>
    <t>Otros activos</t>
  </si>
  <si>
    <t>Resultados acumulados</t>
  </si>
  <si>
    <t>Otros activos NC</t>
  </si>
  <si>
    <t>Intangible</t>
  </si>
  <si>
    <t>Prestamos</t>
  </si>
  <si>
    <t>Provisiones</t>
  </si>
  <si>
    <t>Impuesto a la renta</t>
  </si>
  <si>
    <t>Diferencia de Cambio</t>
  </si>
  <si>
    <t>Ajuste Ejercicio Anterior</t>
  </si>
  <si>
    <t>Movildad y Transporte</t>
  </si>
  <si>
    <t>Aranceles - BVPASA USD</t>
  </si>
  <si>
    <t xml:space="preserve">Fondo de Garantía - Gs </t>
  </si>
  <si>
    <t xml:space="preserve">Fondo de Garantía - USD </t>
  </si>
  <si>
    <t>Otros Ingresos Operativos - USD</t>
  </si>
  <si>
    <t>Gastos de Refrigerios</t>
  </si>
  <si>
    <t>Otros Ingresos Extraordinarios</t>
  </si>
  <si>
    <t>Custodia y Administración</t>
  </si>
  <si>
    <t xml:space="preserve">Gastos a Devengar </t>
  </si>
  <si>
    <t>Financiera El Comercio</t>
  </si>
  <si>
    <t>Cuenta Ahorro  Nro. 8054126 USD</t>
  </si>
  <si>
    <t>Cuenta Ahorro  Nro. 8054126 Gs</t>
  </si>
  <si>
    <t>Intereses a Pagar</t>
  </si>
  <si>
    <r>
      <t xml:space="preserve">Intereses a Devengar </t>
    </r>
    <r>
      <rPr>
        <sz val="13"/>
        <color theme="0"/>
        <rFont val="Arial Narrow"/>
        <family val="2"/>
      </rPr>
      <t>(-)</t>
    </r>
  </si>
  <si>
    <t>Las 13 notas que se acompañan forman parte integrante de los Estados Financieros</t>
  </si>
  <si>
    <t>Caja de Ahorro N°</t>
  </si>
  <si>
    <t>Alfredo Daniel Benitez Giret</t>
  </si>
  <si>
    <r>
      <t xml:space="preserve">5.1) Auditor Externo Independiente designado: </t>
    </r>
    <r>
      <rPr>
        <sz val="12"/>
        <color rgb="FF000000"/>
        <rFont val="Arial Narrow"/>
        <family val="2"/>
      </rPr>
      <t xml:space="preserve"> BCA – Benítez Codas &amp; Asociados</t>
    </r>
  </si>
  <si>
    <r>
      <t xml:space="preserve">5.2) Número de Inscripción en el Registro de la CNV: </t>
    </r>
    <r>
      <rPr>
        <sz val="12"/>
        <color rgb="FF000000"/>
        <rFont val="Arial Narrow"/>
        <family val="2"/>
      </rPr>
      <t>AE 015</t>
    </r>
  </si>
  <si>
    <t>Bonos en el exterior</t>
  </si>
  <si>
    <t>Intereses a cobrar  Bonos en el exterior</t>
  </si>
  <si>
    <t>(-) Intereses a devengar Bonos en el exterior</t>
  </si>
  <si>
    <t>Comisiones por operaciones de intermediación de Renta Fija bursátiles Gs.</t>
  </si>
  <si>
    <t>Comisiones por operaciones de intermediación de Renta Fija bursátiles US$</t>
  </si>
  <si>
    <t>Comisiones por operaciones de intermediación de Renta Fija bursátiles Partes vinculadas Gs.</t>
  </si>
  <si>
    <t>Comisiones por contratos de colocaciones primarias USD</t>
  </si>
  <si>
    <t>Etiquetas de fila</t>
  </si>
  <si>
    <t>(en blanco)</t>
  </si>
  <si>
    <t>Total general</t>
  </si>
  <si>
    <t>Suma de 30/06/2024</t>
  </si>
  <si>
    <t>Deudores por Negociación de Títulos Valores en Repo</t>
  </si>
  <si>
    <t>Gerente de Administrativo</t>
  </si>
  <si>
    <t>Aportes</t>
  </si>
  <si>
    <t>Cuenta Corriente Nro. 8054126 USD</t>
  </si>
  <si>
    <t>Para notas</t>
  </si>
  <si>
    <t>Otros bancos</t>
  </si>
  <si>
    <t>PARA EERR</t>
  </si>
  <si>
    <t>PARA NOTAS</t>
  </si>
  <si>
    <t>Otros gastos de administración y gastos generales</t>
  </si>
  <si>
    <t xml:space="preserve">Cuenta a cobrar </t>
  </si>
  <si>
    <t xml:space="preserve">Deuda </t>
  </si>
  <si>
    <t>VINCULADA</t>
  </si>
  <si>
    <t xml:space="preserve">	Alma Fernandez</t>
  </si>
  <si>
    <t xml:space="preserve">Camila Patiño </t>
  </si>
  <si>
    <t>Comisiones cobradas</t>
  </si>
  <si>
    <t>Devengamiento Intereses - Bonos Corporativos</t>
  </si>
  <si>
    <t xml:space="preserve">Devengamiento Intereses - CDA Gs </t>
  </si>
  <si>
    <t>Devengamiento Intereses - CDA USD</t>
  </si>
  <si>
    <t>Devengamiento Intereses - Bonos Financieros</t>
  </si>
  <si>
    <t>Primas Cobradas por Reporto - CDA</t>
  </si>
  <si>
    <t>Ganancia en Operaciones - CDA USD</t>
  </si>
  <si>
    <t>Primas Cobradas por Reporto - Bonos - GS</t>
  </si>
  <si>
    <t>5.15. b) - Ingresos financieros</t>
  </si>
  <si>
    <t>Resultado Periodo Actual G</t>
  </si>
  <si>
    <t>Resultado Periodo Anterior G</t>
  </si>
  <si>
    <t>Fondos Mutuos Cash GS</t>
  </si>
  <si>
    <t>Comisiones por administración</t>
  </si>
  <si>
    <t>Fondos Mutuos Cash USD</t>
  </si>
  <si>
    <t>EYDISA</t>
  </si>
  <si>
    <t>Sol City</t>
  </si>
  <si>
    <t>Fondo Mutuo Evolucion</t>
  </si>
  <si>
    <t>Fondo Mutuo RF Cash USD</t>
  </si>
  <si>
    <t xml:space="preserve">Recupero de Gastos </t>
  </si>
  <si>
    <t>Egresos</t>
  </si>
  <si>
    <t>Sudameris Securities Casa de Bolsa SA</t>
  </si>
  <si>
    <t>Perdida en Operaciones</t>
  </si>
  <si>
    <t>Serv. de Deposito y Custodia de Valores</t>
  </si>
  <si>
    <t>Serv. de Deposito y Cuostodia de Valores</t>
  </si>
  <si>
    <t>Serv. de Cumplimiento Normativo</t>
  </si>
  <si>
    <t>Aranceles Pagados</t>
  </si>
  <si>
    <t>Fondo de Inversion Renta Inmobiliaria Eydisa</t>
  </si>
  <si>
    <t>Gastos del Fondo asumidos por AFPISA</t>
  </si>
  <si>
    <t>Dieta Directorio</t>
  </si>
  <si>
    <t>Honorarios Síndico</t>
  </si>
  <si>
    <t>Bonos Exterior</t>
  </si>
  <si>
    <t>Deudores varios</t>
  </si>
  <si>
    <t>Código</t>
  </si>
  <si>
    <t/>
  </si>
  <si>
    <t>Saldo</t>
  </si>
  <si>
    <t>Saldo GS</t>
  </si>
  <si>
    <t>Saldo U$S</t>
  </si>
  <si>
    <t>T.Cambio</t>
  </si>
  <si>
    <t>Bancos Cta. Cte. Operaciones por cuenta propia Gs</t>
  </si>
  <si>
    <t>GS</t>
  </si>
  <si>
    <t>Bancos Cta. Cte. Operaciones por cuenta propia USD</t>
  </si>
  <si>
    <t>U$S</t>
  </si>
  <si>
    <t>Bancos Cta. Cte. Operaciones administrativas Gs.</t>
  </si>
  <si>
    <t>Bancos Cta. Cte. Operaciones administrativas Usd</t>
  </si>
  <si>
    <t>Bancos Cta. Ahorro Gs</t>
  </si>
  <si>
    <t>Bancos Cta. Ahorro USD</t>
  </si>
  <si>
    <t>Entidades Financieras Cta. Cte. Operaciones por cuenta propia Gs</t>
  </si>
  <si>
    <t>Entidades Financieras Cta. Cte. Operaciones por cuenta propia Usd</t>
  </si>
  <si>
    <t>Bonos Subordinados - GS</t>
  </si>
  <si>
    <t>CDA - GS VINCULADAS</t>
  </si>
  <si>
    <t>Dif.  de Precio (+)  CDA USD</t>
  </si>
  <si>
    <t>Dif. de Precio (+)  CDA Gs.</t>
  </si>
  <si>
    <t>Dif. de Precio (+) Bonos subordinados US$</t>
  </si>
  <si>
    <t>Dif. de Precio (+) Bonos financieros US$</t>
  </si>
  <si>
    <t>Dif. de Precio (+) Bonos publicos Gs.</t>
  </si>
  <si>
    <t>Bonos soberanos extranjeros</t>
  </si>
  <si>
    <t>Acciones Preferidas Cartulares CBSA</t>
  </si>
  <si>
    <t>(-) Prev. por menor valor - Inv. en Títulos de Renta Fija emitidos en el pais</t>
  </si>
  <si>
    <t>Comisiones por cobrar Gs bursátil - Acciones</t>
  </si>
  <si>
    <t>Deudores por servicios de intermediación bursatil renta fija Gs</t>
  </si>
  <si>
    <t>Deudores por servicios de intermediación bursatil renta fija USD</t>
  </si>
  <si>
    <t>Comisiones por cobrar Gs extrabursátil - Renta Fija</t>
  </si>
  <si>
    <t>Comisiones por cobrar U$S extrabursátil - Renta Fija</t>
  </si>
  <si>
    <t>Deudores por servicios de intermediación bursátil  Renta Fija  a Partes Vinculadas</t>
  </si>
  <si>
    <t>Deudores por servicios de intermediación bursátil Acciones</t>
  </si>
  <si>
    <t>Deudores por servicios de intermediación bursátil   Renta Fija</t>
  </si>
  <si>
    <t>Otras cuentas por cobrar - U$S</t>
  </si>
  <si>
    <t>Deudores por servicios de asesoría financiera</t>
  </si>
  <si>
    <t>Deudores por servicios de custodia de valores Partes Vinculadas</t>
  </si>
  <si>
    <t>Deudores por negociación Títulos Renta Fija CDA en Repo Gs</t>
  </si>
  <si>
    <t>Deudores por negociación Títulos Renta Fija CDA en Repo USD</t>
  </si>
  <si>
    <t>Deudores por negociación Títulos Renta Fija Bonos Corporativos en Repo Gs</t>
  </si>
  <si>
    <t>Deudores por negociación Títulos Renta Fija Bonos Corporativos en Repo USD</t>
  </si>
  <si>
    <t>Deudores por negociación Títulos Renta Fija Bonos Subordinados en Repo USD</t>
  </si>
  <si>
    <t>Anticipos a Proveedores U$S</t>
  </si>
  <si>
    <t>Anticipo de Salarios Gs</t>
  </si>
  <si>
    <t>Retenciones de IVA</t>
  </si>
  <si>
    <t>IVA CF 5%</t>
  </si>
  <si>
    <t>Intereses a vencer</t>
  </si>
  <si>
    <t>Gastos de Marketing a Devengar</t>
  </si>
  <si>
    <t>Gastos Pagados por Adelantado - Implementación BW</t>
  </si>
  <si>
    <t>Gastos Bancarios Pagados por Adelantado USD</t>
  </si>
  <si>
    <t>Int. a Cobrar - CDA - U$S</t>
  </si>
  <si>
    <t>Int. a Deveng. CDA - U$S</t>
  </si>
  <si>
    <t>Int. a Cobrar - Bonos Subord. - U$S</t>
  </si>
  <si>
    <t>Int. a Cobrar - Bonos Corporativos - U$S</t>
  </si>
  <si>
    <t>Int. a Deveng. Bonos Corp. - U$S</t>
  </si>
  <si>
    <t>Int. a Cobrar - Bonos Financieros - U$S</t>
  </si>
  <si>
    <t>Int. a Deveng. Bonos Fin. - U$S</t>
  </si>
  <si>
    <t>Int. a Cobrar - Bonos Públicos Gs</t>
  </si>
  <si>
    <t>Int. a Deveng. Bonos Públicos Gs</t>
  </si>
  <si>
    <t>Int. a Cobrar - CDA - Gs VINCULADAS</t>
  </si>
  <si>
    <t>Int. a Cobrar - CDA - U$S VINCULADAS</t>
  </si>
  <si>
    <t>Int. a Deveng. CDA - Gs VINC.</t>
  </si>
  <si>
    <t>Int. a Deveng. CDA - U$S VINC.</t>
  </si>
  <si>
    <t>Int. a Cobrar - Bonos Sub  Gs Vinculadas</t>
  </si>
  <si>
    <t>Int. a Deveng. Bonos Finan. - U$S VINC.</t>
  </si>
  <si>
    <t>Proveedores de Bienes y/o Servicios Gs.</t>
  </si>
  <si>
    <t>Proveedores de Bienes y/o Servicios U$S</t>
  </si>
  <si>
    <t>Otros Proveedores de Servicios Gs.</t>
  </si>
  <si>
    <t>Otros Proveedores de Servicios U$S</t>
  </si>
  <si>
    <t>Proveedores de Servicios del Exterior</t>
  </si>
  <si>
    <t>Anticipo de Clientes Gs</t>
  </si>
  <si>
    <t>Cuentas a pagar a personas y empresas relacionadas Usd</t>
  </si>
  <si>
    <t>Dif. de Precio (-) CDA USD</t>
  </si>
  <si>
    <t>Dif. de Precio (-) Bonos Sub. USD</t>
  </si>
  <si>
    <t>Diferencial de Precio Negativo no Amortizado - Bonos Corporativos</t>
  </si>
  <si>
    <t>Diferencial de Precio (-) Bonos corporativos USD</t>
  </si>
  <si>
    <t>Dif. de Precio (-) Bonos Públicos Gs</t>
  </si>
  <si>
    <t>Dif. de Precio (-) CDA vinculados Gs.</t>
  </si>
  <si>
    <t>Dif. de Precio (-) Bonos Surbodinados vinculados USD</t>
  </si>
  <si>
    <t>Diferencial de Precio Negativo no Amortizado - Bonos Financieros Partes Vinculadas USD</t>
  </si>
  <si>
    <t>Diferencial de precios (-) Bonos del exterior Usd</t>
  </si>
  <si>
    <t>Acreedores Títulos Renta Fija CDA en Repo USD</t>
  </si>
  <si>
    <t>Acreedores Títulos Renta Fija Bonos subordinados  en Repo</t>
  </si>
  <si>
    <t>Acreedores Títulos Renta Fija Bonos Corporativos  en Repo</t>
  </si>
  <si>
    <t>Acreedores Títulos Renta Fija Bonos Financieros en Repo</t>
  </si>
  <si>
    <t>Acreedores Títulos Renta Fija Bonos subordinados  en Repo  GS</t>
  </si>
  <si>
    <t>Acreedores Títulos Renta Fija Bonos subordinados  en Repo  USD</t>
  </si>
  <si>
    <t>Acreedores Títulos Renta Fija Bonos Corporativos  en Repo Gs. vinculadas</t>
  </si>
  <si>
    <t>Acreedores Títulos Renta Fija Bonos Corporativos  en Repo USD vinculadas</t>
  </si>
  <si>
    <t>Prima a pagar - REPO Gs</t>
  </si>
  <si>
    <t>Prima a pagar - REPO ME</t>
  </si>
  <si>
    <t>Intereses a pagar Acreedores Títulos Renta Fija Bonos subordinados  en Repo</t>
  </si>
  <si>
    <t>Intereses a pagar Acreedores Títulos Renta Fija Bonos Corporativos en Repo</t>
  </si>
  <si>
    <t>Intereses a pagar Acreedores Títulos Renta Fija Bonos Financieros en Repo</t>
  </si>
  <si>
    <t>Prima a devengar - REPO Gs</t>
  </si>
  <si>
    <t>Prima a devengar - REPO ME</t>
  </si>
  <si>
    <t>(-) Intereses a devengar Acreedores Títulos Renta Fija Bonos subordinados en Repo</t>
  </si>
  <si>
    <t>(-) Intereses a devengar Acreedores Títulos Renta Fija Bonos Corporativos en Repo</t>
  </si>
  <si>
    <t>(-) Intereses a devengar Acreedores Títulos Renta Fija Bonos Financieros en Repo</t>
  </si>
  <si>
    <t>Operaciones a Liquidar Terceros - Gs</t>
  </si>
  <si>
    <t>Cupones Cobrados de Clientes - U$S</t>
  </si>
  <si>
    <t>Sobregiro en cuenta Gs - vinculada</t>
  </si>
  <si>
    <t>Sobregiro en cuenta Gs  - otros bancos</t>
  </si>
  <si>
    <t>Sobregiros en cuenta USD - vinculadas</t>
  </si>
  <si>
    <t>Tarjeta de Credito a pagar</t>
  </si>
  <si>
    <t>Préstamos bancarios USD</t>
  </si>
  <si>
    <t>Intereses a pagar entidades jurídicas vinculadas USD.</t>
  </si>
  <si>
    <t>(-) Intereses a devengar entidades jurídicas vinculadas USD</t>
  </si>
  <si>
    <t>Sueldos y Jornales/administrativos  a pagar</t>
  </si>
  <si>
    <t>Seguro Médico a pagar</t>
  </si>
  <si>
    <t>Gastos de Marketing a Pagar Gs</t>
  </si>
  <si>
    <t>Impuesto al Valor Agregado a Pagar</t>
  </si>
  <si>
    <t>Carga Inicial Nodum</t>
  </si>
  <si>
    <t>Comisiones por operaciones de intermediación de acciones bursátiles Gs.</t>
  </si>
  <si>
    <t>Comisiones por operaciones de intermediación de Renta Fija bursátiles Partes vinculadas</t>
  </si>
  <si>
    <t>Por intermediación de renta fija Gs</t>
  </si>
  <si>
    <t>Por intermediación de renta fija USD</t>
  </si>
  <si>
    <t>Comisiones por contratos de colocaciones primarias vinculadas Gs.</t>
  </si>
  <si>
    <t>Comisiones por contratos de colocaciones primarias vinculadas USD</t>
  </si>
  <si>
    <t>Ingresos por Asesorías Financieras - Gestión Patrimonial</t>
  </si>
  <si>
    <t>Ingresos por Representante de Obligacionistas</t>
  </si>
  <si>
    <t>Ingresos por Custodia de Títulos Valores</t>
  </si>
  <si>
    <t>Ingresos por contratos de corresponsalía - USD</t>
  </si>
  <si>
    <t>Ingresos por Asesoría Financiera Partes vinculadas</t>
  </si>
  <si>
    <t>Ingresos de Custodia de Títulos Valores Partes vinculadas</t>
  </si>
  <si>
    <t>Ingresos de Custodia de Títulos Valores Partes vinculadas USD</t>
  </si>
  <si>
    <t>Servicios Administrativos - USD</t>
  </si>
  <si>
    <t>Servicio de Cumplimiento Normativo</t>
  </si>
  <si>
    <t>Servicio de Mesa de Dinero Gs</t>
  </si>
  <si>
    <t>CDA  Gs</t>
  </si>
  <si>
    <t>CDA  USD</t>
  </si>
  <si>
    <t>Bonos Corporativos  Gs</t>
  </si>
  <si>
    <t>Bonos Corporativos  USD</t>
  </si>
  <si>
    <t>Bonos Financieros  Gs</t>
  </si>
  <si>
    <t>Bonos Financieros  USD</t>
  </si>
  <si>
    <t>Bonos Subordinados  Gs</t>
  </si>
  <si>
    <t>Bonos Subordinados  USD</t>
  </si>
  <si>
    <t>Bonos Financieros - USD VINCULADAS</t>
  </si>
  <si>
    <t>Bonos Subordinados - Gs VINCULADAS</t>
  </si>
  <si>
    <t>Bonos Subordinados  USD VINCULADAS</t>
  </si>
  <si>
    <t>Ingresos por intereses cobrados instrumentos de cartera propia renta fija Bonos Financieros - Gs</t>
  </si>
  <si>
    <t>Ingresos por intereses cobrados instrumentos de cartera propia renta fija Bonos Financieros - U$S</t>
  </si>
  <si>
    <t>Ingresos por intereses cobrados instrumentos de cartera propia renta fija Bonos Subordinados - Gs</t>
  </si>
  <si>
    <t>Ingresos por intereses cobrados instrumentos de cartera propia renta fija Bonos Subordinados - U$S</t>
  </si>
  <si>
    <t>Ingresos por intereses cobrados instrumentos de cartera propia renta fija CDA - Gs</t>
  </si>
  <si>
    <t>Ingresos por intereses cobrados instrumentos de cartera propia renta fija CDA - U$S</t>
  </si>
  <si>
    <t>Ingresos por intereses cobrados instrumentos de cartera propia renta fija Bonos Corporativos - Gs</t>
  </si>
  <si>
    <t>Ingresos por intereses cobrados instrumentos de cartera propia renta fija Bonos Corporativos - U$S</t>
  </si>
  <si>
    <t>Ingresos por intereses cobrados instrumentos de cartera propia renta fija Bonos Públicos Gs</t>
  </si>
  <si>
    <t>Ingresos por intereses cobrados instrumentos en Repo CDA - Gs reporto</t>
  </si>
  <si>
    <t>Ingresos por intereses cobrados instrumentos en Repo CDA - U$S reporto</t>
  </si>
  <si>
    <t>Ingresos por intereses cobrados instrumentos en Repo Bonos Financieros - USD reporto</t>
  </si>
  <si>
    <t>Ingreso por intereses cobrados-Bonos en el ext.</t>
  </si>
  <si>
    <t>Ingresos por intereses cobrados instrumentos de cartera propia RF  Bonos Financieros - Gs VINCULADAS</t>
  </si>
  <si>
    <t>Ingresos por intereses cobrados instrumentos de cartera propia RF Bonos Financieros - U$S VINCULADAS</t>
  </si>
  <si>
    <t>Ingresos por intereses cobrados instrumentos de cartera propia RF Bonos Subordinados - Gs VINCULADAS</t>
  </si>
  <si>
    <t>Ingresos por intereses cobrados instrumentos de cartera propia RF Bonos Subordinados U$S VINCULADAS</t>
  </si>
  <si>
    <t>Ingresos por intereses cobrados instrumentos de cartera propia renta fija CDA - Gs VINCULADAS</t>
  </si>
  <si>
    <t>Ingresos por intereses cobrados instrumentos de cartera propia renta fija CDA - U$S VINCULADAS</t>
  </si>
  <si>
    <t>Ingreso por Amortización de Diferencial de precio negativo CDA Gs.</t>
  </si>
  <si>
    <t>Ingreso por Amortización de Diferencial de precio negativo CDA US$</t>
  </si>
  <si>
    <t>Ingreso por Amortización de Diferencial de precio negativo CDA Gs. REPO</t>
  </si>
  <si>
    <t>Ingreso por Amortización de Diferencial de precio negativo CDA US$. REPO</t>
  </si>
  <si>
    <t>Ingreso por Amortización de Diferencial de precio negativo Bonos</t>
  </si>
  <si>
    <t>Ingreso por Amortización de Diferencial de precio negativo Bonos financieros Gs.</t>
  </si>
  <si>
    <t>Ingreso por Amortización de Diferencial de precio negativo Bonos financieros USD</t>
  </si>
  <si>
    <t>Ingreso por Amortización de Diferencial de precio negativo Bonos Corporativo Gs.</t>
  </si>
  <si>
    <t>Ingreso por Amortización de Diferencial de precio negativo Bonos Corporativos USD</t>
  </si>
  <si>
    <t>Ingreso por Amortización de Diferencial de precio negativo Bonos Subordinados Gs.</t>
  </si>
  <si>
    <t>Ingreso por Amortización de Diferencial de precio negativo Bonos Subordinados USD</t>
  </si>
  <si>
    <t>Ingreso por Amortización de Diferencial de precio negativo Bonos del Tesoro USD</t>
  </si>
  <si>
    <t>Ingreso por Amortización de Diferencial de precio negativo Bonos Corporativo Gs. REPO</t>
  </si>
  <si>
    <t>Ingreso por Amortización de Diferencial de precio negativo CDA Gs. Partes Vinculadas</t>
  </si>
  <si>
    <t>Ingreso por Amortización de Diferencial de precio negativo CDA Gs. Partes Vinculadas REPO</t>
  </si>
  <si>
    <t>Ingreso por Amortización de Diferencial de precio negativo CDA USD Partes Vinculadas REPO</t>
  </si>
  <si>
    <t>Ingreso por Amortización de Diferencial de precio negativo Bonos Corporativo Gs Partes Vinculadas</t>
  </si>
  <si>
    <t>Ingreso por Amortización de Diferencial de precio negativo Bonos Subordinados USD Partes Vinculadas</t>
  </si>
  <si>
    <t>Ingreso por Amortización de Diferencial de precio negativo Bonos en el exterior</t>
  </si>
  <si>
    <t>Ingreso por Amortización de Diferencial de precio negativo Bonos en el exterior USD</t>
  </si>
  <si>
    <t>Aranceles  BVPASA Gs</t>
  </si>
  <si>
    <t>Aranceles  BVPASA USD</t>
  </si>
  <si>
    <t>Fondo de Garantía  Gs</t>
  </si>
  <si>
    <t>Fondo de Garantía  USD</t>
  </si>
  <si>
    <t>Intereses caja de ahorro en entidades bancarias</t>
  </si>
  <si>
    <t>Ingresos por diferencia de cambio activos</t>
  </si>
  <si>
    <t>Ingresos por diferencia de cambio pasivos</t>
  </si>
  <si>
    <t>Otros Ingresos Operativos Gs</t>
  </si>
  <si>
    <t>Otros Ingresos Operativos USD</t>
  </si>
  <si>
    <t>Participación en Resultados - AFPISA</t>
  </si>
  <si>
    <t>Reintegro de Gastos Gravados GS - AFPISA</t>
  </si>
  <si>
    <t>Reintegro de Gastos Exentos GS - AFPISA</t>
  </si>
  <si>
    <t>INGRESOS</t>
  </si>
  <si>
    <t>Comisiones servicios de custodia</t>
  </si>
  <si>
    <t>Comisiones por colocaciones bursátiles -</t>
  </si>
  <si>
    <t>Comisiones por custodia de legajos</t>
  </si>
  <si>
    <t>Arancel BVPASA por Renta Variable  SEN</t>
  </si>
  <si>
    <t>Arancel BVPASA por Renta  Fija  SEN Gs.</t>
  </si>
  <si>
    <t>Arancel BVPASA por Renta  Fija  SEN USD</t>
  </si>
  <si>
    <t>Contribución al Fondo de garantía BVPASA Gs.</t>
  </si>
  <si>
    <t>Contribución al Fondo de garantía BVPASA USD</t>
  </si>
  <si>
    <t>Bonos Financieros - USD</t>
  </si>
  <si>
    <t>Costo porventa de Bonos Públicos Gs</t>
  </si>
  <si>
    <t>Gasto por amortización de diferencial de precio positivo CDA</t>
  </si>
  <si>
    <t>Gasto por amortización de diferencial de precio positivo CDA Gs.</t>
  </si>
  <si>
    <t>Gasto por amortización de diferencial de precio positivo CDA US$</t>
  </si>
  <si>
    <t>Gasto por amortización de diferencial de precio positivo Bonos Financieros Gs.</t>
  </si>
  <si>
    <t>Gasto por amortización de diferencial de precio positivo Bonos Corporativos US$.</t>
  </si>
  <si>
    <t>Gasto por amortización de diferencial de precio positivo Bonos Subordinados Gs.</t>
  </si>
  <si>
    <t>Gasto por amortización de diferencial de precio positivo Bonos Subordinados US$.</t>
  </si>
  <si>
    <t>Gasto por amortización de diferencial de precio positivo Bonos publicos US$.</t>
  </si>
  <si>
    <t>Gasto por amortización de diferencial de precio positivo Bonos publicos Gs</t>
  </si>
  <si>
    <t>Gastos de representación</t>
  </si>
  <si>
    <t>Gastos de viaje</t>
  </si>
  <si>
    <t>Comisiones pagadas - Gestión Comercial</t>
  </si>
  <si>
    <t>Comisiones Comerciales - Banco Regional</t>
  </si>
  <si>
    <t>Gastos de Combustibles</t>
  </si>
  <si>
    <t>Comisiones Pagadas - Gestión FM</t>
  </si>
  <si>
    <t>Informes Comerciales</t>
  </si>
  <si>
    <t>Honorarios Abogados</t>
  </si>
  <si>
    <t>Sueldos y jornales/Administrativo</t>
  </si>
  <si>
    <t>Aporte patronal</t>
  </si>
  <si>
    <t>Preaviso</t>
  </si>
  <si>
    <t>Gastos de capacitación</t>
  </si>
  <si>
    <t>Seguro medico del personal</t>
  </si>
  <si>
    <t>Retribuciones especiales</t>
  </si>
  <si>
    <t>Beneficios al personal</t>
  </si>
  <si>
    <t>Dietas a directores y consejeros</t>
  </si>
  <si>
    <t>Servicios de Consultoría</t>
  </si>
  <si>
    <t>Gastos de Escribanía</t>
  </si>
  <si>
    <t>Previsión sobre créditos morosos</t>
  </si>
  <si>
    <t>Courrier y encomiendas</t>
  </si>
  <si>
    <t>Alquileres pagados</t>
  </si>
  <si>
    <t>Seguros pagados edificios</t>
  </si>
  <si>
    <t>Agua, luz, teléfono e internet</t>
  </si>
  <si>
    <t>Útiles de oficina</t>
  </si>
  <si>
    <t>Papelería, útiles e impresos</t>
  </si>
  <si>
    <t>Servicios de seguridad informática.</t>
  </si>
  <si>
    <t>Gastos de asamblea</t>
  </si>
  <si>
    <t>Impuestos  patentes tasas y contribuciones</t>
  </si>
  <si>
    <t>Comunicaciones - Vinculadas</t>
  </si>
  <si>
    <t>Previsión sobre pérdida de valor inversiones</t>
  </si>
  <si>
    <t>Mantenimiento Visual</t>
  </si>
  <si>
    <t>Depreciacíon Mejoras en Propiedad de Terceros</t>
  </si>
  <si>
    <t>Gastos de Infraestr.y Manten.</t>
  </si>
  <si>
    <t>Gastos por Licencias Informáticas</t>
  </si>
  <si>
    <t>Alquiler de espacio en Depósito</t>
  </si>
  <si>
    <t>Suscripciones Pagadas - Bloomberg</t>
  </si>
  <si>
    <t>Intereses pagados por préstamos</t>
  </si>
  <si>
    <t>Gastos de sobregiros</t>
  </si>
  <si>
    <t>Intereses por operaciones en repo CDA - Gs</t>
  </si>
  <si>
    <t>Intereses por operaciones en repo CDA - U$S</t>
  </si>
  <si>
    <t>Intereses por operaciones en repo Bonos Financieros - Gs</t>
  </si>
  <si>
    <t>Intereses por operaciones en repo Bonos Financieros U$S</t>
  </si>
  <si>
    <t>Intereses por operaciones en repo Bonos Corporativos Gs.</t>
  </si>
  <si>
    <t>Intereses por operaciones en repo Bonos Corporativos U$S</t>
  </si>
  <si>
    <t>Intereses por operaciones en repo Bonos Subordinados Gs.</t>
  </si>
  <si>
    <t>Intereses por operaciones en repo Bonos Subordinados U$S</t>
  </si>
  <si>
    <t>Comisiones y gastos bancarios</t>
  </si>
  <si>
    <t>Gastos bancarios por préstamos</t>
  </si>
  <si>
    <t>Egresos por diferencia de cambio activos</t>
  </si>
  <si>
    <t>Egresos por diferencia de cambio pasivos</t>
  </si>
  <si>
    <t>Diferencia de Ajuste por Traduccion</t>
  </si>
  <si>
    <t>Multas y sanciones</t>
  </si>
  <si>
    <t>IVA Gastos no Deducibles</t>
  </si>
  <si>
    <t>Gastos no deducibles</t>
  </si>
  <si>
    <t>EGRESOS</t>
  </si>
  <si>
    <t>INTERMEDIACIONES GS</t>
  </si>
  <si>
    <t>INTERMEDIACIONES USD</t>
  </si>
  <si>
    <t>NO CONTABLES</t>
  </si>
  <si>
    <t>Hoja BG</t>
  </si>
  <si>
    <t>Intereses a pagar</t>
  </si>
  <si>
    <t>Ingreso</t>
  </si>
  <si>
    <t>Egreso</t>
  </si>
  <si>
    <t>Diferencias de cambio - neto pasivos</t>
  </si>
  <si>
    <r>
      <t xml:space="preserve">Diferencias de cambio - neto </t>
    </r>
    <r>
      <rPr>
        <sz val="14"/>
        <color theme="0"/>
        <rFont val="Arial Narrow"/>
        <family val="2"/>
      </rPr>
      <t>pasivos</t>
    </r>
  </si>
  <si>
    <t>M/E</t>
  </si>
  <si>
    <t>Bonos subordinados</t>
  </si>
  <si>
    <t>Certificado de Deposito de Ahorro</t>
  </si>
  <si>
    <t>Intereses a cobrar</t>
  </si>
  <si>
    <t>Acreedores por intermediación</t>
  </si>
  <si>
    <t>Ingresos por Custodia Titulos Valores</t>
  </si>
  <si>
    <t>Salarios por Pagar</t>
  </si>
  <si>
    <t>Servicios Prestados por cobrar - USD</t>
  </si>
  <si>
    <t>Saldos Contables</t>
  </si>
  <si>
    <t>Al 09/2024</t>
  </si>
  <si>
    <t>Acreedores Títulos Renta Fija CDA en Repo GS</t>
  </si>
  <si>
    <t>Tarjeta de Credito a pagar partes vinculadas</t>
  </si>
  <si>
    <t>Gastos de Cafetería - Vinculadas</t>
  </si>
  <si>
    <t>Ok</t>
  </si>
  <si>
    <t>110201050011</t>
  </si>
  <si>
    <t>110201050012</t>
  </si>
  <si>
    <t>110201050021</t>
  </si>
  <si>
    <t>110201050022</t>
  </si>
  <si>
    <t>110201070011</t>
  </si>
  <si>
    <t>110201070012</t>
  </si>
  <si>
    <t>110201090011</t>
  </si>
  <si>
    <t>110201090012</t>
  </si>
  <si>
    <t>120101150011</t>
  </si>
  <si>
    <t>120101150012</t>
  </si>
  <si>
    <t>120101150021</t>
  </si>
  <si>
    <t>120101150022</t>
  </si>
  <si>
    <t>120101150031</t>
  </si>
  <si>
    <t>120101150032</t>
  </si>
  <si>
    <t>120101150042</t>
  </si>
  <si>
    <t>120101170011</t>
  </si>
  <si>
    <t>120101170012</t>
  </si>
  <si>
    <t>120101170021</t>
  </si>
  <si>
    <t>120101170022</t>
  </si>
  <si>
    <t>120101170042</t>
  </si>
  <si>
    <t>120101190011</t>
  </si>
  <si>
    <t>120101190012</t>
  </si>
  <si>
    <t>120101190021</t>
  </si>
  <si>
    <t>120101190022</t>
  </si>
  <si>
    <t>120101190031</t>
  </si>
  <si>
    <t>120101190032</t>
  </si>
  <si>
    <t>120101190041</t>
  </si>
  <si>
    <t>120101190042</t>
  </si>
  <si>
    <t>120101210011</t>
  </si>
  <si>
    <t>120101210012</t>
  </si>
  <si>
    <t>120101210022</t>
  </si>
  <si>
    <t>120101210031</t>
  </si>
  <si>
    <t>120101210042</t>
  </si>
  <si>
    <t>120101210061</t>
  </si>
  <si>
    <t>12010125001</t>
  </si>
  <si>
    <t>12010125002</t>
  </si>
  <si>
    <t>12020131009</t>
  </si>
  <si>
    <t>12020133001</t>
  </si>
  <si>
    <t>12090147001</t>
  </si>
  <si>
    <t>130101510011</t>
  </si>
  <si>
    <t>130101510021</t>
  </si>
  <si>
    <t>130101510022</t>
  </si>
  <si>
    <t>130101510041</t>
  </si>
  <si>
    <t>130101510042</t>
  </si>
  <si>
    <t>13010153002</t>
  </si>
  <si>
    <t>13010155001</t>
  </si>
  <si>
    <t>13010155002</t>
  </si>
  <si>
    <t>130101630011</t>
  </si>
  <si>
    <t>130101630012</t>
  </si>
  <si>
    <t>130101630013</t>
  </si>
  <si>
    <t>130101630014</t>
  </si>
  <si>
    <t>130101630031</t>
  </si>
  <si>
    <t>130101650011</t>
  </si>
  <si>
    <t>130101650012</t>
  </si>
  <si>
    <t>130101650021</t>
  </si>
  <si>
    <t>130101721</t>
  </si>
  <si>
    <t>130101722</t>
  </si>
  <si>
    <t>130101723</t>
  </si>
  <si>
    <t>130101724</t>
  </si>
  <si>
    <t>130201730011</t>
  </si>
  <si>
    <t>130201730012</t>
  </si>
  <si>
    <t>130201730031</t>
  </si>
  <si>
    <t>130201730032</t>
  </si>
  <si>
    <t>130201750022</t>
  </si>
  <si>
    <t>130401870011</t>
  </si>
  <si>
    <t>130401870012</t>
  </si>
  <si>
    <t>130401870021</t>
  </si>
  <si>
    <t>130401870031</t>
  </si>
  <si>
    <t>13040191001</t>
  </si>
  <si>
    <t>13040191002</t>
  </si>
  <si>
    <t>13040191004</t>
  </si>
  <si>
    <t>13040191005</t>
  </si>
  <si>
    <t>13040191008</t>
  </si>
  <si>
    <t>13040195001</t>
  </si>
  <si>
    <t>130401970011</t>
  </si>
  <si>
    <t>130401970012</t>
  </si>
  <si>
    <t>130401970041</t>
  </si>
  <si>
    <t>130401970072</t>
  </si>
  <si>
    <t>130401970081</t>
  </si>
  <si>
    <t>130401970101</t>
  </si>
  <si>
    <t>130401970102</t>
  </si>
  <si>
    <t>130401970104</t>
  </si>
  <si>
    <t>1304019701101</t>
  </si>
  <si>
    <t>1304019701102</t>
  </si>
  <si>
    <t>130802130011</t>
  </si>
  <si>
    <t>130802130012</t>
  </si>
  <si>
    <t>130802130021</t>
  </si>
  <si>
    <t>130802130022</t>
  </si>
  <si>
    <t>130802130031</t>
  </si>
  <si>
    <t>130802130032</t>
  </si>
  <si>
    <t>130802130041</t>
  </si>
  <si>
    <t>130802130042</t>
  </si>
  <si>
    <t>130802130051</t>
  </si>
  <si>
    <t>130802130052</t>
  </si>
  <si>
    <t>130802130061</t>
  </si>
  <si>
    <t>130802130062</t>
  </si>
  <si>
    <t>130802130071</t>
  </si>
  <si>
    <t>130802130072</t>
  </si>
  <si>
    <t>130802130081</t>
  </si>
  <si>
    <t>130802130082</t>
  </si>
  <si>
    <t>130802130111</t>
  </si>
  <si>
    <t>130802130121</t>
  </si>
  <si>
    <t>130802150011</t>
  </si>
  <si>
    <t>130802150012</t>
  </si>
  <si>
    <t>130802150021</t>
  </si>
  <si>
    <t>130802150022</t>
  </si>
  <si>
    <t>130802150031</t>
  </si>
  <si>
    <t>130802150032</t>
  </si>
  <si>
    <t>130802150042</t>
  </si>
  <si>
    <t>130802150072</t>
  </si>
  <si>
    <t>130802150082</t>
  </si>
  <si>
    <t>13080217001</t>
  </si>
  <si>
    <t>13080217002</t>
  </si>
  <si>
    <t>14010225006</t>
  </si>
  <si>
    <t>14010225007</t>
  </si>
  <si>
    <t>14010225008</t>
  </si>
  <si>
    <t>14010225009</t>
  </si>
  <si>
    <t>14010225012</t>
  </si>
  <si>
    <t>14010225013</t>
  </si>
  <si>
    <t>14010225016</t>
  </si>
  <si>
    <t>14010225017</t>
  </si>
  <si>
    <t>15010227001</t>
  </si>
  <si>
    <t>15010227003</t>
  </si>
  <si>
    <t>15010227004</t>
  </si>
  <si>
    <t>15010227005</t>
  </si>
  <si>
    <t>15010227901</t>
  </si>
  <si>
    <t>15010227903</t>
  </si>
  <si>
    <t>15010227904</t>
  </si>
  <si>
    <t>210101020011</t>
  </si>
  <si>
    <t>210101020012</t>
  </si>
  <si>
    <t>210101020013</t>
  </si>
  <si>
    <t>210101020014</t>
  </si>
  <si>
    <t>210101020021</t>
  </si>
  <si>
    <t>210101020031</t>
  </si>
  <si>
    <t>210101020032</t>
  </si>
  <si>
    <t>210101040022</t>
  </si>
  <si>
    <t>220101100011</t>
  </si>
  <si>
    <t>220101100012</t>
  </si>
  <si>
    <t>220101100021</t>
  </si>
  <si>
    <t>220101100031</t>
  </si>
  <si>
    <t>220101100032</t>
  </si>
  <si>
    <t>220101100061</t>
  </si>
  <si>
    <t>220101120011</t>
  </si>
  <si>
    <t>220101120012</t>
  </si>
  <si>
    <t>220101120022</t>
  </si>
  <si>
    <t>220101120042</t>
  </si>
  <si>
    <t>2201011300111</t>
  </si>
  <si>
    <t>230101140011</t>
  </si>
  <si>
    <t>230101140012</t>
  </si>
  <si>
    <t>230101140021</t>
  </si>
  <si>
    <t>230101140022</t>
  </si>
  <si>
    <t>230101140031</t>
  </si>
  <si>
    <t>230101140032</t>
  </si>
  <si>
    <t>230101140041</t>
  </si>
  <si>
    <t>230101140042</t>
  </si>
  <si>
    <t>230101160021</t>
  </si>
  <si>
    <t>230101160022</t>
  </si>
  <si>
    <t>230101180031</t>
  </si>
  <si>
    <t>230101180032</t>
  </si>
  <si>
    <t>230101180041</t>
  </si>
  <si>
    <t>230101260011</t>
  </si>
  <si>
    <t>230101260012</t>
  </si>
  <si>
    <t>230101260021</t>
  </si>
  <si>
    <t>230101260022</t>
  </si>
  <si>
    <t>230101260031</t>
  </si>
  <si>
    <t>230101260032</t>
  </si>
  <si>
    <t>230101260041</t>
  </si>
  <si>
    <t>230101260042</t>
  </si>
  <si>
    <t>230101260081</t>
  </si>
  <si>
    <t>230101260082</t>
  </si>
  <si>
    <t>230101260091</t>
  </si>
  <si>
    <t>230101260092</t>
  </si>
  <si>
    <t>230101260101</t>
  </si>
  <si>
    <t>230101260102</t>
  </si>
  <si>
    <t>230101260111</t>
  </si>
  <si>
    <t>230101260112</t>
  </si>
  <si>
    <t>23010131001</t>
  </si>
  <si>
    <t>23010131002</t>
  </si>
  <si>
    <t>23010131003</t>
  </si>
  <si>
    <t>23010131004</t>
  </si>
  <si>
    <t>23010131005</t>
  </si>
  <si>
    <t>23010131006</t>
  </si>
  <si>
    <t>24010132001011</t>
  </si>
  <si>
    <t>24010132001012</t>
  </si>
  <si>
    <t>24010132001013</t>
  </si>
  <si>
    <t>240101320021</t>
  </si>
  <si>
    <t>240101320032</t>
  </si>
  <si>
    <t>24010134004</t>
  </si>
  <si>
    <t>24010138005</t>
  </si>
  <si>
    <t>24010138006</t>
  </si>
  <si>
    <t>250101400041</t>
  </si>
  <si>
    <t>250101400061</t>
  </si>
  <si>
    <t>250101400071</t>
  </si>
  <si>
    <t>250101400081</t>
  </si>
  <si>
    <t>250101400091</t>
  </si>
  <si>
    <t>250101400101</t>
  </si>
  <si>
    <t>250101400102</t>
  </si>
  <si>
    <t>250101400121</t>
  </si>
  <si>
    <t>250101400131</t>
  </si>
  <si>
    <t>250101400161</t>
  </si>
  <si>
    <t>250101400201</t>
  </si>
  <si>
    <t>250101400211</t>
  </si>
  <si>
    <t>250101400221</t>
  </si>
  <si>
    <t>250101400231</t>
  </si>
  <si>
    <t>250101400241</t>
  </si>
  <si>
    <t>250101400251</t>
  </si>
  <si>
    <t>250101420011</t>
  </si>
  <si>
    <t>250101420021</t>
  </si>
  <si>
    <t>250101420022</t>
  </si>
  <si>
    <t>250101420041</t>
  </si>
  <si>
    <t>250101420051</t>
  </si>
  <si>
    <t>250101420071</t>
  </si>
  <si>
    <t>31010502001</t>
  </si>
  <si>
    <t>31020504001</t>
  </si>
  <si>
    <t>31030506001</t>
  </si>
  <si>
    <t>31030506006</t>
  </si>
  <si>
    <t>31040518001</t>
  </si>
  <si>
    <t>31040518999</t>
  </si>
  <si>
    <t>Gastos Viaje - Vinculadas</t>
  </si>
  <si>
    <t>Bonos Subordinados - Vinc</t>
  </si>
  <si>
    <t>Bonos Financieros - Vinc</t>
  </si>
  <si>
    <t>Diferencia de Precio (+)</t>
  </si>
  <si>
    <t>Bonos del exterior</t>
  </si>
  <si>
    <t>Préstamos</t>
  </si>
  <si>
    <t>Para notas 5</t>
  </si>
  <si>
    <t>610107020011</t>
  </si>
  <si>
    <t>610107020021</t>
  </si>
  <si>
    <t>610107020022</t>
  </si>
  <si>
    <t>61010704002</t>
  </si>
  <si>
    <t>610107040021</t>
  </si>
  <si>
    <t>610107060021</t>
  </si>
  <si>
    <t>610107060022</t>
  </si>
  <si>
    <t>61010709002</t>
  </si>
  <si>
    <t>61010709003</t>
  </si>
  <si>
    <t>61010709004</t>
  </si>
  <si>
    <t>61030714002</t>
  </si>
  <si>
    <t>61030714005</t>
  </si>
  <si>
    <t>61030714007</t>
  </si>
  <si>
    <t>61030714009</t>
  </si>
  <si>
    <t>61030714010</t>
  </si>
  <si>
    <t>61030714011</t>
  </si>
  <si>
    <t>61030714012</t>
  </si>
  <si>
    <t>610307160021</t>
  </si>
  <si>
    <t>610307160071</t>
  </si>
  <si>
    <t>610307160072</t>
  </si>
  <si>
    <t>610307160081</t>
  </si>
  <si>
    <t>610307160082</t>
  </si>
  <si>
    <t>610307160091</t>
  </si>
  <si>
    <t>610307160101</t>
  </si>
  <si>
    <t>610407180011</t>
  </si>
  <si>
    <t>610407180012</t>
  </si>
  <si>
    <t>610407180021</t>
  </si>
  <si>
    <t>610407180022</t>
  </si>
  <si>
    <t>610407180031</t>
  </si>
  <si>
    <t>610407180032</t>
  </si>
  <si>
    <t>610407180041</t>
  </si>
  <si>
    <t>610407180042</t>
  </si>
  <si>
    <t>610407180081</t>
  </si>
  <si>
    <t>610407200032</t>
  </si>
  <si>
    <t>610407200041</t>
  </si>
  <si>
    <t>610407200042</t>
  </si>
  <si>
    <t>610407300011</t>
  </si>
  <si>
    <t>610407300012</t>
  </si>
  <si>
    <t>610407300013</t>
  </si>
  <si>
    <t>610407300014</t>
  </si>
  <si>
    <t>610407300015</t>
  </si>
  <si>
    <t>610407300016</t>
  </si>
  <si>
    <t>610407300017</t>
  </si>
  <si>
    <t>610407300018</t>
  </si>
  <si>
    <t>610407300019</t>
  </si>
  <si>
    <t>610407300035</t>
  </si>
  <si>
    <t>610407300036</t>
  </si>
  <si>
    <t>610407300038</t>
  </si>
  <si>
    <t>61040731001</t>
  </si>
  <si>
    <t>610407320011</t>
  </si>
  <si>
    <t>610407320012</t>
  </si>
  <si>
    <t>610407320013</t>
  </si>
  <si>
    <t>610407320014</t>
  </si>
  <si>
    <t>610407320015</t>
  </si>
  <si>
    <t>610407320016</t>
  </si>
  <si>
    <t>610407340011</t>
  </si>
  <si>
    <t>610407340012</t>
  </si>
  <si>
    <t>610407340013</t>
  </si>
  <si>
    <t>610407340014</t>
  </si>
  <si>
    <t>61040734002</t>
  </si>
  <si>
    <t>610407340021</t>
  </si>
  <si>
    <t>610407340022</t>
  </si>
  <si>
    <t>610407340023</t>
  </si>
  <si>
    <t>610407340024</t>
  </si>
  <si>
    <t>610407340025</t>
  </si>
  <si>
    <t>610407340026</t>
  </si>
  <si>
    <t>610407340027</t>
  </si>
  <si>
    <t>610407340029</t>
  </si>
  <si>
    <t>610407360011</t>
  </si>
  <si>
    <t>610407360013</t>
  </si>
  <si>
    <t>610407360014</t>
  </si>
  <si>
    <t>610407360023</t>
  </si>
  <si>
    <t>610407360026</t>
  </si>
  <si>
    <t>61040738001</t>
  </si>
  <si>
    <t>61040738002</t>
  </si>
  <si>
    <t>610507460021</t>
  </si>
  <si>
    <t>610507460031</t>
  </si>
  <si>
    <t>610507460032</t>
  </si>
  <si>
    <t>610507460041</t>
  </si>
  <si>
    <t>610507460042</t>
  </si>
  <si>
    <t>610507460051</t>
  </si>
  <si>
    <t>610507460081</t>
  </si>
  <si>
    <t>610507460091</t>
  </si>
  <si>
    <t>610507460101</t>
  </si>
  <si>
    <t>610507460111</t>
  </si>
  <si>
    <t>610507460121</t>
  </si>
  <si>
    <t>610507460131</t>
  </si>
  <si>
    <t>610507460141</t>
  </si>
  <si>
    <t>610507460151</t>
  </si>
  <si>
    <t>61050748003</t>
  </si>
  <si>
    <t>6</t>
  </si>
  <si>
    <t>710107010011</t>
  </si>
  <si>
    <t>710107010051</t>
  </si>
  <si>
    <t>710107010052</t>
  </si>
  <si>
    <t>710107010061</t>
  </si>
  <si>
    <t>71010705001</t>
  </si>
  <si>
    <t>710107050021</t>
  </si>
  <si>
    <t>710107050022</t>
  </si>
  <si>
    <t>71010705004</t>
  </si>
  <si>
    <t>710107050071</t>
  </si>
  <si>
    <t>710107050072</t>
  </si>
  <si>
    <t>710207070011</t>
  </si>
  <si>
    <t>710207070012</t>
  </si>
  <si>
    <t>710207070021</t>
  </si>
  <si>
    <t>710207070022</t>
  </si>
  <si>
    <t>710207070031</t>
  </si>
  <si>
    <t>710207070032</t>
  </si>
  <si>
    <t>710207070041</t>
  </si>
  <si>
    <t>710207070071</t>
  </si>
  <si>
    <t>71030719001</t>
  </si>
  <si>
    <t>710307190011</t>
  </si>
  <si>
    <t>710307190012</t>
  </si>
  <si>
    <t>710307190021</t>
  </si>
  <si>
    <t>710307190022</t>
  </si>
  <si>
    <t>710307190023</t>
  </si>
  <si>
    <t>710307190024</t>
  </si>
  <si>
    <t>710307190025</t>
  </si>
  <si>
    <t>710307190026</t>
  </si>
  <si>
    <t>710307190027</t>
  </si>
  <si>
    <t>710307190028</t>
  </si>
  <si>
    <t>71040731001</t>
  </si>
  <si>
    <t>71040731002</t>
  </si>
  <si>
    <t>71040731003</t>
  </si>
  <si>
    <t>71040731004</t>
  </si>
  <si>
    <t>71040731005</t>
  </si>
  <si>
    <t>71040731006</t>
  </si>
  <si>
    <t>71040731007</t>
  </si>
  <si>
    <t>71040731008</t>
  </si>
  <si>
    <t>71040733003</t>
  </si>
  <si>
    <t>71040733004</t>
  </si>
  <si>
    <t>71040733008</t>
  </si>
  <si>
    <t>71040733009</t>
  </si>
  <si>
    <t>71040733010</t>
  </si>
  <si>
    <t>71040733012</t>
  </si>
  <si>
    <t>71040733013</t>
  </si>
  <si>
    <t>71040733014</t>
  </si>
  <si>
    <t>71040733016</t>
  </si>
  <si>
    <t>71040733017</t>
  </si>
  <si>
    <t>71040733018</t>
  </si>
  <si>
    <t>71040733019</t>
  </si>
  <si>
    <t>71040733020</t>
  </si>
  <si>
    <t>71040733021</t>
  </si>
  <si>
    <t>71040733023</t>
  </si>
  <si>
    <t>71040733028</t>
  </si>
  <si>
    <t>71040733029</t>
  </si>
  <si>
    <t>71040733030</t>
  </si>
  <si>
    <t>71040733031</t>
  </si>
  <si>
    <t>71040733032</t>
  </si>
  <si>
    <t>71040733035</t>
  </si>
  <si>
    <t>71040733036</t>
  </si>
  <si>
    <t>71040733038</t>
  </si>
  <si>
    <t>71040733039</t>
  </si>
  <si>
    <t>71040733040</t>
  </si>
  <si>
    <t>71040733043</t>
  </si>
  <si>
    <t>71040733044</t>
  </si>
  <si>
    <t>71040733046</t>
  </si>
  <si>
    <t>71040733052</t>
  </si>
  <si>
    <t>71040733055</t>
  </si>
  <si>
    <t>71040733056</t>
  </si>
  <si>
    <t>71040733061</t>
  </si>
  <si>
    <t>71040733062</t>
  </si>
  <si>
    <t>71040733063</t>
  </si>
  <si>
    <t>71040733064</t>
  </si>
  <si>
    <t>71040733065</t>
  </si>
  <si>
    <t>71040733066</t>
  </si>
  <si>
    <t>71040733067</t>
  </si>
  <si>
    <t>71040733068</t>
  </si>
  <si>
    <t>71040733069</t>
  </si>
  <si>
    <t>71040733072</t>
  </si>
  <si>
    <t>71040733073</t>
  </si>
  <si>
    <t>71040733074</t>
  </si>
  <si>
    <t>71040733076</t>
  </si>
  <si>
    <t>71040733077</t>
  </si>
  <si>
    <t>71040733081</t>
  </si>
  <si>
    <t>71040733082</t>
  </si>
  <si>
    <t>71040733084</t>
  </si>
  <si>
    <t>71040733086</t>
  </si>
  <si>
    <t>71040733087</t>
  </si>
  <si>
    <t>71040733088</t>
  </si>
  <si>
    <t>71040733089</t>
  </si>
  <si>
    <t>71040733090</t>
  </si>
  <si>
    <t>71040735001</t>
  </si>
  <si>
    <t>71040735002</t>
  </si>
  <si>
    <t>710407350031</t>
  </si>
  <si>
    <t>710407350032</t>
  </si>
  <si>
    <t>710407350033</t>
  </si>
  <si>
    <t>710407350034</t>
  </si>
  <si>
    <t>710407350035</t>
  </si>
  <si>
    <t>710407350036</t>
  </si>
  <si>
    <t>710407350037</t>
  </si>
  <si>
    <t>710407350038</t>
  </si>
  <si>
    <t>71040735004</t>
  </si>
  <si>
    <t>71040735006</t>
  </si>
  <si>
    <t>71040735007</t>
  </si>
  <si>
    <t>71040735008</t>
  </si>
  <si>
    <t>71040735011</t>
  </si>
  <si>
    <t>71040735012</t>
  </si>
  <si>
    <t>71040735013</t>
  </si>
  <si>
    <t>71040737001</t>
  </si>
  <si>
    <t>71040737002</t>
  </si>
  <si>
    <t>71040737003</t>
  </si>
  <si>
    <t>71040737005</t>
  </si>
  <si>
    <t>71040737006</t>
  </si>
  <si>
    <t>72010741003</t>
  </si>
  <si>
    <t>72010741004</t>
  </si>
  <si>
    <t>72010741005</t>
  </si>
  <si>
    <t>72010741006</t>
  </si>
  <si>
    <t>7</t>
  </si>
  <si>
    <t>9201</t>
  </si>
  <si>
    <t>9202</t>
  </si>
  <si>
    <t>9</t>
  </si>
  <si>
    <t>Servicios administrativos</t>
  </si>
  <si>
    <t>15010227002</t>
  </si>
  <si>
    <t>15010227902</t>
  </si>
  <si>
    <t>Cuenta Corriente Nro. 8054126 Gs</t>
  </si>
  <si>
    <t>Cuenta Corriente. N° 5125281 Gs</t>
  </si>
  <si>
    <t>Los activos y pasivos en moneda extranjera se valúan al tipo de cambio referencial mensual publicada por el Banco Central del Paraguay a la fecha de cierre del periodo. 
Las diferencias de cambio originadas por fluctuaciones en los tipos de cambio, producidos entre las fechas de concertación de las operaciones y su valuación al cierre del ejercicio, son reconocidas en resultados en el periodo en que ocurren. Ver Nota 5.a.</t>
  </si>
  <si>
    <t>Financiera Paraguayo Japonesa S.A.E.C.A.</t>
  </si>
  <si>
    <t>Nucleo S.A.</t>
  </si>
  <si>
    <t>Departamento Del Tesoro Eeuu</t>
  </si>
  <si>
    <t>Bricapar S.A.E.</t>
  </si>
  <si>
    <t>Frigorifico Concepcion S.A.</t>
  </si>
  <si>
    <t>Regional AFPISA - Incrementos</t>
  </si>
  <si>
    <t>Cecon S.A.E.</t>
  </si>
  <si>
    <t>Diferencial de precio</t>
  </si>
  <si>
    <t xml:space="preserve">Comisiones Pagadas </t>
  </si>
  <si>
    <t>Ordinarias y nominativas</t>
  </si>
  <si>
    <t>Préstamos Financieros</t>
  </si>
  <si>
    <t>Reporte: Del   01/01/2024  al 31/12/2024</t>
  </si>
  <si>
    <t>120101150041</t>
  </si>
  <si>
    <t>Bonos Financieros - GS</t>
  </si>
  <si>
    <t>120101150062</t>
  </si>
  <si>
    <t>Bonos Públicos GS</t>
  </si>
  <si>
    <t>120101210032</t>
  </si>
  <si>
    <t>Dif. de Precio (+) Bonos corporativos US$</t>
  </si>
  <si>
    <t>120101210041</t>
  </si>
  <si>
    <t>Dif. de Precio (+) Bonos financieros Gs.</t>
  </si>
  <si>
    <t>12010123002</t>
  </si>
  <si>
    <t>Diferencial de Precio Positivo no Amortizado - Bonos Subordinados Partes Vinculadas</t>
  </si>
  <si>
    <t>12020131019</t>
  </si>
  <si>
    <t>Acciones Preferidas Caraturales CBSA-VPP</t>
  </si>
  <si>
    <t>130101650022</t>
  </si>
  <si>
    <t>Deudores por servicios de custodia de valores Partes Vinculadas USD</t>
  </si>
  <si>
    <t>130201730041</t>
  </si>
  <si>
    <t>Deudores por negociación Títulos Renta Fija Bonos Financieros en Repo Gs</t>
  </si>
  <si>
    <t>130201730042</t>
  </si>
  <si>
    <t>Deudores por negociación Títulos Renta Fija Bonos Financieros en Repo USD</t>
  </si>
  <si>
    <t>130201750021</t>
  </si>
  <si>
    <t>Deudores por negociación Títulos Renta Fija Bonos Subordinados en Repo Gs</t>
  </si>
  <si>
    <t>130201750041</t>
  </si>
  <si>
    <t>130201750042</t>
  </si>
  <si>
    <t>13040205002101</t>
  </si>
  <si>
    <t>Bonos Corporativos GS</t>
  </si>
  <si>
    <t>13040205002102</t>
  </si>
  <si>
    <t>Int. a cobrar -  Bonos Corporativos</t>
  </si>
  <si>
    <t>13040205002103</t>
  </si>
  <si>
    <t>(-) Int. a devengar -  Bonos Corporativos</t>
  </si>
  <si>
    <t>13040205002104</t>
  </si>
  <si>
    <t>130802150041</t>
  </si>
  <si>
    <t>Int. a Deveng. Bonos Sub. Gs Vinculadas</t>
  </si>
  <si>
    <t>130802150071</t>
  </si>
  <si>
    <t>Int. a Cobrar - Bonos Financieros - Gs V</t>
  </si>
  <si>
    <t>130802150081</t>
  </si>
  <si>
    <t>Int. a Deveng. Bonos Finan. - Gs VINC.</t>
  </si>
  <si>
    <t>14010225010</t>
  </si>
  <si>
    <t>Equipos de Oficina</t>
  </si>
  <si>
    <t>15010227007</t>
  </si>
  <si>
    <t>Gastos de Implementación – CRM</t>
  </si>
  <si>
    <t>210101040021</t>
  </si>
  <si>
    <t>220101100041</t>
  </si>
  <si>
    <t>Dif. de Precio (-) Bonos Financieros USD</t>
  </si>
  <si>
    <t>220101100042</t>
  </si>
  <si>
    <t>Dif. de Precio (-) Bonos Financieros GS</t>
  </si>
  <si>
    <t>220101120021</t>
  </si>
  <si>
    <t>Dif. de Precio (-) Bonos Surbodinados vinculados GS</t>
  </si>
  <si>
    <t>230101160041</t>
  </si>
  <si>
    <t>Acreedores Títulos Renta Fija Bonos Financieros en Repo  GS</t>
  </si>
  <si>
    <t>230101280021</t>
  </si>
  <si>
    <t>230101280061</t>
  </si>
  <si>
    <t>250101400112</t>
  </si>
  <si>
    <t>250101400151</t>
  </si>
  <si>
    <t>Diágnostico/ plan táctico integral a pagar</t>
  </si>
  <si>
    <t>610107040011</t>
  </si>
  <si>
    <t>Comisiones por operaciones de intermediación de Acciones bursátiles Partes vinculadas Gs.</t>
  </si>
  <si>
    <t>61030714013</t>
  </si>
  <si>
    <t>Servicios de Valoración de Empresas - USD</t>
  </si>
  <si>
    <t>61030714014</t>
  </si>
  <si>
    <t>Servicios de Valoración de Empresas - GS</t>
  </si>
  <si>
    <t>61030714015</t>
  </si>
  <si>
    <t>Gestión de Pago a Accionistas - GS</t>
  </si>
  <si>
    <t>610307160092</t>
  </si>
  <si>
    <t>Servicio de Cumplimiento Normativo USD</t>
  </si>
  <si>
    <t>610307160112</t>
  </si>
  <si>
    <t>Servicios Operativos USD</t>
  </si>
  <si>
    <t>610407200011</t>
  </si>
  <si>
    <t>CDA  Gs VINCULADAS</t>
  </si>
  <si>
    <t>610407200012</t>
  </si>
  <si>
    <t>CDA  USD VINCULADAS</t>
  </si>
  <si>
    <t>610407360022</t>
  </si>
  <si>
    <t>Ingreso por Amortización de Diferencial de precio negativo Bonos Financieros USD Partes Vinculadas</t>
  </si>
  <si>
    <t>710107010021</t>
  </si>
  <si>
    <t>Comisiones pagadas asesores independientes</t>
  </si>
  <si>
    <t>710107010031</t>
  </si>
  <si>
    <t>Comisiones pagadas a otras entidades por intermediación</t>
  </si>
  <si>
    <t>71010703001</t>
  </si>
  <si>
    <t>71010705002</t>
  </si>
  <si>
    <t>Arancel BVPASA por Renta  Fija  SEN</t>
  </si>
  <si>
    <t>710207070042</t>
  </si>
  <si>
    <t>71020709004</t>
  </si>
  <si>
    <t>Costo por venta de Bonos Subordinados Partes Vinculadas</t>
  </si>
  <si>
    <t>71040731009</t>
  </si>
  <si>
    <t>Gastos de viaje al exterior - GND</t>
  </si>
  <si>
    <t>71040733034</t>
  </si>
  <si>
    <t>Viaticos</t>
  </si>
  <si>
    <t>71040733045</t>
  </si>
  <si>
    <t>Donaciones y contribuciones</t>
  </si>
  <si>
    <t>71040733091</t>
  </si>
  <si>
    <t>Amortización licencias informáticas no deducibles</t>
  </si>
  <si>
    <t>71040733092</t>
  </si>
  <si>
    <t>Descuentos Otorgados</t>
  </si>
  <si>
    <t>71040733093</t>
  </si>
  <si>
    <t>Asesoría laboral</t>
  </si>
  <si>
    <t>72010741001</t>
  </si>
  <si>
    <t>Indemnizaciones pagadas</t>
  </si>
  <si>
    <t>NOTAS A LOS ESTADOS FINANCIEROS AL 31 DE DICIEMBRE DE 2024</t>
  </si>
  <si>
    <t>La composición de la cartera de Inversiones temporarias al 31 DE DICIEMBRE de 2024, las cuales se hallan valuadas conforme al criterio expuesto en la Nota 3.2 b. fueron las siguientes:</t>
  </si>
  <si>
    <t>Total al 31/12/2024</t>
  </si>
  <si>
    <t>Cambio
Cierre
31/12/2024</t>
  </si>
  <si>
    <t>Saldo
31/12/2024
(GS)</t>
  </si>
  <si>
    <t>Tipo de Cambio
31/12/2024</t>
  </si>
  <si>
    <t>Monto Ajustado
31/12/2024
(GS)</t>
  </si>
  <si>
    <t>Saldo al 31/12/2024</t>
  </si>
  <si>
    <t>Títulos de Renta Fija NC</t>
  </si>
  <si>
    <t>Interes a cobrar NC</t>
  </si>
  <si>
    <t>Estados Financieros correspondientes al período del 01 de Enero de 2024 al 31 de Diciembre de 2024</t>
  </si>
  <si>
    <t>Información al 31  de diciembre de 2024</t>
  </si>
  <si>
    <t>Según el índice de precios al consumidor (IPC) publicado por el Banco Central del Paraguay, la inflación al 31 de diciembre de 2023 y 31 de diciembre de 2024 fueron de 3,7%  y  3,8%  respectivamente.</t>
  </si>
  <si>
    <t>Los estados financieros y la información complementaria relacionadas con ellos, se presentan en forma comparativa de la siguiente manera: el balance general se presenta de manera comparativa al 31 de diciembre de 2023; los estados de resultados,  el estado de flujo de efectivos y el estado de variación del patrimonio se presenta de manera comparativa al 31 de diciembre de 2023.</t>
  </si>
  <si>
    <t>Las inversiones que posee la Sociedad en Sudameris Asset Management Administradora de Fondos Patrimoniales de Inversión S.A. se encuentran valuadas en base al método de la participación o valor patrimonial proporcional (VPP), utilizando los estados financieros de la Sociedad controlada al 31 de diciembre de 2024.</t>
  </si>
  <si>
    <t>Las partidas de activos y pasivos en moneda extranjera al 31 de diciembre de 2024 y 31 de diciembre de 2023 fueron valuadas al tipo de cambio de cierre proporcionado el Banco Central del Paraguay (BCP), el cual no difiere significativamente respecto del vigente en el mercado libre de cambios:</t>
  </si>
  <si>
    <t>n/a</t>
  </si>
  <si>
    <t>Cuentas a Pagar Personas y Empresas relacionadas</t>
  </si>
  <si>
    <t>Cuenta Corriente. N° 5125281 USD</t>
  </si>
  <si>
    <t>Al 31 de diciembre de 2024, la composición de cartera de títulos en reporto con pacto de re-compra, fue la siguiente:</t>
  </si>
  <si>
    <t>Al 31 de diciembre de 2024 y 31 de diciembre de 2023, la Sociedad no cuenta con derechos sobre títulos por contratos de underwriting.</t>
  </si>
  <si>
    <t>Gastos a Recuperar - Sudameris Bank S.A</t>
  </si>
  <si>
    <t xml:space="preserve">Sudameris Bank S.A.E.C.A   </t>
  </si>
  <si>
    <t>No aplicable. Al 31 de diciembre de 2024 y 31 de diciembre de 2023, la Sociedad no cuenta con saldos en cartera.</t>
  </si>
  <si>
    <t>Sudameris Managament A.F.P.I.S.A</t>
  </si>
  <si>
    <t>Vinculada</t>
  </si>
  <si>
    <t>No Aplicable. Al 31 de diciembre de 2024 y 31 de diciembre de 2023, la Sociedad no cuenta con obligaciones por contrato de underwriting.</t>
  </si>
  <si>
    <t>Comisiones por pagar</t>
  </si>
  <si>
    <t>Honorarios por pagar</t>
  </si>
  <si>
    <t>Cuenta Dolares No.4047569</t>
  </si>
  <si>
    <t>El resultado por operaciones con empresas y personas vinculadas al 31 de diciembre de 2024 es el siguiente:</t>
  </si>
  <si>
    <t>Informes comerciales</t>
  </si>
  <si>
    <t>Enersur S.A.</t>
  </si>
  <si>
    <t>Biotec del Paraguay S.A.</t>
  </si>
  <si>
    <t>Telefonica Celular Del Paraguay S.A.E. (Telecel SAE)</t>
  </si>
  <si>
    <t>Letras del exterior</t>
  </si>
  <si>
    <t>La composición de la cartera de Inversiones temporarias y permanentes al 31 de diciembre de 2024 con valor de cotización fue la siguiente:</t>
  </si>
  <si>
    <t>Julio Martinez</t>
  </si>
  <si>
    <t>Contratos de Corresponsalia</t>
  </si>
  <si>
    <t xml:space="preserve">En Asamblea Ordinaria Nº 3 de fecha 29 de junio de 2020, la asamblea resuelve en el segundo punto del día " Capitalizar el importe de Gs. 615.000.000 (Guaraníes seiscientos quince mil millones) correspondiente a las utilidades del ejercicio 2019" previa deducción de las reservas legal y especiales. </t>
  </si>
  <si>
    <t>En Asamblea Ordinaria Nº 5 de fecha 26 de abril de 2021, la asamblea resuelve en el cuarto punto del día "Capitalizar el importe de Gs. 1.945.000.000 (Guaraníes Un mil millones novecientos cincuenta mil millones) correspondiente  a las utilidades del ejercicio 2020" previa deducción de las reservas legal y especiales. .</t>
  </si>
  <si>
    <t>En Asamblea Ordinaria Nº 12 de fecha 30 de abril de 2024, los accionistas resuelven en el cuarto punto del día " Capitalizar las utilidades por el importe de Gs.1.457.902.958 correspondiente a la utilidad del periodo 2023, previa deducción de las reservas legal y especiales, asi mismo también se resolvió la capitalización de las reservas especiales por el importe de Gs. 1.029.236.813. A la fecha del presente informe, la protocolización de la escritura se encuentra pendiente.</t>
  </si>
  <si>
    <t>En Acta de Directorio Nº 204 de fecha 13 de diciembre de 2024, los accionistas resuelven en el primer punto del día " Capitalizar las utilidades por el importe de Gs. 1.457.902.958 correspondiente al saldo de la utilidad del periodo 2023 como asi tambiénel importe correspondiente de las reservas facultativas por el importe de Gs. 1.029.236.813.</t>
  </si>
  <si>
    <t xml:space="preserve"> Nro. 1 al Nro. al 32.486</t>
  </si>
  <si>
    <t>Nro. 1 al Nro. 69.999</t>
  </si>
  <si>
    <t>Al 31 de diciembre de 2024, la Sociedad mantiene en cuentas de ordenlas inversiones de terceros que se encuentran bajo su administración o custodia de valores, los cuales se componen de la siguiente forma:</t>
  </si>
  <si>
    <t>POR EL CIERRE DE EJERCICIO DEL 01 DE ENERO DE 2024 AL 31 DE DICIEMBRE DE 2024 PRESENTADO EN FORMA COMPARATIVA CON EL EJERCICIO ANTERIOR FINALIZADO EL 31 DE DICIEMBRE DE 2023</t>
  </si>
  <si>
    <t>POR EL CIERRE DE EJERCICIODEL 01 DE ENERO DE 2024 AL 31 DE DICIEMBRE DE 2024 PRESENTADO EN FORMA COMPARATIVA CON EL MISMO PERIODO DEL EJERCICIO ANTERIOR</t>
  </si>
  <si>
    <t>POR EL CIERRE DE EJERCICIO DEL 01 DE ENERO DE 2024 AL 31 DE DICIEMBRE DE 2024 PRESENTADO EN FORMA COMPARATIVA CON EL MISMO PERIODO DEL EJERCICIO ANTERIOR</t>
  </si>
  <si>
    <t>POR EL CIERRE DE EJERCICIO EL 01 DE ENERO DE 2024 AL 31 DE DICIEMBRE DE 2024 PRESENTADO EN FORMA COMPARATIVA CON EL MISMO PERIODO DEL EJERCICIO ANTERIOR</t>
  </si>
  <si>
    <r>
      <t xml:space="preserve">Sudameris Securities Casa de Bolsa S.A. posee una acción de la Bolsa de Valores y Productos de Asunción S.A. (BVPASA), que corresponde a un requisito para operar como casa de bolsa en el mercado paraguayo, de acuerdo con lo establecido en la Ley 5810/17 de Mercado de Valores. </t>
    </r>
    <r>
      <rPr>
        <i/>
        <sz val="12"/>
        <color theme="1"/>
        <rFont val="Arial Narrow"/>
        <family val="2"/>
      </rPr>
      <t>Ver Nota 3.2.b.</t>
    </r>
  </si>
  <si>
    <r>
      <t xml:space="preserve">c. </t>
    </r>
    <r>
      <rPr>
        <b/>
        <u/>
        <sz val="12"/>
        <color theme="1"/>
        <rFont val="Arial Narrow"/>
        <family val="2"/>
      </rPr>
      <t>Bienes de uso:</t>
    </r>
  </si>
  <si>
    <r>
      <t xml:space="preserve">d. </t>
    </r>
    <r>
      <rPr>
        <b/>
        <u/>
        <sz val="12"/>
        <color theme="1"/>
        <rFont val="Arial Narrow"/>
        <family val="2"/>
      </rPr>
      <t>Activos intangibles:</t>
    </r>
  </si>
  <si>
    <r>
      <t xml:space="preserve">Diferencias de cambio - neto </t>
    </r>
    <r>
      <rPr>
        <sz val="12"/>
        <color theme="0"/>
        <rFont val="Arial Narrow"/>
        <family val="2"/>
      </rPr>
      <t>pasivos</t>
    </r>
  </si>
  <si>
    <r>
      <t xml:space="preserve">Títulos de Renta Fija </t>
    </r>
    <r>
      <rPr>
        <sz val="12"/>
        <color theme="6" tint="0.79998168889431442"/>
        <rFont val="Arial Narrow"/>
        <family val="2"/>
      </rPr>
      <t>NC</t>
    </r>
  </si>
  <si>
    <t>Nota 5.u</t>
  </si>
  <si>
    <t>Previsión por títulos bursatiles</t>
  </si>
  <si>
    <t>Alfredo Palacios</t>
  </si>
  <si>
    <t>Representante Legal</t>
  </si>
  <si>
    <t>Inversión en intangibles</t>
  </si>
  <si>
    <t>Otros activos - Brokerware</t>
  </si>
  <si>
    <t>Inversiones temporarias - Garantía en Bolsa</t>
  </si>
  <si>
    <t>Otros Pasivos - Diferencial</t>
  </si>
  <si>
    <t>Otros Pasivos - Funcionarios</t>
  </si>
  <si>
    <t>Otros gastos operativos - Diferencial</t>
  </si>
  <si>
    <t>GASTOS DE COMERCIALIZACIÓN  - Comisiones pagadas</t>
  </si>
  <si>
    <t>GASTOS DE ADMINISTRACIÓN  - Previsiones</t>
  </si>
  <si>
    <t>GASTOS DE ADMINISTRACIÓN  - Amortizaciones y depreciaciones</t>
  </si>
  <si>
    <t>GASTOS DE ADMINISTRACIÓN  - Partidas salariales</t>
  </si>
  <si>
    <t>Participacion en AFPISA</t>
  </si>
  <si>
    <t>Intereses Pagados - Repo</t>
  </si>
  <si>
    <t xml:space="preserve">A la fecha del presente informe, la Sociedad cuenta con una previsión por una perdida esperada en los bonos corporativos, puesto que conforme las politicas establecidas, las mismas presentan  señales de deterioro de valor o riesgo de impago.Abajo el detalle de las previsiones:
a) Previsión por Riesgo de Impago:Títulos con alta probabilidad de impago se previsionarán hasta 50% del valor nominal, salvo que  una evaluación adicional aprobada en Comité de Riesgos justifique un porcentaje mayor o si el título se encuentra en incumplimiento confirmado, la previsión se elevará hasta 100%
b) Previsión por Pérdida de Valor de Mercado: Para títulos con pérdidas de mercado no justificadas y sostenidas, se realizará una previsión equivalente de hasta 25% del valor contable o en caso de que la pérdida de valor exceda el 50%, se aumentará la previsión hasta 50% de la diferencia mencionada.
c) Previsión de Títulos en Revisión Especial: Para valores que cumplan o no con los criterios anteriores, y presenten señales de riesgo potencial 
(ej.: inclusión en listas de vigilancia de calificadoras), se establecerán las siguientes previsiones según el cuadro:
</t>
  </si>
  <si>
    <t>Otros Pasivos - Acreedores por Repo</t>
  </si>
  <si>
    <t>Otros Pasivos - Intereses Repo</t>
  </si>
  <si>
    <t>Inversiones temporarias - Intereses a Cobrar y a Devengar</t>
  </si>
  <si>
    <t>Rating</t>
  </si>
  <si>
    <t>Definición</t>
  </si>
  <si>
    <t>Porcentaje de Previsión</t>
  </si>
  <si>
    <t>BB</t>
  </si>
  <si>
    <t xml:space="preserve">Moderado Riesgo de 
Incumplimiento </t>
  </si>
  <si>
    <t>Hasta 15% Valor Contable</t>
  </si>
  <si>
    <t>B</t>
  </si>
  <si>
    <t>Considerable Riesgo de 
Incumplimiento</t>
  </si>
  <si>
    <t>Hasta 25% Valor Contable</t>
  </si>
  <si>
    <t>C</t>
  </si>
  <si>
    <t>Elevado Riesgo de 
Incumplimiento</t>
  </si>
  <si>
    <t>Hasta 75% Valor Contable</t>
  </si>
  <si>
    <t>D</t>
  </si>
  <si>
    <t xml:space="preserve">Imposibilidad de Pago </t>
  </si>
  <si>
    <t>Hasta 100% Valor Contable</t>
  </si>
  <si>
    <t>La Sociedad cuenta con títulos cedidos a la Bolsa de Valores en concepto de garantía, según la ley de mercado de valores: Capitulo III, sección II, Articulo 111: “Previo al inicio de sus actividades, las casas de bolsa deberán constituir una garantía para asegurar el cumplimiento de sus obligaciones emergentes de las operaciones de intermediación.
La garantía será de un monto inicial equivalente a doscientos cincuenta salarios mínimos mensuales establecidos para actividades diversas no especificadas. Dicha garantía podrá constituirse en dinero efectivo, póliza de seguros o instrumento de renta fija calificado o cuyo emisor haya sido previamente calificado. La Comisión podrá exigir mayores garantías en razón del volumen y naturaleza de las operaciones de los intermediarios, de los endeudamientos que las afectaren o de otras circunstancias que así lo justifiquen. La garantía deberá mantenerse hasta los seis meses posteriores al retiro de la autorización para operar como intermediarios de valores.”</t>
  </si>
  <si>
    <t>Los Estados Financieros se expresan en guaraníes y han sido preparados siguiendo los criterios de las normas establecidas por la Superintendencia de Valores aplicables a casas de bolsa sobre la base de los costos históricos, excepto por el tratamiento asignado a los activos y pasivos monetarios en moneda extranjera y a la inversión en acciones de BVPASA, tal como se expone en los apartados a. y c de la Nota 3.2, y no reconocen en forma integral los efectos de la inflación sobre la situación patrimonial de la empresa, en los resultados de las operaciones y en sus flujos de efectivo en atención a que la corrección monetaria no constituye una práctica contable aplicada en Paraguay.</t>
  </si>
  <si>
    <t>A la fecha de la emisión de los presentes estados financieros, no existen sanciones de ninguna naturaleza que la Superintendencia de Valores u otras instituciones fiscalizadoras hayan impuesto a la Sociedad.</t>
  </si>
  <si>
    <t>Sistema Brokerware</t>
  </si>
  <si>
    <t xml:space="preserve">Sistema en desarrollo </t>
  </si>
  <si>
    <t>Gastos Pagados por Adelantado</t>
  </si>
  <si>
    <t>&lt;9</t>
  </si>
  <si>
    <t>Sudameris  Bank</t>
  </si>
  <si>
    <t>Gastos a Recuperar - Funcionario</t>
  </si>
  <si>
    <t>Proveedores</t>
  </si>
  <si>
    <t>Reembolso de Gastos</t>
  </si>
  <si>
    <t>Aranceles - BVPASA</t>
  </si>
  <si>
    <t>Fondo de Garantía (*)</t>
  </si>
  <si>
    <t>(*) Reexpresado a efectos comparativos</t>
  </si>
  <si>
    <t>Bonos Financieros U$S (*)</t>
  </si>
  <si>
    <t>Fondo de Garantía  (*)</t>
  </si>
  <si>
    <t>Sueldos y otras remuneraciones (*)</t>
  </si>
  <si>
    <t>Otros Gastos de Personal (*)</t>
  </si>
  <si>
    <t>Servicios personales (*)</t>
  </si>
  <si>
    <t>Reintegro de Gastos (*)</t>
  </si>
  <si>
    <t>N/A</t>
  </si>
  <si>
    <t>Aumento de capital y cambio de domicilio</t>
  </si>
  <si>
    <t>Nro. 61 del 12 de septiembre de 2024</t>
  </si>
  <si>
    <t>Matrícula  Nro. 15.752, Serie Comercial inscripto bajo el Nro. 5 ,Folio Nro. 55 de fecha 28 de octubre de 2024 con reingreso el 13 de noviembre de 2024</t>
  </si>
  <si>
    <t xml:space="preserve">Modificación de estatutos </t>
  </si>
  <si>
    <t>Alfredo Palacios Orue (Director Presidente)</t>
  </si>
  <si>
    <t>Marcos Martínez Leiva (Director Vicepresidente)</t>
  </si>
  <si>
    <t>Jorge Angulo (Director Titular)</t>
  </si>
  <si>
    <t xml:space="preserve">Karen Oleñik (Apoderada) </t>
  </si>
  <si>
    <t>Luis Sartorio (Apoderado)</t>
  </si>
  <si>
    <t>Yan González (Apoderado)</t>
  </si>
  <si>
    <t xml:space="preserve">Daniel Cardozo (Apoderado) </t>
  </si>
  <si>
    <t xml:space="preserve">Darío Brugiati (Apoderado) </t>
  </si>
  <si>
    <t>Gerente General</t>
  </si>
  <si>
    <t>Gerente de Auditoría Interna</t>
  </si>
  <si>
    <t>Gerente de Administración y Planeamiento</t>
  </si>
  <si>
    <t>Gerente Financiero</t>
  </si>
  <si>
    <t>Gerente de Cumplimiento</t>
  </si>
  <si>
    <t xml:space="preserve">Darío Brugiati </t>
  </si>
  <si>
    <t>Camila Patiño</t>
  </si>
  <si>
    <t>Director Presidente</t>
  </si>
  <si>
    <t>Director Vicepresidente</t>
  </si>
  <si>
    <t>Director Titular</t>
  </si>
  <si>
    <t>Síndico Titular</t>
  </si>
  <si>
    <t>Síndico Suplente</t>
  </si>
  <si>
    <t>Jorge Angulo Sarubbi</t>
  </si>
  <si>
    <t>Darío Brugiati</t>
  </si>
  <si>
    <t>Auditor</t>
  </si>
  <si>
    <t>Javier Benítez</t>
  </si>
  <si>
    <t>Inscripta en los registros de la Superintendencia de Valores según Resolución 85 E/18 de fecha 3 de diciembre de 2018 y en la Bolsa de Valores y Productos de Asunción S.A. según Resolución 1812/18 y 1827/18 de fecha 21 de diciembre de 2018.</t>
  </si>
  <si>
    <t>g) Llevar el registro contable de valores de sus clientes con sujeción a lo establecido en la Ley de Mercado de Valores o en las reglamentaciones que dice la Superintendencia de Valores al efecto.</t>
  </si>
  <si>
    <t>j) Efectuar todas las operaciones y servicios que sean compatibles con la actividad de intermediación en el mercado de valores y previamente, por las reglas de carácter general autorice la Superintendencia de Valores y la Bolsa de Valores que integra, y otras regulaciones internacionales que a criterio de la Sociedad correspondan aplicar.</t>
  </si>
  <si>
    <t xml:space="preserve">Los estados financieros han sido preparados de acuerdo con las normas establecidas por la Superintendencia de Valores aplicables a casas de bolsa, y con Normas de Información Financiera (NIF) emitidas por el Consejo de Contadores Públicos del Paraguay. </t>
  </si>
  <si>
    <t>Los estados contables (Balance General, Estado de Resultados, Estado de Flujo de Efectivo y Estado de Variación del Patrimonio Neto) correspondientes al 31 de diciembre de 2024 fueron considerados y aprobados por el Directorio según Acta Nº 214 de fecha 28 de marzo de 2025.</t>
  </si>
  <si>
    <t>Total Activo Corriente</t>
  </si>
  <si>
    <t>Corrientes</t>
  </si>
  <si>
    <t>Total Activo No Corriente</t>
  </si>
  <si>
    <t xml:space="preserve">Al 31 de diciembre de 2024, contamos con una garantía  por la suma de Gs. 709.000.0000, sobre las tenencias en títulos de renta fija, representados por anotaciones en cuenta de los títulos valores adquiridos a través del Sistema Electrónico de Negociación (SEN) de la Bolsa de Valores y Productos de Asunción S. De acuerdo con lo previsto el Artículo 111 de la Ley 5810/17 Mercado de Valores </t>
  </si>
  <si>
    <t>Entre la fecha de cierre de los presentes estados financieros, no han ocurrido otros hechos significativos de carácter financiero o de otra índole que afecten la situación patrimonial o financiera o los resultados de la Sociedad al 31 de diciembre de 2024.</t>
  </si>
  <si>
    <t>Activos en garantía</t>
  </si>
  <si>
    <t>Reembolso de Gastos Exento</t>
  </si>
  <si>
    <t>Auditor Interno</t>
  </si>
  <si>
    <t>Oficial de Cumplimiento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</si>
</sst>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 #,##0;[Red]&quot;₲&quot;\ \-#,##0"/>
    <numFmt numFmtId="41" formatCode="_ * #,##0_ ;_ * \-#,##0_ ;_ * &quot;-&quot;_ ;_ @_ "/>
    <numFmt numFmtId="43" formatCode="_ * #,##0.00_ ;_ * \-#,##0.00_ ;_ * &quot;-&quot;??_ ;_ @_ "/>
    <numFmt numFmtId="164" formatCode="_-* #,##0_-;\-* #,##0_-;_-* &quot;-&quot;_-;_-@_-"/>
    <numFmt numFmtId="165" formatCode="_-* #,##0.00_-;\-* #,##0.00_-;_-* &quot;-&quot;??_-;_-@_-"/>
    <numFmt numFmtId="166" formatCode="_-* #,##0.00\ &quot;€&quot;_-;\-* #,##0.00\ &quot;€&quot;_-;_-* &quot;-&quot;??\ &quot;€&quot;_-;_-@_-"/>
    <numFmt numFmtId="167" formatCode="_(* #,##0_);_(* \(#,##0\);_(* &quot;-&quot;_);_(@_)"/>
    <numFmt numFmtId="168" formatCode="_(&quot;$&quot;* #,##0.00_);_(&quot;$&quot;* \(#,##0.00\);_(&quot;$&quot;* &quot;-&quot;??_);_(@_)"/>
    <numFmt numFmtId="169" formatCode="_(* #,##0.00_);_(* \(#,##0.00\);_(* &quot;-&quot;??_);_(@_)"/>
    <numFmt numFmtId="170" formatCode="_-* #,##0.00\ _€_-;\-* #,##0.00\ _€_-;_-* &quot;-&quot;??\ _€_-;_-@_-"/>
    <numFmt numFmtId="171" formatCode="_-* #,##0\ _€_-;\-* #,##0\ _€_-;_-* &quot;-&quot;??\ _€_-;_-@_-"/>
    <numFmt numFmtId="172" formatCode="General_)"/>
    <numFmt numFmtId="173" formatCode="_(* #,##0.00_);_(* \(#,##0.00\);_(* &quot;-&quot;_);_(@_)"/>
    <numFmt numFmtId="174" formatCode="_(* #,##0_);_(* \(#,##0\);_(* &quot;-&quot;??_);_(@_)"/>
    <numFmt numFmtId="175" formatCode="#,##0_ ;[Red]\-#,##0\ "/>
    <numFmt numFmtId="176" formatCode="#,##0_ ;\-#,##0\ "/>
    <numFmt numFmtId="177" formatCode="0_ ;[Red]\-0\ "/>
    <numFmt numFmtId="178" formatCode="_ * #,##0.00_ ;_ * \-#,##0.00_ ;_ * &quot;-&quot;_ ;_ @_ "/>
    <numFmt numFmtId="179" formatCode="dd/mm/yyyy;@"/>
    <numFmt numFmtId="180" formatCode="_-* #,##0_-;\-* #,##0_-;_-* &quot;-&quot;??_-;_-@_-"/>
    <numFmt numFmtId="181" formatCode="_-* #,##0\ _€_-;\-* #,##0\ _€_-;_-* &quot;-&quot;\ _€_-;_-@_-"/>
    <numFmt numFmtId="182" formatCode="_-* #,##0.00\ _p_t_a_-;\-* #,##0.00\ _p_t_a_-;_-* &quot;-&quot;??\ _p_t_a_-;_-@_-"/>
    <numFmt numFmtId="183" formatCode="#,##0.00_ ;\-#,##0.00\ "/>
    <numFmt numFmtId="184" formatCode="0.000%"/>
    <numFmt numFmtId="185" formatCode="_-* #,##0.0\ _€_-;\-* #,##0.0\ _€_-;_-* &quot;-&quot;??\ _€_-;_-@_-"/>
    <numFmt numFmtId="186" formatCode="_-* #,##0.00\ _P_t_s_-;\-* #,##0.00\ _P_t_s_-;_-* &quot;-&quot;??\ _P_t_s_-;_-@_-"/>
    <numFmt numFmtId="187" formatCode="_-* #,##0\ _P_t_s_-;\-* #,##0\ _P_t_s_-;_-* &quot;-&quot;\ _P_t_s_-;_-@_-"/>
    <numFmt numFmtId="188" formatCode="&quot;Gs&quot;\ #,##0;&quot;Gs&quot;\ \-#,##0"/>
    <numFmt numFmtId="189" formatCode="_-* #,##0.00\ _D_M_-;\-* #,##0.00\ _D_M_-;_-* &quot;-&quot;??\ _D_M_-;_-@_-"/>
    <numFmt numFmtId="190" formatCode="_-* #,##0.00\ [$€]_-;\-* #,##0.00\ [$€]_-;_-* &quot;-&quot;??\ [$€]_-;_-@_-"/>
    <numFmt numFmtId="191" formatCode="_([$€]* #,##0.00_);_([$€]* \(#,##0.00\);_([$€]* &quot;-&quot;??_);_(@_)"/>
    <numFmt numFmtId="192" formatCode="0%_);\(0%\)"/>
    <numFmt numFmtId="193" formatCode="#,##0.00\ &quot;€&quot;"/>
    <numFmt numFmtId="194" formatCode="#,##0.00_ ;[Red]\-#,##0.00\ "/>
  </numFmts>
  <fonts count="183">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000000"/>
      <name val="Calibri"/>
      <family val="2"/>
      <scheme val="minor"/>
    </font>
    <font>
      <sz val="12"/>
      <name val="Courier"/>
      <family val="3"/>
    </font>
    <font>
      <b/>
      <sz val="12"/>
      <name val="Times New Roman"/>
      <family val="1"/>
    </font>
    <font>
      <sz val="10"/>
      <name val="Arial"/>
      <family val="2"/>
    </font>
    <font>
      <sz val="10"/>
      <name val="Nimbus Sans L"/>
    </font>
    <font>
      <sz val="11"/>
      <name val="Times New Roman"/>
      <family val="1"/>
    </font>
    <font>
      <b/>
      <sz val="10"/>
      <name val="Arial"/>
      <family val="2"/>
    </font>
    <font>
      <b/>
      <sz val="8"/>
      <name val="Arial"/>
      <family val="2"/>
    </font>
    <font>
      <sz val="12"/>
      <name val="Times New Roman"/>
      <family val="1"/>
    </font>
    <font>
      <sz val="10"/>
      <color theme="1"/>
      <name val="Arial"/>
      <family val="2"/>
    </font>
    <font>
      <sz val="10"/>
      <name val="Arial"/>
      <family val="2"/>
    </font>
    <font>
      <sz val="10"/>
      <color indexed="8"/>
      <name val="Arial"/>
      <family val="2"/>
    </font>
    <font>
      <sz val="18"/>
      <color theme="3"/>
      <name val="Calibri Light"/>
      <family val="2"/>
      <scheme val="major"/>
    </font>
    <font>
      <u/>
      <sz val="11"/>
      <color theme="10"/>
      <name val="Calibri"/>
      <family val="2"/>
      <scheme val="minor"/>
    </font>
    <font>
      <sz val="11"/>
      <color indexed="8"/>
      <name val="Calibri"/>
      <family val="2"/>
    </font>
    <font>
      <sz val="10"/>
      <name val="Times New Roman"/>
      <family val="1"/>
    </font>
    <font>
      <sz val="11"/>
      <color rgb="FF000000"/>
      <name val="Calibri"/>
      <family val="2"/>
    </font>
    <font>
      <b/>
      <u/>
      <sz val="12"/>
      <name val="Times New Roman"/>
      <family val="1"/>
    </font>
    <font>
      <sz val="10"/>
      <name val="Arial"/>
      <family val="2"/>
    </font>
    <font>
      <sz val="11"/>
      <color theme="1"/>
      <name val="Arial"/>
      <family val="2"/>
    </font>
    <font>
      <b/>
      <sz val="16"/>
      <color theme="0"/>
      <name val="Times New Roman"/>
      <family val="1"/>
    </font>
    <font>
      <sz val="11"/>
      <color rgb="FF0070C0"/>
      <name val="Times New Roman"/>
      <family val="1"/>
    </font>
    <font>
      <b/>
      <sz val="12"/>
      <color rgb="FF0070C0"/>
      <name val="Times New Roman"/>
      <family val="1"/>
    </font>
    <font>
      <sz val="11"/>
      <color rgb="FF0070C0"/>
      <name val="Calibri"/>
      <family val="2"/>
      <scheme val="minor"/>
    </font>
    <font>
      <b/>
      <i/>
      <sz val="16"/>
      <color rgb="FF0070C0"/>
      <name val="Times New Roman"/>
      <family val="1"/>
    </font>
    <font>
      <b/>
      <sz val="10"/>
      <name val="Arial Narrow"/>
      <family val="2"/>
    </font>
    <font>
      <sz val="10"/>
      <name val="Arial Narrow"/>
      <family val="2"/>
    </font>
    <font>
      <sz val="10"/>
      <color theme="1"/>
      <name val="Arial Narrow"/>
      <family val="2"/>
    </font>
    <font>
      <b/>
      <sz val="10"/>
      <color theme="1"/>
      <name val="Arial Narrow"/>
      <family val="2"/>
    </font>
    <font>
      <b/>
      <u/>
      <sz val="11"/>
      <name val="Times New Roman"/>
      <family val="1"/>
    </font>
    <font>
      <sz val="11"/>
      <name val="Calibri"/>
      <family val="2"/>
      <scheme val="minor"/>
    </font>
    <font>
      <b/>
      <sz val="13"/>
      <name val="Times New Roman"/>
      <family val="1"/>
    </font>
    <font>
      <u/>
      <sz val="11"/>
      <name val="Times New Roman"/>
      <family val="1"/>
    </font>
    <font>
      <sz val="10"/>
      <color rgb="FF0070C0"/>
      <name val="Times New Roman"/>
      <family val="1"/>
    </font>
    <font>
      <sz val="13"/>
      <name val="Times New Roman"/>
      <family val="1"/>
    </font>
    <font>
      <b/>
      <sz val="20"/>
      <color theme="7" tint="0.79998168889431442"/>
      <name val="Times New Roman"/>
      <family val="1"/>
    </font>
    <font>
      <b/>
      <sz val="18"/>
      <name val="Times New Roman"/>
      <family val="1"/>
    </font>
    <font>
      <sz val="11"/>
      <color theme="1"/>
      <name val="Arial Narrow"/>
      <family val="2"/>
    </font>
    <font>
      <b/>
      <sz val="14"/>
      <color theme="0"/>
      <name val="Arial Narrow"/>
      <family val="2"/>
    </font>
    <font>
      <b/>
      <sz val="14"/>
      <name val="Arial Narrow"/>
      <family val="2"/>
    </font>
    <font>
      <b/>
      <sz val="12"/>
      <color theme="1"/>
      <name val="Arial Narrow"/>
      <family val="2"/>
    </font>
    <font>
      <sz val="12"/>
      <color theme="1"/>
      <name val="Arial Narrow"/>
      <family val="2"/>
    </font>
    <font>
      <b/>
      <sz val="12"/>
      <name val="Arial Narrow"/>
      <family val="2"/>
    </font>
    <font>
      <b/>
      <sz val="11"/>
      <name val="Arial Narrow"/>
      <family val="2"/>
    </font>
    <font>
      <i/>
      <sz val="12"/>
      <name val="Arial Narrow"/>
      <family val="2"/>
    </font>
    <font>
      <sz val="12"/>
      <name val="Arial Narrow"/>
      <family val="2"/>
    </font>
    <font>
      <sz val="11"/>
      <name val="Arial Narrow"/>
      <family val="2"/>
    </font>
    <font>
      <sz val="8"/>
      <name val="Arial Narrow"/>
      <family val="2"/>
    </font>
    <font>
      <u/>
      <sz val="10"/>
      <color theme="10"/>
      <name val="Arial Narrow"/>
      <family val="2"/>
    </font>
    <font>
      <sz val="14"/>
      <color theme="0"/>
      <name val="Arial Narrow"/>
      <family val="2"/>
    </font>
    <font>
      <sz val="14"/>
      <name val="Arial Narrow"/>
      <family val="2"/>
    </font>
    <font>
      <b/>
      <sz val="13"/>
      <name val="Arial Narrow"/>
      <family val="2"/>
    </font>
    <font>
      <b/>
      <sz val="11"/>
      <color theme="1"/>
      <name val="Arial Narrow"/>
      <family val="2"/>
    </font>
    <font>
      <sz val="13"/>
      <color theme="1"/>
      <name val="Arial Narrow"/>
      <family val="2"/>
    </font>
    <font>
      <b/>
      <sz val="13"/>
      <color theme="1"/>
      <name val="Arial Narrow"/>
      <family val="2"/>
    </font>
    <font>
      <sz val="13"/>
      <color rgb="FFFF0000"/>
      <name val="Arial Narrow"/>
      <family val="2"/>
    </font>
    <font>
      <u/>
      <sz val="13"/>
      <color theme="10"/>
      <name val="Arial Narrow"/>
      <family val="2"/>
    </font>
    <font>
      <sz val="13"/>
      <name val="Arial Narrow"/>
      <family val="2"/>
    </font>
    <font>
      <b/>
      <sz val="13"/>
      <color rgb="FFFF0000"/>
      <name val="Arial Narrow"/>
      <family val="2"/>
    </font>
    <font>
      <b/>
      <sz val="13"/>
      <color theme="0"/>
      <name val="Arial Narrow"/>
      <family val="2"/>
    </font>
    <font>
      <b/>
      <sz val="9"/>
      <color theme="0"/>
      <name val="Arial Narrow"/>
      <family val="2"/>
    </font>
    <font>
      <i/>
      <sz val="13"/>
      <color theme="1"/>
      <name val="Arial Narrow"/>
      <family val="2"/>
    </font>
    <font>
      <b/>
      <sz val="13"/>
      <color rgb="FF000000"/>
      <name val="Arial Narrow"/>
      <family val="2"/>
    </font>
    <font>
      <u/>
      <sz val="13"/>
      <color theme="1"/>
      <name val="Arial Narrow"/>
      <family val="2"/>
    </font>
    <font>
      <b/>
      <i/>
      <sz val="13"/>
      <color theme="4" tint="-0.499984740745262"/>
      <name val="Arial Narrow"/>
      <family val="2"/>
    </font>
    <font>
      <i/>
      <sz val="13"/>
      <color theme="4" tint="-0.249977111117893"/>
      <name val="Arial Narrow"/>
      <family val="2"/>
    </font>
    <font>
      <sz val="13"/>
      <color theme="0"/>
      <name val="Arial Narrow"/>
      <family val="2"/>
    </font>
    <font>
      <b/>
      <u/>
      <sz val="13"/>
      <name val="Arial Narrow"/>
      <family val="2"/>
    </font>
    <font>
      <sz val="13"/>
      <color rgb="FF00B050"/>
      <name val="Arial Narrow"/>
      <family val="2"/>
    </font>
    <font>
      <sz val="13"/>
      <color rgb="FF000000"/>
      <name val="Arial Narrow"/>
      <family val="2"/>
    </font>
    <font>
      <i/>
      <sz val="13"/>
      <color rgb="FF000000"/>
      <name val="Arial Narrow"/>
      <family val="2"/>
    </font>
    <font>
      <i/>
      <sz val="13"/>
      <name val="Arial Narrow"/>
      <family val="2"/>
    </font>
    <font>
      <sz val="11"/>
      <color rgb="FF000000"/>
      <name val="Arial Narrow"/>
      <family val="2"/>
    </font>
    <font>
      <b/>
      <u/>
      <sz val="10"/>
      <color theme="1"/>
      <name val="Arial Narrow"/>
      <family val="2"/>
    </font>
    <font>
      <b/>
      <sz val="4"/>
      <color theme="1"/>
      <name val="Arial Narrow"/>
      <family val="2"/>
    </font>
    <font>
      <b/>
      <sz val="10"/>
      <color rgb="FF000000"/>
      <name val="Arial Narrow"/>
      <family val="2"/>
    </font>
    <font>
      <b/>
      <sz val="9"/>
      <color rgb="FF000000"/>
      <name val="Arial Narrow"/>
      <family val="2"/>
    </font>
    <font>
      <sz val="9"/>
      <color rgb="FF000000"/>
      <name val="Arial Narrow"/>
      <family val="2"/>
    </font>
    <font>
      <b/>
      <sz val="9"/>
      <color rgb="FFFFFFFF"/>
      <name val="Arial Narrow"/>
      <family val="2"/>
    </font>
    <font>
      <sz val="10"/>
      <color rgb="FF000000"/>
      <name val="Arial Narrow"/>
      <family val="2"/>
    </font>
    <font>
      <b/>
      <sz val="10"/>
      <color theme="0"/>
      <name val="Arial Narrow"/>
      <family val="2"/>
    </font>
    <font>
      <sz val="9"/>
      <name val="Arial Narrow"/>
      <family val="2"/>
    </font>
    <font>
      <sz val="11"/>
      <color rgb="FF00B050"/>
      <name val="Arial Narrow"/>
      <family val="2"/>
    </font>
    <font>
      <b/>
      <sz val="11"/>
      <name val="Times New Roman"/>
      <family val="1"/>
    </font>
    <font>
      <sz val="12"/>
      <color theme="1"/>
      <name val="Times New Roman"/>
      <family val="1"/>
    </font>
    <font>
      <sz val="12"/>
      <color theme="1"/>
      <name val="Calibri"/>
      <family val="2"/>
      <scheme val="minor"/>
    </font>
    <font>
      <sz val="8"/>
      <name val="Verdana"/>
      <family val="2"/>
    </font>
    <font>
      <sz val="10"/>
      <name val="Verdana"/>
      <family val="2"/>
    </font>
    <font>
      <u/>
      <sz val="10"/>
      <color theme="10"/>
      <name val="Arial"/>
      <family val="2"/>
    </font>
    <font>
      <sz val="11"/>
      <color indexed="8"/>
      <name val="Calibri"/>
      <family val="2"/>
      <charset val="1"/>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u/>
      <sz val="13"/>
      <color rgb="FF000000"/>
      <name val="Arial Narrow"/>
      <family val="2"/>
    </font>
    <font>
      <b/>
      <sz val="11"/>
      <color indexed="10"/>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8"/>
      <name val="Arial"/>
      <family val="2"/>
    </font>
    <font>
      <b/>
      <sz val="11"/>
      <color indexed="10"/>
      <name val="Calibri"/>
      <family val="2"/>
      <scheme val="minor"/>
    </font>
    <font>
      <b/>
      <sz val="11"/>
      <color indexed="52"/>
      <name val="Calibri"/>
      <family val="2"/>
      <scheme val="minor"/>
    </font>
    <font>
      <b/>
      <sz val="10"/>
      <color indexed="10"/>
      <name val="Arial"/>
      <family val="2"/>
    </font>
    <font>
      <sz val="11"/>
      <color indexed="19"/>
      <name val="Calibri"/>
      <family val="2"/>
    </font>
    <font>
      <sz val="10"/>
      <color indexed="8"/>
      <name val="MS Sans Serif"/>
      <family val="2"/>
    </font>
    <font>
      <u/>
      <sz val="13"/>
      <color theme="1"/>
      <name val="Arial Narrow"/>
      <family val="2"/>
    </font>
    <font>
      <u/>
      <sz val="10"/>
      <color rgb="FFFF0000"/>
      <name val="Arial Narrow"/>
      <family val="2"/>
    </font>
    <font>
      <u/>
      <sz val="13"/>
      <color rgb="FFFF0000"/>
      <name val="Arial Narrow"/>
      <family val="2"/>
    </font>
    <font>
      <sz val="10"/>
      <name val="Arial"/>
      <family val="2"/>
    </font>
    <font>
      <b/>
      <sz val="19.5"/>
      <color theme="7" tint="0.79998168889431442"/>
      <name val="Times New Roman"/>
      <family val="1"/>
    </font>
    <font>
      <b/>
      <u/>
      <sz val="10"/>
      <color indexed="8"/>
      <name val="Calibri Light"/>
      <family val="2"/>
      <scheme val="major"/>
    </font>
    <font>
      <sz val="10"/>
      <color theme="1"/>
      <name val="Calibri Light"/>
      <family val="2"/>
      <scheme val="major"/>
    </font>
    <font>
      <sz val="10"/>
      <color theme="0"/>
      <name val="Calibri Light"/>
      <family val="2"/>
      <scheme val="major"/>
    </font>
    <font>
      <b/>
      <sz val="10"/>
      <color theme="1"/>
      <name val="Calibri Light"/>
      <family val="2"/>
      <scheme val="major"/>
    </font>
    <font>
      <b/>
      <sz val="10"/>
      <color theme="0"/>
      <name val="Calibri Light"/>
      <family val="2"/>
      <scheme val="major"/>
    </font>
    <font>
      <b/>
      <sz val="10"/>
      <color indexed="8"/>
      <name val="Calibri Light"/>
      <family val="2"/>
      <scheme val="major"/>
    </font>
    <font>
      <sz val="10"/>
      <color rgb="FFFF0000"/>
      <name val="Calibri Light"/>
      <family val="2"/>
      <scheme val="major"/>
    </font>
    <font>
      <b/>
      <sz val="10"/>
      <color rgb="FFFF0000"/>
      <name val="Calibri Light"/>
      <family val="2"/>
      <scheme val="major"/>
    </font>
    <font>
      <sz val="10"/>
      <name val="Calibri Light"/>
      <family val="2"/>
      <scheme val="major"/>
    </font>
    <font>
      <b/>
      <sz val="10"/>
      <name val="Calibri Light"/>
      <family val="2"/>
      <scheme val="major"/>
    </font>
    <font>
      <b/>
      <u/>
      <sz val="10"/>
      <color theme="1"/>
      <name val="Calibri Light"/>
      <family val="2"/>
      <scheme val="major"/>
    </font>
    <font>
      <b/>
      <sz val="12"/>
      <color rgb="FF000000"/>
      <name val="Arial Narrow"/>
      <family val="2"/>
    </font>
    <font>
      <sz val="12"/>
      <color rgb="FF000000"/>
      <name val="Arial Narrow"/>
      <family val="2"/>
    </font>
    <font>
      <sz val="12"/>
      <color theme="0" tint="-0.249977111117893"/>
      <name val="Arial Narrow"/>
      <family val="2"/>
    </font>
    <font>
      <b/>
      <u/>
      <sz val="10"/>
      <name val="Calibri Light"/>
      <family val="2"/>
      <scheme val="major"/>
    </font>
    <font>
      <sz val="10"/>
      <color theme="0"/>
      <name val="Calibri Light"/>
      <family val="2"/>
    </font>
    <font>
      <sz val="11"/>
      <color theme="0"/>
      <name val="Arial Narrow"/>
      <family val="2"/>
    </font>
    <font>
      <b/>
      <sz val="12"/>
      <color theme="0"/>
      <name val="Arial Narrow"/>
      <family val="2"/>
    </font>
    <font>
      <sz val="12"/>
      <color theme="0" tint="-0.14999847407452621"/>
      <name val="Arial Narrow"/>
      <family val="2"/>
    </font>
    <font>
      <sz val="12"/>
      <color theme="0"/>
      <name val="Arial Narrow"/>
      <family val="2"/>
    </font>
    <font>
      <sz val="9"/>
      <color indexed="63"/>
      <name val="Dialog"/>
    </font>
    <font>
      <sz val="9"/>
      <color indexed="81"/>
      <name val="Tahoma"/>
      <family val="2"/>
    </font>
    <font>
      <b/>
      <sz val="9"/>
      <color indexed="81"/>
      <name val="Tahoma"/>
      <family val="2"/>
    </font>
    <font>
      <sz val="9"/>
      <color rgb="FFFF0000"/>
      <name val="Dialog"/>
    </font>
    <font>
      <sz val="9"/>
      <name val="Dialog"/>
    </font>
    <font>
      <b/>
      <sz val="9"/>
      <color indexed="63"/>
      <name val="Dialog"/>
    </font>
    <font>
      <sz val="10"/>
      <color rgb="FFFF0000"/>
      <name val="Arial Narrow"/>
      <family val="2"/>
    </font>
    <font>
      <sz val="12"/>
      <color rgb="FFFF0000"/>
      <name val="Arial Narrow"/>
      <family val="2"/>
    </font>
    <font>
      <sz val="11"/>
      <color rgb="FFFF0000"/>
      <name val="Arial Narrow"/>
      <family val="2"/>
    </font>
    <font>
      <u/>
      <sz val="12"/>
      <color theme="10"/>
      <name val="Arial Narrow"/>
      <family val="2"/>
    </font>
    <font>
      <i/>
      <sz val="12"/>
      <color theme="1"/>
      <name val="Arial Narrow"/>
      <family val="2"/>
    </font>
    <font>
      <sz val="12"/>
      <color rgb="FF333333"/>
      <name val="Arial Narrow"/>
      <family val="2"/>
    </font>
    <font>
      <u/>
      <sz val="12"/>
      <color theme="1"/>
      <name val="Arial Narrow"/>
      <family val="2"/>
    </font>
    <font>
      <b/>
      <u/>
      <sz val="12"/>
      <color theme="1"/>
      <name val="Arial Narrow"/>
      <family val="2"/>
    </font>
    <font>
      <b/>
      <sz val="12"/>
      <color rgb="FFFF0000"/>
      <name val="Arial Narrow"/>
      <family val="2"/>
    </font>
    <font>
      <u/>
      <sz val="12"/>
      <name val="Arial Narrow"/>
      <family val="2"/>
    </font>
    <font>
      <b/>
      <u/>
      <sz val="12"/>
      <color rgb="FFFF0000"/>
      <name val="Arial Narrow"/>
      <family val="2"/>
    </font>
    <font>
      <b/>
      <u/>
      <sz val="12"/>
      <name val="Arial Narrow"/>
      <family val="2"/>
    </font>
    <font>
      <sz val="12"/>
      <color indexed="8"/>
      <name val="Arial Narrow"/>
      <family val="2"/>
    </font>
    <font>
      <sz val="12"/>
      <color theme="6" tint="0.79998168889431442"/>
      <name val="Arial Narrow"/>
      <family val="2"/>
    </font>
    <font>
      <sz val="13"/>
      <color theme="3" tint="0.89999084444715716"/>
      <name val="Arial Narrow"/>
      <family val="2"/>
    </font>
    <font>
      <sz val="9"/>
      <color theme="1"/>
      <name val="Arial"/>
      <family val="2"/>
    </font>
  </fonts>
  <fills count="7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rgb="FFFFFFFF"/>
        <bgColor indexed="64"/>
      </patternFill>
    </fill>
    <fill>
      <patternFill patternType="solid">
        <fgColor theme="6"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patternFill>
    </fill>
    <fill>
      <patternFill patternType="solid">
        <fgColor indexed="56"/>
      </patternFill>
    </fill>
    <fill>
      <patternFill patternType="solid">
        <fgColor indexed="54"/>
      </patternFill>
    </fill>
    <fill>
      <patternFill patternType="solid">
        <fgColor indexed="27"/>
        <bgColor indexed="64"/>
      </patternFill>
    </fill>
    <fill>
      <patternFill patternType="solid">
        <fgColor rgb="FFFF0000"/>
        <bgColor indexed="64"/>
      </patternFill>
    </fill>
    <fill>
      <patternFill patternType="solid">
        <fgColor rgb="FFFFFF00"/>
        <bgColor indexed="64"/>
      </patternFill>
    </fill>
    <fill>
      <patternFill patternType="solid">
        <fgColor theme="0"/>
        <bgColor indexed="64"/>
      </patternFill>
    </fill>
    <fill>
      <patternFill patternType="solid">
        <fgColor theme="2" tint="0.59999389629810485"/>
        <bgColor indexed="64"/>
      </patternFill>
    </fill>
    <fill>
      <patternFill patternType="solid">
        <fgColor theme="0"/>
        <bgColor auto="1"/>
      </patternFill>
    </fill>
    <fill>
      <patternFill patternType="solid">
        <fgColor theme="7" tint="0.79998168889431442"/>
        <bgColor indexed="64"/>
      </patternFill>
    </fill>
    <fill>
      <patternFill patternType="solid">
        <fgColor theme="6" tint="0.39997558519241921"/>
        <bgColor indexed="64"/>
      </patternFill>
    </fill>
    <fill>
      <patternFill patternType="solid">
        <fgColor theme="3" tint="0.749992370372631"/>
        <bgColor indexed="64"/>
      </patternFill>
    </fill>
    <fill>
      <patternFill patternType="solid">
        <fgColor rgb="FFCEFB9D"/>
        <bgColor indexed="64"/>
      </patternFill>
    </fill>
    <fill>
      <patternFill patternType="solid">
        <fgColor theme="5" tint="0.79998168889431442"/>
        <bgColor indexed="64"/>
      </patternFill>
    </fill>
    <fill>
      <patternFill patternType="solid">
        <fgColor theme="2" tint="0.79998168889431442"/>
        <bgColor indexed="64"/>
      </patternFill>
    </fill>
    <fill>
      <patternFill patternType="solid">
        <fgColor rgb="FF92D050"/>
        <bgColor indexed="64"/>
      </patternFill>
    </fill>
    <fill>
      <patternFill patternType="solid">
        <fgColor theme="4" tint="0.79998168889431442"/>
        <bgColor indexed="64"/>
      </patternFill>
    </fill>
    <fill>
      <patternFill patternType="solid">
        <fgColor rgb="FFFFCCFF"/>
        <bgColor indexed="64"/>
      </patternFill>
    </fill>
  </fills>
  <borders count="6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medium">
        <color indexed="64"/>
      </bottom>
      <diagonal/>
    </border>
    <border>
      <left/>
      <right style="thin">
        <color indexed="64"/>
      </right>
      <top/>
      <bottom style="thin">
        <color indexed="64"/>
      </bottom>
      <diagonal/>
    </border>
    <border>
      <left/>
      <right/>
      <top style="thin">
        <color indexed="64"/>
      </top>
      <bottom style="double">
        <color indexed="64"/>
      </bottom>
      <diagonal/>
    </border>
    <border>
      <left style="thin">
        <color theme="0"/>
      </left>
      <right style="thin">
        <color theme="0"/>
      </right>
      <top style="thin">
        <color theme="0"/>
      </top>
      <bottom style="thin">
        <color theme="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double">
        <color indexed="10"/>
      </bottom>
      <diagonal/>
    </border>
    <border>
      <left style="thin">
        <color auto="1"/>
      </left>
      <right style="thin">
        <color auto="1"/>
      </right>
      <top style="thin">
        <color auto="1"/>
      </top>
      <bottom/>
      <diagonal/>
    </border>
    <border>
      <left/>
      <right/>
      <top/>
      <bottom style="medium">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top/>
      <bottom style="medium">
        <color indexed="64"/>
      </bottom>
      <diagonal/>
    </border>
    <border>
      <left style="thin">
        <color indexed="64"/>
      </left>
      <right style="thin">
        <color theme="0"/>
      </right>
      <top style="thin">
        <color indexed="64"/>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diagonal/>
    </border>
    <border>
      <left/>
      <right style="thin">
        <color indexed="64"/>
      </right>
      <top style="thin">
        <color indexed="64"/>
      </top>
      <bottom style="thin">
        <color theme="0"/>
      </bottom>
      <diagonal/>
    </border>
    <border>
      <left style="thin">
        <color indexed="64"/>
      </left>
      <right style="thin">
        <color theme="0"/>
      </right>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1"/>
      </left>
      <right style="thin">
        <color indexed="61"/>
      </right>
      <top style="thin">
        <color indexed="61"/>
      </top>
      <bottom style="thin">
        <color indexed="61"/>
      </bottom>
      <diagonal/>
    </border>
  </borders>
  <cellStyleXfs count="40314">
    <xf numFmtId="0" fontId="0" fillId="0" borderId="0"/>
    <xf numFmtId="170"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xf numFmtId="0" fontId="18" fillId="0" borderId="0"/>
    <xf numFmtId="172" fontId="19" fillId="0" borderId="0"/>
    <xf numFmtId="167" fontId="1" fillId="0" borderId="0" applyFont="0" applyFill="0" applyBorder="0" applyAlignment="0" applyProtection="0"/>
    <xf numFmtId="0" fontId="21" fillId="0" borderId="0"/>
    <xf numFmtId="0" fontId="21" fillId="0" borderId="0"/>
    <xf numFmtId="0" fontId="22" fillId="0" borderId="0"/>
    <xf numFmtId="0" fontId="21" fillId="0" borderId="0"/>
    <xf numFmtId="169"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0" fontId="28"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21" fillId="0" borderId="0" applyNumberForma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0"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0" fontId="32" fillId="0" borderId="0" applyFont="0" applyFill="0" applyBorder="0" applyAlignment="0" applyProtection="0"/>
    <xf numFmtId="43" fontId="21" fillId="0" borderId="0" applyFont="0" applyFill="0" applyBorder="0" applyAlignment="0" applyProtection="0"/>
    <xf numFmtId="0" fontId="21" fillId="0" borderId="0" applyFont="0" applyFill="0" applyBorder="0" applyAlignment="0" applyProtection="0"/>
    <xf numFmtId="0" fontId="21" fillId="0" borderId="0"/>
    <xf numFmtId="0" fontId="21" fillId="0" borderId="0"/>
    <xf numFmtId="0" fontId="21" fillId="0" borderId="0"/>
    <xf numFmtId="170" fontId="1" fillId="0" borderId="0" applyFont="0" applyFill="0" applyBorder="0" applyAlignment="0" applyProtection="0"/>
    <xf numFmtId="9" fontId="21" fillId="0" borderId="0" applyFont="0" applyFill="0" applyBorder="0" applyAlignment="0" applyProtection="0"/>
    <xf numFmtId="0" fontId="1" fillId="0" borderId="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3" fillId="0" borderId="0" applyFont="0" applyFill="0" applyBorder="0" applyAlignment="0" applyProtection="0"/>
    <xf numFmtId="0" fontId="21" fillId="0" borderId="0"/>
    <xf numFmtId="0" fontId="1" fillId="0" borderId="0"/>
    <xf numFmtId="170" fontId="1" fillId="0" borderId="0" applyFont="0" applyFill="0" applyBorder="0" applyAlignment="0" applyProtection="0"/>
    <xf numFmtId="182" fontId="21" fillId="0" borderId="0" applyFont="0" applyFill="0" applyBorder="0" applyAlignment="0" applyProtection="0"/>
    <xf numFmtId="43" fontId="1" fillId="0" borderId="0" applyFont="0" applyFill="0" applyBorder="0" applyAlignment="0" applyProtection="0"/>
    <xf numFmtId="0" fontId="34" fillId="0" borderId="0"/>
    <xf numFmtId="0" fontId="21" fillId="0" borderId="0"/>
    <xf numFmtId="41" fontId="1" fillId="0" borderId="0" applyFont="0" applyFill="0" applyBorder="0" applyAlignment="0" applyProtection="0"/>
    <xf numFmtId="170"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8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0" fontId="1" fillId="0" borderId="0" applyFont="0" applyFill="0" applyBorder="0" applyAlignment="0" applyProtection="0"/>
    <xf numFmtId="165"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81" fontId="1" fillId="0" borderId="0" applyFont="0" applyFill="0" applyBorder="0" applyAlignment="0" applyProtection="0"/>
    <xf numFmtId="165" fontId="1" fillId="0" borderId="0" applyFont="0" applyFill="0" applyBorder="0" applyAlignment="0" applyProtection="0"/>
    <xf numFmtId="170"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1"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1" fontId="1" fillId="0" borderId="0" applyFont="0" applyFill="0" applyBorder="0" applyAlignment="0" applyProtection="0"/>
    <xf numFmtId="43"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36"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1"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1"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21" fillId="0" borderId="0"/>
    <xf numFmtId="43" fontId="1" fillId="0" borderId="0" applyFont="0" applyFill="0" applyBorder="0" applyAlignment="0" applyProtection="0"/>
    <xf numFmtId="9" fontId="21" fillId="0" borderId="0" applyFont="0" applyFill="0" applyBorder="0" applyAlignment="0" applyProtection="0"/>
    <xf numFmtId="165" fontId="21" fillId="0" borderId="0" applyFont="0" applyFill="0" applyBorder="0" applyAlignment="0" applyProtection="0"/>
    <xf numFmtId="0" fontId="21" fillId="0" borderId="0"/>
    <xf numFmtId="43" fontId="1" fillId="0" borderId="0" applyFont="0" applyFill="0" applyBorder="0" applyAlignment="0" applyProtection="0"/>
    <xf numFmtId="41" fontId="21" fillId="0" borderId="0" applyFont="0" applyFill="0" applyBorder="0" applyAlignment="0" applyProtection="0"/>
    <xf numFmtId="165" fontId="21" fillId="0" borderId="0" applyFont="0" applyFill="0" applyBorder="0" applyAlignment="0" applyProtection="0"/>
    <xf numFmtId="43" fontId="1" fillId="0" borderId="0" applyFont="0" applyFill="0" applyBorder="0" applyAlignment="0" applyProtection="0"/>
    <xf numFmtId="0" fontId="21" fillId="0" borderId="0" applyNumberFormat="0" applyFill="0" applyBorder="0" applyAlignment="0" applyProtection="0"/>
    <xf numFmtId="0" fontId="21" fillId="0" borderId="0"/>
    <xf numFmtId="0" fontId="21" fillId="0" borderId="0"/>
    <xf numFmtId="0" fontId="1" fillId="0" borderId="0"/>
    <xf numFmtId="43" fontId="32" fillId="0" borderId="0" applyFont="0" applyFill="0" applyBorder="0" applyAlignment="0" applyProtection="0"/>
    <xf numFmtId="0" fontId="21" fillId="0" borderId="0"/>
    <xf numFmtId="43" fontId="2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1" fillId="0" borderId="0" applyFont="0" applyFill="0" applyBorder="0" applyAlignment="0" applyProtection="0"/>
    <xf numFmtId="0" fontId="21" fillId="0" borderId="0" applyNumberFormat="0" applyFill="0" applyBorder="0" applyAlignment="0" applyProtection="0"/>
    <xf numFmtId="0" fontId="1" fillId="0" borderId="0"/>
    <xf numFmtId="0" fontId="21" fillId="0" borderId="0"/>
    <xf numFmtId="43" fontId="21" fillId="0" borderId="0" applyFont="0" applyFill="0" applyBorder="0" applyAlignment="0" applyProtection="0"/>
    <xf numFmtId="165" fontId="1" fillId="0" borderId="0" applyFont="0" applyFill="0" applyBorder="0" applyAlignment="0" applyProtection="0"/>
    <xf numFmtId="0" fontId="18" fillId="0" borderId="0"/>
    <xf numFmtId="164" fontId="21" fillId="0" borderId="0" applyFont="0" applyFill="0" applyBorder="0" applyAlignment="0" applyProtection="0"/>
    <xf numFmtId="43" fontId="1" fillId="0" borderId="0" applyFont="0" applyFill="0" applyBorder="0" applyAlignment="0" applyProtection="0"/>
    <xf numFmtId="0" fontId="18" fillId="0" borderId="0"/>
    <xf numFmtId="0" fontId="21" fillId="0" borderId="0"/>
    <xf numFmtId="43" fontId="32"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1" fillId="0" borderId="0"/>
    <xf numFmtId="164"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103" fillId="0" borderId="0"/>
    <xf numFmtId="41" fontId="103"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104" fillId="0" borderId="0" applyFont="0" applyFill="0" applyBorder="0" applyAlignment="0" applyProtection="0"/>
    <xf numFmtId="0" fontId="21" fillId="0" borderId="0"/>
    <xf numFmtId="0" fontId="1" fillId="0" borderId="0"/>
    <xf numFmtId="0" fontId="105" fillId="0" borderId="0"/>
    <xf numFmtId="9" fontId="21" fillId="0" borderId="0" applyFont="0" applyFill="0" applyBorder="0" applyAlignment="0" applyProtection="0"/>
    <xf numFmtId="165" fontId="1" fillId="0" borderId="0" applyFont="0" applyFill="0" applyBorder="0" applyAlignment="0" applyProtection="0"/>
    <xf numFmtId="0" fontId="21" fillId="0" borderId="0"/>
    <xf numFmtId="41" fontId="1" fillId="0" borderId="0" applyFont="0" applyFill="0" applyBorder="0" applyAlignment="0" applyProtection="0"/>
    <xf numFmtId="43" fontId="32" fillId="0" borderId="0" applyFont="0" applyFill="0" applyBorder="0" applyAlignment="0" applyProtection="0"/>
    <xf numFmtId="41" fontId="21" fillId="0" borderId="0" applyFont="0" applyFill="0" applyBorder="0" applyAlignment="0" applyProtection="0"/>
    <xf numFmtId="9" fontId="103" fillId="0" borderId="0" applyFont="0" applyFill="0" applyBorder="0" applyAlignment="0" applyProtection="0"/>
    <xf numFmtId="0" fontId="1" fillId="0" borderId="0"/>
    <xf numFmtId="170"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06" fillId="0" borderId="0" applyNumberFormat="0" applyFill="0" applyBorder="0" applyAlignment="0" applyProtection="0"/>
    <xf numFmtId="0" fontId="107" fillId="0" borderId="0"/>
    <xf numFmtId="0" fontId="1" fillId="0" borderId="0"/>
    <xf numFmtId="186" fontId="21" fillId="0" borderId="0" applyFont="0" applyFill="0" applyBorder="0" applyAlignment="0" applyProtection="0"/>
    <xf numFmtId="0" fontId="21" fillId="0" borderId="0"/>
    <xf numFmtId="170" fontId="1" fillId="0" borderId="0" applyFont="0" applyFill="0" applyBorder="0" applyAlignment="0" applyProtection="0"/>
    <xf numFmtId="0" fontId="21"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7" borderId="0" applyNumberFormat="0" applyBorder="0" applyAlignment="0" applyProtection="0"/>
    <xf numFmtId="0" fontId="108" fillId="47" borderId="0" applyNumberFormat="0" applyBorder="0" applyAlignment="0" applyProtection="0"/>
    <xf numFmtId="0" fontId="108" fillId="47" borderId="0" applyNumberFormat="0" applyBorder="0" applyAlignment="0" applyProtection="0"/>
    <xf numFmtId="0" fontId="108" fillId="47" borderId="0" applyNumberFormat="0" applyBorder="0" applyAlignment="0" applyProtection="0"/>
    <xf numFmtId="0" fontId="108" fillId="47" borderId="0" applyNumberFormat="0" applyBorder="0" applyAlignment="0" applyProtection="0"/>
    <xf numFmtId="0" fontId="108" fillId="47" borderId="0" applyNumberFormat="0" applyBorder="0" applyAlignment="0" applyProtection="0"/>
    <xf numFmtId="0" fontId="108" fillId="48" borderId="0" applyNumberFormat="0" applyBorder="0" applyAlignment="0" applyProtection="0"/>
    <xf numFmtId="0" fontId="108" fillId="48" borderId="0" applyNumberFormat="0" applyBorder="0" applyAlignment="0" applyProtection="0"/>
    <xf numFmtId="0" fontId="108" fillId="48" borderId="0" applyNumberFormat="0" applyBorder="0" applyAlignment="0" applyProtection="0"/>
    <xf numFmtId="0" fontId="108" fillId="48" borderId="0" applyNumberFormat="0" applyBorder="0" applyAlignment="0" applyProtection="0"/>
    <xf numFmtId="0" fontId="108" fillId="48" borderId="0" applyNumberFormat="0" applyBorder="0" applyAlignment="0" applyProtection="0"/>
    <xf numFmtId="0" fontId="108" fillId="48"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9" fillId="38" borderId="0" applyNumberFormat="0" applyBorder="0" applyAlignment="0" applyProtection="0"/>
    <xf numFmtId="0" fontId="109" fillId="38" borderId="0" applyNumberFormat="0" applyBorder="0" applyAlignment="0" applyProtection="0"/>
    <xf numFmtId="0" fontId="109" fillId="38" borderId="0" applyNumberFormat="0" applyBorder="0" applyAlignment="0" applyProtection="0"/>
    <xf numFmtId="0" fontId="109" fillId="38" borderId="0" applyNumberFormat="0" applyBorder="0" applyAlignment="0" applyProtection="0"/>
    <xf numFmtId="0" fontId="109" fillId="38" borderId="0" applyNumberFormat="0" applyBorder="0" applyAlignment="0" applyProtection="0"/>
    <xf numFmtId="0" fontId="109" fillId="38" borderId="0" applyNumberFormat="0" applyBorder="0" applyAlignment="0" applyProtection="0"/>
    <xf numFmtId="0" fontId="110" fillId="50" borderId="30" applyNumberFormat="0" applyAlignment="0" applyProtection="0"/>
    <xf numFmtId="0" fontId="110" fillId="50" borderId="30" applyNumberFormat="0" applyAlignment="0" applyProtection="0"/>
    <xf numFmtId="0" fontId="110" fillId="50" borderId="30" applyNumberFormat="0" applyAlignment="0" applyProtection="0"/>
    <xf numFmtId="0" fontId="110" fillId="50" borderId="30" applyNumberFormat="0" applyAlignment="0" applyProtection="0"/>
    <xf numFmtId="0" fontId="110" fillId="50" borderId="30" applyNumberFormat="0" applyAlignment="0" applyProtection="0"/>
    <xf numFmtId="0" fontId="110" fillId="50" borderId="30" applyNumberFormat="0" applyAlignment="0" applyProtection="0"/>
    <xf numFmtId="0" fontId="111" fillId="51" borderId="31" applyNumberFormat="0" applyAlignment="0" applyProtection="0"/>
    <xf numFmtId="0" fontId="111" fillId="51" borderId="31" applyNumberFormat="0" applyAlignment="0" applyProtection="0"/>
    <xf numFmtId="0" fontId="111" fillId="51" borderId="31" applyNumberFormat="0" applyAlignment="0" applyProtection="0"/>
    <xf numFmtId="0" fontId="111" fillId="51" borderId="31" applyNumberFormat="0" applyAlignment="0" applyProtection="0"/>
    <xf numFmtId="0" fontId="111" fillId="51" borderId="31" applyNumberFormat="0" applyAlignment="0" applyProtection="0"/>
    <xf numFmtId="0" fontId="111" fillId="51" borderId="31" applyNumberFormat="0" applyAlignment="0" applyProtection="0"/>
    <xf numFmtId="0" fontId="112" fillId="0" borderId="32" applyNumberFormat="0" applyFill="0" applyAlignment="0" applyProtection="0"/>
    <xf numFmtId="0" fontId="112" fillId="0" borderId="32" applyNumberFormat="0" applyFill="0" applyAlignment="0" applyProtection="0"/>
    <xf numFmtId="0" fontId="112" fillId="0" borderId="32" applyNumberFormat="0" applyFill="0" applyAlignment="0" applyProtection="0"/>
    <xf numFmtId="0" fontId="112" fillId="0" borderId="32" applyNumberFormat="0" applyFill="0" applyAlignment="0" applyProtection="0"/>
    <xf numFmtId="0" fontId="112" fillId="0" borderId="32" applyNumberFormat="0" applyFill="0" applyAlignment="0" applyProtection="0"/>
    <xf numFmtId="0" fontId="112" fillId="0" borderId="32" applyNumberFormat="0" applyFill="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47" borderId="0" applyNumberFormat="0" applyBorder="0" applyAlignment="0" applyProtection="0"/>
    <xf numFmtId="0" fontId="108" fillId="47" borderId="0" applyNumberFormat="0" applyBorder="0" applyAlignment="0" applyProtection="0"/>
    <xf numFmtId="0" fontId="108" fillId="47" borderId="0" applyNumberFormat="0" applyBorder="0" applyAlignment="0" applyProtection="0"/>
    <xf numFmtId="0" fontId="108" fillId="47" borderId="0" applyNumberFormat="0" applyBorder="0" applyAlignment="0" applyProtection="0"/>
    <xf numFmtId="0" fontId="108" fillId="47" borderId="0" applyNumberFormat="0" applyBorder="0" applyAlignment="0" applyProtection="0"/>
    <xf numFmtId="0" fontId="108" fillId="47" borderId="0" applyNumberFormat="0" applyBorder="0" applyAlignment="0" applyProtection="0"/>
    <xf numFmtId="0" fontId="108" fillId="48" borderId="0" applyNumberFormat="0" applyBorder="0" applyAlignment="0" applyProtection="0"/>
    <xf numFmtId="0" fontId="108" fillId="48" borderId="0" applyNumberFormat="0" applyBorder="0" applyAlignment="0" applyProtection="0"/>
    <xf numFmtId="0" fontId="108" fillId="48" borderId="0" applyNumberFormat="0" applyBorder="0" applyAlignment="0" applyProtection="0"/>
    <xf numFmtId="0" fontId="108" fillId="48" borderId="0" applyNumberFormat="0" applyBorder="0" applyAlignment="0" applyProtection="0"/>
    <xf numFmtId="0" fontId="108" fillId="48" borderId="0" applyNumberFormat="0" applyBorder="0" applyAlignment="0" applyProtection="0"/>
    <xf numFmtId="0" fontId="108" fillId="48" borderId="0" applyNumberFormat="0" applyBorder="0" applyAlignment="0" applyProtection="0"/>
    <xf numFmtId="0" fontId="108" fillId="55" borderId="0" applyNumberFormat="0" applyBorder="0" applyAlignment="0" applyProtection="0"/>
    <xf numFmtId="0" fontId="108" fillId="55" borderId="0" applyNumberFormat="0" applyBorder="0" applyAlignment="0" applyProtection="0"/>
    <xf numFmtId="0" fontId="108" fillId="55" borderId="0" applyNumberFormat="0" applyBorder="0" applyAlignment="0" applyProtection="0"/>
    <xf numFmtId="0" fontId="108" fillId="55" borderId="0" applyNumberFormat="0" applyBorder="0" applyAlignment="0" applyProtection="0"/>
    <xf numFmtId="0" fontId="108" fillId="55" borderId="0" applyNumberFormat="0" applyBorder="0" applyAlignment="0" applyProtection="0"/>
    <xf numFmtId="0" fontId="108" fillId="55" borderId="0" applyNumberFormat="0" applyBorder="0" applyAlignment="0" applyProtection="0"/>
    <xf numFmtId="0" fontId="114" fillId="41" borderId="30" applyNumberFormat="0" applyAlignment="0" applyProtection="0"/>
    <xf numFmtId="0" fontId="114" fillId="41" borderId="30" applyNumberFormat="0" applyAlignment="0" applyProtection="0"/>
    <xf numFmtId="0" fontId="114" fillId="41" borderId="30" applyNumberFormat="0" applyAlignment="0" applyProtection="0"/>
    <xf numFmtId="0" fontId="114" fillId="41" borderId="30" applyNumberFormat="0" applyAlignment="0" applyProtection="0"/>
    <xf numFmtId="0" fontId="114" fillId="41" borderId="30" applyNumberFormat="0" applyAlignment="0" applyProtection="0"/>
    <xf numFmtId="0" fontId="114" fillId="41" borderId="30" applyNumberFormat="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2" fillId="57" borderId="33" applyNumberFormat="0" applyFont="0" applyAlignment="0" applyProtection="0"/>
    <xf numFmtId="0" fontId="32" fillId="57" borderId="33" applyNumberFormat="0" applyFont="0" applyAlignment="0" applyProtection="0"/>
    <xf numFmtId="0" fontId="32" fillId="57" borderId="33" applyNumberFormat="0" applyFont="0" applyAlignment="0" applyProtection="0"/>
    <xf numFmtId="0" fontId="32" fillId="57" borderId="33" applyNumberFormat="0" applyFont="0" applyAlignment="0" applyProtection="0"/>
    <xf numFmtId="0" fontId="32" fillId="57" borderId="33" applyNumberFormat="0" applyFont="0" applyAlignment="0" applyProtection="0"/>
    <xf numFmtId="0" fontId="32" fillId="57" borderId="33" applyNumberFormat="0" applyFont="0" applyAlignment="0" applyProtection="0"/>
    <xf numFmtId="0" fontId="117" fillId="50" borderId="34" applyNumberFormat="0" applyAlignment="0" applyProtection="0"/>
    <xf numFmtId="0" fontId="117" fillId="50" borderId="34" applyNumberFormat="0" applyAlignment="0" applyProtection="0"/>
    <xf numFmtId="0" fontId="117" fillId="50" borderId="34" applyNumberFormat="0" applyAlignment="0" applyProtection="0"/>
    <xf numFmtId="0" fontId="117" fillId="50" borderId="34" applyNumberFormat="0" applyAlignment="0" applyProtection="0"/>
    <xf numFmtId="0" fontId="117" fillId="50" borderId="34" applyNumberFormat="0" applyAlignment="0" applyProtection="0"/>
    <xf numFmtId="0" fontId="117" fillId="50" borderId="34" applyNumberFormat="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1" fillId="0" borderId="36" applyNumberFormat="0" applyFill="0" applyAlignment="0" applyProtection="0"/>
    <xf numFmtId="0" fontId="121" fillId="0" borderId="36" applyNumberFormat="0" applyFill="0" applyAlignment="0" applyProtection="0"/>
    <xf numFmtId="0" fontId="121" fillId="0" borderId="36" applyNumberFormat="0" applyFill="0" applyAlignment="0" applyProtection="0"/>
    <xf numFmtId="0" fontId="121" fillId="0" borderId="36" applyNumberFormat="0" applyFill="0" applyAlignment="0" applyProtection="0"/>
    <xf numFmtId="0" fontId="121" fillId="0" borderId="36" applyNumberFormat="0" applyFill="0" applyAlignment="0" applyProtection="0"/>
    <xf numFmtId="0" fontId="121" fillId="0" borderId="36" applyNumberFormat="0" applyFill="0" applyAlignment="0" applyProtection="0"/>
    <xf numFmtId="0" fontId="113" fillId="0" borderId="37" applyNumberFormat="0" applyFill="0" applyAlignment="0" applyProtection="0"/>
    <xf numFmtId="0" fontId="113" fillId="0" borderId="37" applyNumberFormat="0" applyFill="0" applyAlignment="0" applyProtection="0"/>
    <xf numFmtId="0" fontId="113" fillId="0" borderId="37" applyNumberFormat="0" applyFill="0" applyAlignment="0" applyProtection="0"/>
    <xf numFmtId="0" fontId="113" fillId="0" borderId="37" applyNumberFormat="0" applyFill="0" applyAlignment="0" applyProtection="0"/>
    <xf numFmtId="0" fontId="113" fillId="0" borderId="37" applyNumberFormat="0" applyFill="0" applyAlignment="0" applyProtection="0"/>
    <xf numFmtId="0" fontId="113" fillId="0" borderId="37" applyNumberFormat="0" applyFill="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123" fillId="0" borderId="38" applyNumberFormat="0" applyFill="0" applyAlignment="0" applyProtection="0"/>
    <xf numFmtId="0" fontId="123" fillId="0" borderId="38" applyNumberFormat="0" applyFill="0" applyAlignment="0" applyProtection="0"/>
    <xf numFmtId="0" fontId="123" fillId="0" borderId="38" applyNumberFormat="0" applyFill="0" applyAlignment="0" applyProtection="0"/>
    <xf numFmtId="0" fontId="123" fillId="0" borderId="38"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170" fontId="1"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9" fillId="0" borderId="0">
      <alignment vertical="top"/>
    </xf>
    <xf numFmtId="0" fontId="29" fillId="0" borderId="0">
      <alignment vertical="top"/>
    </xf>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2"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43"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43"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57"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57"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1"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1"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57"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57" borderId="0" applyNumberFormat="0" applyBorder="0" applyAlignment="0" applyProtection="0"/>
    <xf numFmtId="0" fontId="21" fillId="36" borderId="0" applyNumberFormat="0" applyBorder="0" applyAlignment="0" applyProtection="0"/>
    <xf numFmtId="0" fontId="129"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36" borderId="0" applyNumberFormat="0" applyBorder="0" applyAlignment="0" applyProtection="0"/>
    <xf numFmtId="0" fontId="32"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2" fillId="36" borderId="0" applyNumberFormat="0" applyBorder="0" applyAlignment="0" applyProtection="0"/>
    <xf numFmtId="0" fontId="129" fillId="36" borderId="0" applyNumberFormat="0" applyBorder="0" applyAlignment="0" applyProtection="0"/>
    <xf numFmtId="0" fontId="21" fillId="36" borderId="0" applyNumberFormat="0" applyBorder="0" applyAlignment="0" applyProtection="0"/>
    <xf numFmtId="0" fontId="1" fillId="58" borderId="0" applyNumberFormat="0" applyBorder="0" applyAlignment="0" applyProtection="0"/>
    <xf numFmtId="0" fontId="21" fillId="37" borderId="0" applyNumberFormat="0" applyBorder="0" applyAlignment="0" applyProtection="0"/>
    <xf numFmtId="0" fontId="129"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1" fillId="37" borderId="0" applyNumberFormat="0" applyBorder="0" applyAlignment="0" applyProtection="0"/>
    <xf numFmtId="0" fontId="32"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2" fillId="37" borderId="0" applyNumberFormat="0" applyBorder="0" applyAlignment="0" applyProtection="0"/>
    <xf numFmtId="0" fontId="129" fillId="37" borderId="0" applyNumberFormat="0" applyBorder="0" applyAlignment="0" applyProtection="0"/>
    <xf numFmtId="0" fontId="21" fillId="37" borderId="0" applyNumberFormat="0" applyBorder="0" applyAlignment="0" applyProtection="0"/>
    <xf numFmtId="0" fontId="1" fillId="41" borderId="0" applyNumberFormat="0" applyBorder="0" applyAlignment="0" applyProtection="0"/>
    <xf numFmtId="0" fontId="21" fillId="38" borderId="0" applyNumberFormat="0" applyBorder="0" applyAlignment="0" applyProtection="0"/>
    <xf numFmtId="0" fontId="129"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1" fillId="38" borderId="0" applyNumberFormat="0" applyBorder="0" applyAlignment="0" applyProtection="0"/>
    <xf numFmtId="0" fontId="32"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2" fillId="38" borderId="0" applyNumberFormat="0" applyBorder="0" applyAlignment="0" applyProtection="0"/>
    <xf numFmtId="0" fontId="129" fillId="38" borderId="0" applyNumberFormat="0" applyBorder="0" applyAlignment="0" applyProtection="0"/>
    <xf numFmtId="0" fontId="21" fillId="38" borderId="0" applyNumberFormat="0" applyBorder="0" applyAlignment="0" applyProtection="0"/>
    <xf numFmtId="0" fontId="1" fillId="57" borderId="0" applyNumberFormat="0" applyBorder="0" applyAlignment="0" applyProtection="0"/>
    <xf numFmtId="0" fontId="21" fillId="39" borderId="0" applyNumberFormat="0" applyBorder="0" applyAlignment="0" applyProtection="0"/>
    <xf numFmtId="0" fontId="129"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1" fillId="39" borderId="0" applyNumberFormat="0" applyBorder="0" applyAlignment="0" applyProtection="0"/>
    <xf numFmtId="0" fontId="32"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2" fillId="39" borderId="0" applyNumberFormat="0" applyBorder="0" applyAlignment="0" applyProtection="0"/>
    <xf numFmtId="0" fontId="129" fillId="39" borderId="0" applyNumberFormat="0" applyBorder="0" applyAlignment="0" applyProtection="0"/>
    <xf numFmtId="0" fontId="21" fillId="39" borderId="0" applyNumberFormat="0" applyBorder="0" applyAlignment="0" applyProtection="0"/>
    <xf numFmtId="0" fontId="1" fillId="58" borderId="0" applyNumberFormat="0" applyBorder="0" applyAlignment="0" applyProtection="0"/>
    <xf numFmtId="0" fontId="21" fillId="40" borderId="0" applyNumberFormat="0" applyBorder="0" applyAlignment="0" applyProtection="0"/>
    <xf numFmtId="0" fontId="129"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1" fillId="26" borderId="0" applyNumberFormat="0" applyBorder="0" applyAlignment="0" applyProtection="0"/>
    <xf numFmtId="0" fontId="32" fillId="40" borderId="0" applyNumberFormat="0" applyBorder="0" applyAlignment="0" applyProtection="0"/>
    <xf numFmtId="0" fontId="129" fillId="40" borderId="0" applyNumberFormat="0" applyBorder="0" applyAlignment="0" applyProtection="0"/>
    <xf numFmtId="0" fontId="1" fillId="26" borderId="0" applyNumberFormat="0" applyBorder="0" applyAlignment="0" applyProtection="0"/>
    <xf numFmtId="0" fontId="21" fillId="40" borderId="0" applyNumberFormat="0" applyBorder="0" applyAlignment="0" applyProtection="0"/>
    <xf numFmtId="0" fontId="1" fillId="26" borderId="0" applyNumberFormat="0" applyBorder="0" applyAlignment="0" applyProtection="0"/>
    <xf numFmtId="0" fontId="21" fillId="41" borderId="0" applyNumberFormat="0" applyBorder="0" applyAlignment="0" applyProtection="0"/>
    <xf numFmtId="0" fontId="129"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1" fillId="50" borderId="0" applyNumberFormat="0" applyBorder="0" applyAlignment="0" applyProtection="0"/>
    <xf numFmtId="0" fontId="32" fillId="4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32" fillId="41" borderId="0" applyNumberFormat="0" applyBorder="0" applyAlignment="0" applyProtection="0"/>
    <xf numFmtId="0" fontId="129" fillId="41" borderId="0" applyNumberFormat="0" applyBorder="0" applyAlignment="0" applyProtection="0"/>
    <xf numFmtId="0" fontId="21" fillId="41" borderId="0" applyNumberFormat="0" applyBorder="0" applyAlignment="0" applyProtection="0"/>
    <xf numFmtId="0" fontId="1" fillId="57"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0"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56"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56"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7"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7"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0"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0"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57"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57" borderId="0" applyNumberFormat="0" applyBorder="0" applyAlignment="0" applyProtection="0"/>
    <xf numFmtId="0" fontId="21" fillId="42" borderId="0" applyNumberFormat="0" applyBorder="0" applyAlignment="0" applyProtection="0"/>
    <xf numFmtId="0" fontId="129"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1" fillId="42" borderId="0" applyNumberFormat="0" applyBorder="0" applyAlignment="0" applyProtection="0"/>
    <xf numFmtId="0" fontId="32"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2" fillId="42" borderId="0" applyNumberFormat="0" applyBorder="0" applyAlignment="0" applyProtection="0"/>
    <xf numFmtId="0" fontId="129" fillId="42" borderId="0" applyNumberFormat="0" applyBorder="0" applyAlignment="0" applyProtection="0"/>
    <xf numFmtId="0" fontId="21" fillId="42" borderId="0" applyNumberFormat="0" applyBorder="0" applyAlignment="0" applyProtection="0"/>
    <xf numFmtId="0" fontId="1" fillId="53" borderId="0" applyNumberFormat="0" applyBorder="0" applyAlignment="0" applyProtection="0"/>
    <xf numFmtId="0" fontId="21" fillId="43" borderId="0" applyNumberFormat="0" applyBorder="0" applyAlignment="0" applyProtection="0"/>
    <xf numFmtId="0" fontId="129"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1" fillId="15" borderId="0" applyNumberFormat="0" applyBorder="0" applyAlignment="0" applyProtection="0"/>
    <xf numFmtId="0" fontId="32" fillId="43" borderId="0" applyNumberFormat="0" applyBorder="0" applyAlignment="0" applyProtection="0"/>
    <xf numFmtId="0" fontId="129" fillId="43" borderId="0" applyNumberFormat="0" applyBorder="0" applyAlignment="0" applyProtection="0"/>
    <xf numFmtId="0" fontId="1" fillId="15" borderId="0" applyNumberFormat="0" applyBorder="0" applyAlignment="0" applyProtection="0"/>
    <xf numFmtId="0" fontId="21" fillId="43" borderId="0" applyNumberFormat="0" applyBorder="0" applyAlignment="0" applyProtection="0"/>
    <xf numFmtId="0" fontId="1" fillId="15" borderId="0" applyNumberFormat="0" applyBorder="0" applyAlignment="0" applyProtection="0"/>
    <xf numFmtId="0" fontId="21" fillId="44" borderId="0" applyNumberFormat="0" applyBorder="0" applyAlignment="0" applyProtection="0"/>
    <xf numFmtId="0" fontId="129"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 fillId="44" borderId="0" applyNumberFormat="0" applyBorder="0" applyAlignment="0" applyProtection="0"/>
    <xf numFmtId="0" fontId="32"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2" fillId="44" borderId="0" applyNumberFormat="0" applyBorder="0" applyAlignment="0" applyProtection="0"/>
    <xf numFmtId="0" fontId="129" fillId="44" borderId="0" applyNumberFormat="0" applyBorder="0" applyAlignment="0" applyProtection="0"/>
    <xf numFmtId="0" fontId="21" fillId="44" borderId="0" applyNumberFormat="0" applyBorder="0" applyAlignment="0" applyProtection="0"/>
    <xf numFmtId="0" fontId="1" fillId="56" borderId="0" applyNumberFormat="0" applyBorder="0" applyAlignment="0" applyProtection="0"/>
    <xf numFmtId="0" fontId="21" fillId="39" borderId="0" applyNumberFormat="0" applyBorder="0" applyAlignment="0" applyProtection="0"/>
    <xf numFmtId="0" fontId="129"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1" fillId="39" borderId="0" applyNumberFormat="0" applyBorder="0" applyAlignment="0" applyProtection="0"/>
    <xf numFmtId="0" fontId="32"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2" fillId="39" borderId="0" applyNumberFormat="0" applyBorder="0" applyAlignment="0" applyProtection="0"/>
    <xf numFmtId="0" fontId="129" fillId="39" borderId="0" applyNumberFormat="0" applyBorder="0" applyAlignment="0" applyProtection="0"/>
    <xf numFmtId="0" fontId="21" fillId="39" borderId="0" applyNumberFormat="0" applyBorder="0" applyAlignment="0" applyProtection="0"/>
    <xf numFmtId="0" fontId="1" fillId="53" borderId="0" applyNumberFormat="0" applyBorder="0" applyAlignment="0" applyProtection="0"/>
    <xf numFmtId="0" fontId="21" fillId="42" borderId="0" applyNumberFormat="0" applyBorder="0" applyAlignment="0" applyProtection="0"/>
    <xf numFmtId="0" fontId="129"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1" fillId="42" borderId="0" applyNumberFormat="0" applyBorder="0" applyAlignment="0" applyProtection="0"/>
    <xf numFmtId="0" fontId="32"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2" fillId="42" borderId="0" applyNumberFormat="0" applyBorder="0" applyAlignment="0" applyProtection="0"/>
    <xf numFmtId="0" fontId="129" fillId="42" borderId="0" applyNumberFormat="0" applyBorder="0" applyAlignment="0" applyProtection="0"/>
    <xf numFmtId="0" fontId="21" fillId="42" borderId="0" applyNumberFormat="0" applyBorder="0" applyAlignment="0" applyProtection="0"/>
    <xf numFmtId="0" fontId="1" fillId="40" borderId="0" applyNumberFormat="0" applyBorder="0" applyAlignment="0" applyProtection="0"/>
    <xf numFmtId="0" fontId="21" fillId="45" borderId="0" applyNumberFormat="0" applyBorder="0" applyAlignment="0" applyProtection="0"/>
    <xf numFmtId="0" fontId="129"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1" fillId="45" borderId="0" applyNumberFormat="0" applyBorder="0" applyAlignment="0" applyProtection="0"/>
    <xf numFmtId="0" fontId="32"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2" fillId="45" borderId="0" applyNumberFormat="0" applyBorder="0" applyAlignment="0" applyProtection="0"/>
    <xf numFmtId="0" fontId="129" fillId="45" borderId="0" applyNumberFormat="0" applyBorder="0" applyAlignment="0" applyProtection="0"/>
    <xf numFmtId="0" fontId="21" fillId="45" borderId="0" applyNumberFormat="0" applyBorder="0" applyAlignment="0" applyProtection="0"/>
    <xf numFmtId="0" fontId="1" fillId="41"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0"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0" borderId="0" applyNumberFormat="0" applyBorder="0" applyAlignment="0" applyProtection="0"/>
    <xf numFmtId="0" fontId="108" fillId="55" borderId="0" applyNumberFormat="0" applyBorder="0" applyAlignment="0" applyProtection="0"/>
    <xf numFmtId="0" fontId="108" fillId="55" borderId="0" applyNumberFormat="0" applyBorder="0" applyAlignment="0" applyProtection="0"/>
    <xf numFmtId="0" fontId="108" fillId="55" borderId="0" applyNumberFormat="0" applyBorder="0" applyAlignment="0" applyProtection="0"/>
    <xf numFmtId="0" fontId="108" fillId="55" borderId="0" applyNumberFormat="0" applyBorder="0" applyAlignment="0" applyProtection="0"/>
    <xf numFmtId="0" fontId="108" fillId="55" borderId="0" applyNumberFormat="0" applyBorder="0" applyAlignment="0" applyProtection="0"/>
    <xf numFmtId="0" fontId="108" fillId="55" borderId="0" applyNumberFormat="0" applyBorder="0" applyAlignment="0" applyProtection="0"/>
    <xf numFmtId="0" fontId="108" fillId="55" borderId="0" applyNumberFormat="0" applyBorder="0" applyAlignment="0" applyProtection="0"/>
    <xf numFmtId="0" fontId="108" fillId="55"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55"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5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37" borderId="0" applyNumberFormat="0" applyBorder="0" applyAlignment="0" applyProtection="0"/>
    <xf numFmtId="0" fontId="108" fillId="37" borderId="0" applyNumberFormat="0" applyBorder="0" applyAlignment="0" applyProtection="0"/>
    <xf numFmtId="0" fontId="108" fillId="37" borderId="0" applyNumberFormat="0" applyBorder="0" applyAlignment="0" applyProtection="0"/>
    <xf numFmtId="0" fontId="108" fillId="37" borderId="0" applyNumberFormat="0" applyBorder="0" applyAlignment="0" applyProtection="0"/>
    <xf numFmtId="0" fontId="108" fillId="37" borderId="0" applyNumberFormat="0" applyBorder="0" applyAlignment="0" applyProtection="0"/>
    <xf numFmtId="0" fontId="108" fillId="37" borderId="0" applyNumberFormat="0" applyBorder="0" applyAlignment="0" applyProtection="0"/>
    <xf numFmtId="0" fontId="108" fillId="37" borderId="0" applyNumberFormat="0" applyBorder="0" applyAlignment="0" applyProtection="0"/>
    <xf numFmtId="0" fontId="108" fillId="37" borderId="0" applyNumberFormat="0" applyBorder="0" applyAlignment="0" applyProtection="0"/>
    <xf numFmtId="0" fontId="108" fillId="47" borderId="0" applyNumberFormat="0" applyBorder="0" applyAlignment="0" applyProtection="0"/>
    <xf numFmtId="0" fontId="108" fillId="47" borderId="0" applyNumberFormat="0" applyBorder="0" applyAlignment="0" applyProtection="0"/>
    <xf numFmtId="0" fontId="108" fillId="37" borderId="0" applyNumberFormat="0" applyBorder="0" applyAlignment="0" applyProtection="0"/>
    <xf numFmtId="0" fontId="108" fillId="47" borderId="0" applyNumberFormat="0" applyBorder="0" applyAlignment="0" applyProtection="0"/>
    <xf numFmtId="0" fontId="108" fillId="47" borderId="0" applyNumberFormat="0" applyBorder="0" applyAlignment="0" applyProtection="0"/>
    <xf numFmtId="0" fontId="108" fillId="47" borderId="0" applyNumberFormat="0" applyBorder="0" applyAlignment="0" applyProtection="0"/>
    <xf numFmtId="0" fontId="108" fillId="47" borderId="0" applyNumberFormat="0" applyBorder="0" applyAlignment="0" applyProtection="0"/>
    <xf numFmtId="0" fontId="108" fillId="37"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8" borderId="0" applyNumberFormat="0" applyBorder="0" applyAlignment="0" applyProtection="0"/>
    <xf numFmtId="0" fontId="108" fillId="48" borderId="0" applyNumberFormat="0" applyBorder="0" applyAlignment="0" applyProtection="0"/>
    <xf numFmtId="0" fontId="108" fillId="40" borderId="0" applyNumberFormat="0" applyBorder="0" applyAlignment="0" applyProtection="0"/>
    <xf numFmtId="0" fontId="108" fillId="48" borderId="0" applyNumberFormat="0" applyBorder="0" applyAlignment="0" applyProtection="0"/>
    <xf numFmtId="0" fontId="108" fillId="48" borderId="0" applyNumberFormat="0" applyBorder="0" applyAlignment="0" applyProtection="0"/>
    <xf numFmtId="0" fontId="108" fillId="48" borderId="0" applyNumberFormat="0" applyBorder="0" applyAlignment="0" applyProtection="0"/>
    <xf numFmtId="0" fontId="108" fillId="48" borderId="0" applyNumberFormat="0" applyBorder="0" applyAlignment="0" applyProtection="0"/>
    <xf numFmtId="0" fontId="108" fillId="40"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3"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3" borderId="0" applyNumberFormat="0" applyBorder="0" applyAlignment="0" applyProtection="0"/>
    <xf numFmtId="0" fontId="21" fillId="46" borderId="0" applyNumberFormat="0" applyBorder="0" applyAlignment="0" applyProtection="0"/>
    <xf numFmtId="0" fontId="129"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6"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29" fillId="46" borderId="0" applyNumberFormat="0" applyBorder="0" applyAlignment="0" applyProtection="0"/>
    <xf numFmtId="0" fontId="21" fillId="46" borderId="0" applyNumberFormat="0" applyBorder="0" applyAlignment="0" applyProtection="0"/>
    <xf numFmtId="0" fontId="16" fillId="48" borderId="0" applyNumberFormat="0" applyBorder="0" applyAlignment="0" applyProtection="0"/>
    <xf numFmtId="0" fontId="21" fillId="43" borderId="0" applyNumberFormat="0" applyBorder="0" applyAlignment="0" applyProtection="0"/>
    <xf numFmtId="0" fontId="129"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6"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29" fillId="43" borderId="0" applyNumberFormat="0" applyBorder="0" applyAlignment="0" applyProtection="0"/>
    <xf numFmtId="0" fontId="21" fillId="43" borderId="0" applyNumberFormat="0" applyBorder="0" applyAlignment="0" applyProtection="0"/>
    <xf numFmtId="0" fontId="16" fillId="55" borderId="0" applyNumberFormat="0" applyBorder="0" applyAlignment="0" applyProtection="0"/>
    <xf numFmtId="0" fontId="21" fillId="44" borderId="0" applyNumberFormat="0" applyBorder="0" applyAlignment="0" applyProtection="0"/>
    <xf numFmtId="0" fontId="129"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6"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29" fillId="44" borderId="0" applyNumberFormat="0" applyBorder="0" applyAlignment="0" applyProtection="0"/>
    <xf numFmtId="0" fontId="21" fillId="44" borderId="0" applyNumberFormat="0" applyBorder="0" applyAlignment="0" applyProtection="0"/>
    <xf numFmtId="0" fontId="16" fillId="56" borderId="0" applyNumberFormat="0" applyBorder="0" applyAlignment="0" applyProtection="0"/>
    <xf numFmtId="0" fontId="21" fillId="47" borderId="0" applyNumberFormat="0" applyBorder="0" applyAlignment="0" applyProtection="0"/>
    <xf numFmtId="0" fontId="129" fillId="47" borderId="0" applyNumberFormat="0" applyBorder="0" applyAlignment="0" applyProtection="0"/>
    <xf numFmtId="0" fontId="108" fillId="47" borderId="0" applyNumberFormat="0" applyBorder="0" applyAlignment="0" applyProtection="0"/>
    <xf numFmtId="0" fontId="108" fillId="47" borderId="0" applyNumberFormat="0" applyBorder="0" applyAlignment="0" applyProtection="0"/>
    <xf numFmtId="0" fontId="16" fillId="47" borderId="0" applyNumberFormat="0" applyBorder="0" applyAlignment="0" applyProtection="0"/>
    <xf numFmtId="0" fontId="108" fillId="47" borderId="0" applyNumberFormat="0" applyBorder="0" applyAlignment="0" applyProtection="0"/>
    <xf numFmtId="0" fontId="108" fillId="47" borderId="0" applyNumberFormat="0" applyBorder="0" applyAlignment="0" applyProtection="0"/>
    <xf numFmtId="0" fontId="129" fillId="47" borderId="0" applyNumberFormat="0" applyBorder="0" applyAlignment="0" applyProtection="0"/>
    <xf numFmtId="0" fontId="21" fillId="47" borderId="0" applyNumberFormat="0" applyBorder="0" applyAlignment="0" applyProtection="0"/>
    <xf numFmtId="0" fontId="16" fillId="53" borderId="0" applyNumberFormat="0" applyBorder="0" applyAlignment="0" applyProtection="0"/>
    <xf numFmtId="0" fontId="21" fillId="48" borderId="0" applyNumberFormat="0" applyBorder="0" applyAlignment="0" applyProtection="0"/>
    <xf numFmtId="0" fontId="129" fillId="48" borderId="0" applyNumberFormat="0" applyBorder="0" applyAlignment="0" applyProtection="0"/>
    <xf numFmtId="0" fontId="108" fillId="48" borderId="0" applyNumberFormat="0" applyBorder="0" applyAlignment="0" applyProtection="0"/>
    <xf numFmtId="0" fontId="108" fillId="48" borderId="0" applyNumberFormat="0" applyBorder="0" applyAlignment="0" applyProtection="0"/>
    <xf numFmtId="0" fontId="16" fillId="48" borderId="0" applyNumberFormat="0" applyBorder="0" applyAlignment="0" applyProtection="0"/>
    <xf numFmtId="0" fontId="108" fillId="48" borderId="0" applyNumberFormat="0" applyBorder="0" applyAlignment="0" applyProtection="0"/>
    <xf numFmtId="0" fontId="108" fillId="48" borderId="0" applyNumberFormat="0" applyBorder="0" applyAlignment="0" applyProtection="0"/>
    <xf numFmtId="0" fontId="129" fillId="48" borderId="0" applyNumberFormat="0" applyBorder="0" applyAlignment="0" applyProtection="0"/>
    <xf numFmtId="0" fontId="21" fillId="48" borderId="0" applyNumberFormat="0" applyBorder="0" applyAlignment="0" applyProtection="0"/>
    <xf numFmtId="0" fontId="16" fillId="40" borderId="0" applyNumberFormat="0" applyBorder="0" applyAlignment="0" applyProtection="0"/>
    <xf numFmtId="0" fontId="21" fillId="49" borderId="0" applyNumberFormat="0" applyBorder="0" applyAlignment="0" applyProtection="0"/>
    <xf numFmtId="0" fontId="129"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6"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29" fillId="49" borderId="0" applyNumberFormat="0" applyBorder="0" applyAlignment="0" applyProtection="0"/>
    <xf numFmtId="0" fontId="21" fillId="49" borderId="0" applyNumberFormat="0" applyBorder="0" applyAlignment="0" applyProtection="0"/>
    <xf numFmtId="0" fontId="16" fillId="41"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9"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9" borderId="0" applyNumberFormat="0" applyBorder="0" applyAlignment="0" applyProtection="0"/>
    <xf numFmtId="0" fontId="108" fillId="55" borderId="0" applyNumberFormat="0" applyBorder="0" applyAlignment="0" applyProtection="0"/>
    <xf numFmtId="0" fontId="108" fillId="55" borderId="0" applyNumberFormat="0" applyBorder="0" applyAlignment="0" applyProtection="0"/>
    <xf numFmtId="0" fontId="108" fillId="55" borderId="0" applyNumberFormat="0" applyBorder="0" applyAlignment="0" applyProtection="0"/>
    <xf numFmtId="0" fontId="108" fillId="55" borderId="0" applyNumberFormat="0" applyBorder="0" applyAlignment="0" applyProtection="0"/>
    <xf numFmtId="0" fontId="108" fillId="55" borderId="0" applyNumberFormat="0" applyBorder="0" applyAlignment="0" applyProtection="0"/>
    <xf numFmtId="0" fontId="108" fillId="55" borderId="0" applyNumberFormat="0" applyBorder="0" applyAlignment="0" applyProtection="0"/>
    <xf numFmtId="0" fontId="108" fillId="55" borderId="0" applyNumberFormat="0" applyBorder="0" applyAlignment="0" applyProtection="0"/>
    <xf numFmtId="0" fontId="108" fillId="55"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5"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45"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45" borderId="0" applyNumberFormat="0" applyBorder="0" applyAlignment="0" applyProtection="0"/>
    <xf numFmtId="0" fontId="108" fillId="60" borderId="0" applyNumberFormat="0" applyBorder="0" applyAlignment="0" applyProtection="0"/>
    <xf numFmtId="0" fontId="108" fillId="60" borderId="0" applyNumberFormat="0" applyBorder="0" applyAlignment="0" applyProtection="0"/>
    <xf numFmtId="0" fontId="108" fillId="60" borderId="0" applyNumberFormat="0" applyBorder="0" applyAlignment="0" applyProtection="0"/>
    <xf numFmtId="0" fontId="108" fillId="60" borderId="0" applyNumberFormat="0" applyBorder="0" applyAlignment="0" applyProtection="0"/>
    <xf numFmtId="0" fontId="108" fillId="60" borderId="0" applyNumberFormat="0" applyBorder="0" applyAlignment="0" applyProtection="0"/>
    <xf numFmtId="0" fontId="108" fillId="60" borderId="0" applyNumberFormat="0" applyBorder="0" applyAlignment="0" applyProtection="0"/>
    <xf numFmtId="0" fontId="108" fillId="60" borderId="0" applyNumberFormat="0" applyBorder="0" applyAlignment="0" applyProtection="0"/>
    <xf numFmtId="0" fontId="108" fillId="60" borderId="0" applyNumberFormat="0" applyBorder="0" applyAlignment="0" applyProtection="0"/>
    <xf numFmtId="0" fontId="108" fillId="47" borderId="0" applyNumberFormat="0" applyBorder="0" applyAlignment="0" applyProtection="0"/>
    <xf numFmtId="0" fontId="108" fillId="47" borderId="0" applyNumberFormat="0" applyBorder="0" applyAlignment="0" applyProtection="0"/>
    <xf numFmtId="0" fontId="108" fillId="60" borderId="0" applyNumberFormat="0" applyBorder="0" applyAlignment="0" applyProtection="0"/>
    <xf numFmtId="0" fontId="108" fillId="47" borderId="0" applyNumberFormat="0" applyBorder="0" applyAlignment="0" applyProtection="0"/>
    <xf numFmtId="0" fontId="108" fillId="47" borderId="0" applyNumberFormat="0" applyBorder="0" applyAlignment="0" applyProtection="0"/>
    <xf numFmtId="0" fontId="108" fillId="47" borderId="0" applyNumberFormat="0" applyBorder="0" applyAlignment="0" applyProtection="0"/>
    <xf numFmtId="0" fontId="108" fillId="47" borderId="0" applyNumberFormat="0" applyBorder="0" applyAlignment="0" applyProtection="0"/>
    <xf numFmtId="0" fontId="108" fillId="60" borderId="0" applyNumberFormat="0" applyBorder="0" applyAlignment="0" applyProtection="0"/>
    <xf numFmtId="0" fontId="108" fillId="48" borderId="0" applyNumberFormat="0" applyBorder="0" applyAlignment="0" applyProtection="0"/>
    <xf numFmtId="0" fontId="108" fillId="48" borderId="0" applyNumberFormat="0" applyBorder="0" applyAlignment="0" applyProtection="0"/>
    <xf numFmtId="0" fontId="108" fillId="48" borderId="0" applyNumberFormat="0" applyBorder="0" applyAlignment="0" applyProtection="0"/>
    <xf numFmtId="0" fontId="108" fillId="48"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5" borderId="0" applyNumberFormat="0" applyBorder="0" applyAlignment="0" applyProtection="0"/>
    <xf numFmtId="0" fontId="108" fillId="55" borderId="0" applyNumberFormat="0" applyBorder="0" applyAlignment="0" applyProtection="0"/>
    <xf numFmtId="0" fontId="108" fillId="53" borderId="0" applyNumberFormat="0" applyBorder="0" applyAlignment="0" applyProtection="0"/>
    <xf numFmtId="0" fontId="108" fillId="55" borderId="0" applyNumberFormat="0" applyBorder="0" applyAlignment="0" applyProtection="0"/>
    <xf numFmtId="0" fontId="108" fillId="55" borderId="0" applyNumberFormat="0" applyBorder="0" applyAlignment="0" applyProtection="0"/>
    <xf numFmtId="0" fontId="108" fillId="55" borderId="0" applyNumberFormat="0" applyBorder="0" applyAlignment="0" applyProtection="0"/>
    <xf numFmtId="0" fontId="108" fillId="55" borderId="0" applyNumberFormat="0" applyBorder="0" applyAlignment="0" applyProtection="0"/>
    <xf numFmtId="0" fontId="108" fillId="53" borderId="0" applyNumberFormat="0" applyBorder="0" applyAlignment="0" applyProtection="0"/>
    <xf numFmtId="0" fontId="115" fillId="39" borderId="0" applyNumberFormat="0" applyBorder="0" applyAlignment="0" applyProtection="0"/>
    <xf numFmtId="0" fontId="115" fillId="39" borderId="0" applyNumberFormat="0" applyBorder="0" applyAlignment="0" applyProtection="0"/>
    <xf numFmtId="0" fontId="115" fillId="39" borderId="0" applyNumberFormat="0" applyBorder="0" applyAlignment="0" applyProtection="0"/>
    <xf numFmtId="0" fontId="115" fillId="39" borderId="0" applyNumberFormat="0" applyBorder="0" applyAlignment="0" applyProtection="0"/>
    <xf numFmtId="0" fontId="115" fillId="39" borderId="0" applyNumberFormat="0" applyBorder="0" applyAlignment="0" applyProtection="0"/>
    <xf numFmtId="0" fontId="115" fillId="39" borderId="0" applyNumberFormat="0" applyBorder="0" applyAlignment="0" applyProtection="0"/>
    <xf numFmtId="0" fontId="115" fillId="39" borderId="0" applyNumberFormat="0" applyBorder="0" applyAlignment="0" applyProtection="0"/>
    <xf numFmtId="0" fontId="115" fillId="39"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9"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9" borderId="0" applyNumberFormat="0" applyBorder="0" applyAlignment="0" applyProtection="0"/>
    <xf numFmtId="0" fontId="21" fillId="38" borderId="0" applyNumberFormat="0" applyBorder="0" applyAlignment="0" applyProtection="0"/>
    <xf numFmtId="0" fontId="129" fillId="38" borderId="0" applyNumberFormat="0" applyBorder="0" applyAlignment="0" applyProtection="0"/>
    <xf numFmtId="0" fontId="109" fillId="38" borderId="0" applyNumberFormat="0" applyBorder="0" applyAlignment="0" applyProtection="0"/>
    <xf numFmtId="0" fontId="109" fillId="38" borderId="0" applyNumberFormat="0" applyBorder="0" applyAlignment="0" applyProtection="0"/>
    <xf numFmtId="0" fontId="5" fillId="38" borderId="0" applyNumberFormat="0" applyBorder="0" applyAlignment="0" applyProtection="0"/>
    <xf numFmtId="0" fontId="109" fillId="38" borderId="0" applyNumberFormat="0" applyBorder="0" applyAlignment="0" applyProtection="0"/>
    <xf numFmtId="0" fontId="109" fillId="38" borderId="0" applyNumberFormat="0" applyBorder="0" applyAlignment="0" applyProtection="0"/>
    <xf numFmtId="0" fontId="129" fillId="38" borderId="0" applyNumberFormat="0" applyBorder="0" applyAlignment="0" applyProtection="0"/>
    <xf numFmtId="0" fontId="21" fillId="38" borderId="0" applyNumberFormat="0" applyBorder="0" applyAlignment="0" applyProtection="0"/>
    <xf numFmtId="0" fontId="5" fillId="40" borderId="0" applyNumberFormat="0" applyBorder="0" applyAlignment="0" applyProtection="0"/>
    <xf numFmtId="0" fontId="125" fillId="58" borderId="30" applyNumberFormat="0" applyAlignment="0" applyProtection="0"/>
    <xf numFmtId="0" fontId="125" fillId="58" borderId="30" applyNumberFormat="0" applyAlignment="0" applyProtection="0"/>
    <xf numFmtId="0" fontId="110" fillId="50" borderId="30" applyNumberFormat="0" applyAlignment="0" applyProtection="0"/>
    <xf numFmtId="0" fontId="110" fillId="50" borderId="30" applyNumberFormat="0" applyAlignment="0" applyProtection="0"/>
    <xf numFmtId="0" fontId="110" fillId="50" borderId="30" applyNumberFormat="0" applyAlignment="0" applyProtection="0"/>
    <xf numFmtId="0" fontId="21" fillId="50" borderId="30" applyNumberFormat="0" applyAlignment="0" applyProtection="0"/>
    <xf numFmtId="0" fontId="129" fillId="50" borderId="30" applyNumberFormat="0" applyAlignment="0" applyProtection="0"/>
    <xf numFmtId="0" fontId="132" fillId="50" borderId="4" applyNumberFormat="0" applyAlignment="0" applyProtection="0"/>
    <xf numFmtId="0" fontId="110" fillId="50" borderId="30" applyNumberFormat="0" applyAlignment="0" applyProtection="0"/>
    <xf numFmtId="0" fontId="110" fillId="50" borderId="30" applyNumberFormat="0" applyAlignment="0" applyProtection="0"/>
    <xf numFmtId="0" fontId="129" fillId="50" borderId="30" applyNumberFormat="0" applyAlignment="0" applyProtection="0"/>
    <xf numFmtId="0" fontId="21" fillId="50" borderId="30" applyNumberFormat="0" applyAlignment="0" applyProtection="0"/>
    <xf numFmtId="0" fontId="131" fillId="58" borderId="4" applyNumberFormat="0" applyAlignment="0" applyProtection="0"/>
    <xf numFmtId="0" fontId="21" fillId="51" borderId="31" applyNumberFormat="0" applyAlignment="0" applyProtection="0"/>
    <xf numFmtId="0" fontId="129" fillId="51" borderId="31" applyNumberFormat="0" applyAlignment="0" applyProtection="0"/>
    <xf numFmtId="0" fontId="111" fillId="51" borderId="31" applyNumberFormat="0" applyAlignment="0" applyProtection="0"/>
    <xf numFmtId="0" fontId="111" fillId="51" borderId="31" applyNumberFormat="0" applyAlignment="0" applyProtection="0"/>
    <xf numFmtId="0" fontId="111" fillId="51" borderId="31" applyNumberFormat="0" applyAlignment="0" applyProtection="0"/>
    <xf numFmtId="0" fontId="111" fillId="51" borderId="31" applyNumberFormat="0" applyAlignment="0" applyProtection="0"/>
    <xf numFmtId="0" fontId="129" fillId="51" borderId="31" applyNumberFormat="0" applyAlignment="0" applyProtection="0"/>
    <xf numFmtId="0" fontId="21" fillId="51" borderId="31" applyNumberFormat="0" applyAlignment="0" applyProtection="0"/>
    <xf numFmtId="0" fontId="21" fillId="0" borderId="32" applyNumberFormat="0" applyFill="0" applyAlignment="0" applyProtection="0"/>
    <xf numFmtId="0" fontId="129" fillId="0" borderId="32" applyNumberFormat="0" applyFill="0" applyAlignment="0" applyProtection="0"/>
    <xf numFmtId="0" fontId="112" fillId="0" borderId="32" applyNumberFormat="0" applyFill="0" applyAlignment="0" applyProtection="0"/>
    <xf numFmtId="0" fontId="112" fillId="0" borderId="32" applyNumberFormat="0" applyFill="0" applyAlignment="0" applyProtection="0"/>
    <xf numFmtId="0" fontId="129" fillId="0" borderId="32" applyNumberFormat="0" applyFill="0" applyAlignment="0" applyProtection="0"/>
    <xf numFmtId="0" fontId="21" fillId="0" borderId="32" applyNumberFormat="0" applyFill="0" applyAlignment="0" applyProtection="0"/>
    <xf numFmtId="0" fontId="118" fillId="0" borderId="39" applyNumberFormat="0" applyFill="0" applyAlignment="0" applyProtection="0"/>
    <xf numFmtId="0" fontId="111" fillId="51" borderId="31" applyNumberFormat="0" applyAlignment="0" applyProtection="0"/>
    <xf numFmtId="0" fontId="111" fillId="51" borderId="31" applyNumberFormat="0" applyAlignment="0" applyProtection="0"/>
    <xf numFmtId="0" fontId="111" fillId="51" borderId="31" applyNumberFormat="0" applyAlignment="0" applyProtection="0"/>
    <xf numFmtId="0" fontId="111" fillId="51" borderId="31" applyNumberFormat="0" applyAlignment="0" applyProtection="0"/>
    <xf numFmtId="0" fontId="25" fillId="0" borderId="40">
      <alignment horizontal="center"/>
    </xf>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43" fontId="33" fillId="0" borderId="0" applyFont="0" applyFill="0" applyBorder="0" applyAlignment="0" applyProtection="0"/>
    <xf numFmtId="17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0" fontId="21" fillId="0" borderId="0" applyNumberFormat="0" applyFill="0" applyBorder="0" applyAlignment="0" applyProtection="0"/>
    <xf numFmtId="0" fontId="129"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29" fillId="0" borderId="0" applyNumberFormat="0" applyFill="0" applyBorder="0" applyAlignment="0" applyProtection="0"/>
    <xf numFmtId="0" fontId="21" fillId="0" borderId="0" applyNumberFormat="0" applyFill="0" applyBorder="0" applyAlignment="0" applyProtection="0"/>
    <xf numFmtId="0" fontId="128" fillId="0" borderId="0" applyNumberFormat="0" applyFill="0" applyBorder="0" applyAlignment="0" applyProtection="0"/>
    <xf numFmtId="0" fontId="21" fillId="52" borderId="0" applyNumberFormat="0" applyBorder="0" applyAlignment="0" applyProtection="0"/>
    <xf numFmtId="0" fontId="129"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6"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29" fillId="52" borderId="0" applyNumberFormat="0" applyBorder="0" applyAlignment="0" applyProtection="0"/>
    <xf numFmtId="0" fontId="21" fillId="52" borderId="0" applyNumberFormat="0" applyBorder="0" applyAlignment="0" applyProtection="0"/>
    <xf numFmtId="0" fontId="16" fillId="48" borderId="0" applyNumberFormat="0" applyBorder="0" applyAlignment="0" applyProtection="0"/>
    <xf numFmtId="0" fontId="21" fillId="53" borderId="0" applyNumberFormat="0" applyBorder="0" applyAlignment="0" applyProtection="0"/>
    <xf numFmtId="0" fontId="129"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6"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29" fillId="53" borderId="0" applyNumberFormat="0" applyBorder="0" applyAlignment="0" applyProtection="0"/>
    <xf numFmtId="0" fontId="21" fillId="53" borderId="0" applyNumberFormat="0" applyBorder="0" applyAlignment="0" applyProtection="0"/>
    <xf numFmtId="0" fontId="16" fillId="55" borderId="0" applyNumberFormat="0" applyBorder="0" applyAlignment="0" applyProtection="0"/>
    <xf numFmtId="0" fontId="21" fillId="54" borderId="0" applyNumberFormat="0" applyBorder="0" applyAlignment="0" applyProtection="0"/>
    <xf numFmtId="0" fontId="129"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6"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29" fillId="54" borderId="0" applyNumberFormat="0" applyBorder="0" applyAlignment="0" applyProtection="0"/>
    <xf numFmtId="0" fontId="21" fillId="54" borderId="0" applyNumberFormat="0" applyBorder="0" applyAlignment="0" applyProtection="0"/>
    <xf numFmtId="0" fontId="16" fillId="45" borderId="0" applyNumberFormat="0" applyBorder="0" applyAlignment="0" applyProtection="0"/>
    <xf numFmtId="0" fontId="21" fillId="47" borderId="0" applyNumberFormat="0" applyBorder="0" applyAlignment="0" applyProtection="0"/>
    <xf numFmtId="0" fontId="129" fillId="47" borderId="0" applyNumberFormat="0" applyBorder="0" applyAlignment="0" applyProtection="0"/>
    <xf numFmtId="0" fontId="108" fillId="47" borderId="0" applyNumberFormat="0" applyBorder="0" applyAlignment="0" applyProtection="0"/>
    <xf numFmtId="0" fontId="108" fillId="47" borderId="0" applyNumberFormat="0" applyBorder="0" applyAlignment="0" applyProtection="0"/>
    <xf numFmtId="0" fontId="16" fillId="47" borderId="0" applyNumberFormat="0" applyBorder="0" applyAlignment="0" applyProtection="0"/>
    <xf numFmtId="0" fontId="108" fillId="47" borderId="0" applyNumberFormat="0" applyBorder="0" applyAlignment="0" applyProtection="0"/>
    <xf numFmtId="0" fontId="108" fillId="47" borderId="0" applyNumberFormat="0" applyBorder="0" applyAlignment="0" applyProtection="0"/>
    <xf numFmtId="0" fontId="129" fillId="47" borderId="0" applyNumberFormat="0" applyBorder="0" applyAlignment="0" applyProtection="0"/>
    <xf numFmtId="0" fontId="21" fillId="47" borderId="0" applyNumberFormat="0" applyBorder="0" applyAlignment="0" applyProtection="0"/>
    <xf numFmtId="0" fontId="16" fillId="60" borderId="0" applyNumberFormat="0" applyBorder="0" applyAlignment="0" applyProtection="0"/>
    <xf numFmtId="0" fontId="21" fillId="48" borderId="0" applyNumberFormat="0" applyBorder="0" applyAlignment="0" applyProtection="0"/>
    <xf numFmtId="0" fontId="129" fillId="48" borderId="0" applyNumberFormat="0" applyBorder="0" applyAlignment="0" applyProtection="0"/>
    <xf numFmtId="0" fontId="108" fillId="48" borderId="0" applyNumberFormat="0" applyBorder="0" applyAlignment="0" applyProtection="0"/>
    <xf numFmtId="0" fontId="108" fillId="48" borderId="0" applyNumberFormat="0" applyBorder="0" applyAlignment="0" applyProtection="0"/>
    <xf numFmtId="0" fontId="108" fillId="48" borderId="0" applyNumberFormat="0" applyBorder="0" applyAlignment="0" applyProtection="0"/>
    <xf numFmtId="0" fontId="108" fillId="48" borderId="0" applyNumberFormat="0" applyBorder="0" applyAlignment="0" applyProtection="0"/>
    <xf numFmtId="0" fontId="129" fillId="48" borderId="0" applyNumberFormat="0" applyBorder="0" applyAlignment="0" applyProtection="0"/>
    <xf numFmtId="0" fontId="21" fillId="48" borderId="0" applyNumberFormat="0" applyBorder="0" applyAlignment="0" applyProtection="0"/>
    <xf numFmtId="0" fontId="21" fillId="55" borderId="0" applyNumberFormat="0" applyBorder="0" applyAlignment="0" applyProtection="0"/>
    <xf numFmtId="0" fontId="129" fillId="55" borderId="0" applyNumberFormat="0" applyBorder="0" applyAlignment="0" applyProtection="0"/>
    <xf numFmtId="0" fontId="108" fillId="55" borderId="0" applyNumberFormat="0" applyBorder="0" applyAlignment="0" applyProtection="0"/>
    <xf numFmtId="0" fontId="108" fillId="55" borderId="0" applyNumberFormat="0" applyBorder="0" applyAlignment="0" applyProtection="0"/>
    <xf numFmtId="0" fontId="16" fillId="55" borderId="0" applyNumberFormat="0" applyBorder="0" applyAlignment="0" applyProtection="0"/>
    <xf numFmtId="0" fontId="108" fillId="55" borderId="0" applyNumberFormat="0" applyBorder="0" applyAlignment="0" applyProtection="0"/>
    <xf numFmtId="0" fontId="108" fillId="55" borderId="0" applyNumberFormat="0" applyBorder="0" applyAlignment="0" applyProtection="0"/>
    <xf numFmtId="0" fontId="129" fillId="55" borderId="0" applyNumberFormat="0" applyBorder="0" applyAlignment="0" applyProtection="0"/>
    <xf numFmtId="0" fontId="21" fillId="55" borderId="0" applyNumberFormat="0" applyBorder="0" applyAlignment="0" applyProtection="0"/>
    <xf numFmtId="0" fontId="16" fillId="53" borderId="0" applyNumberFormat="0" applyBorder="0" applyAlignment="0" applyProtection="0"/>
    <xf numFmtId="0" fontId="21" fillId="41" borderId="30" applyNumberFormat="0" applyAlignment="0" applyProtection="0"/>
    <xf numFmtId="0" fontId="129" fillId="41" borderId="30" applyNumberFormat="0" applyAlignment="0" applyProtection="0"/>
    <xf numFmtId="0" fontId="114" fillId="41" borderId="30" applyNumberFormat="0" applyAlignment="0" applyProtection="0"/>
    <xf numFmtId="0" fontId="114" fillId="41" borderId="30" applyNumberFormat="0" applyAlignment="0" applyProtection="0"/>
    <xf numFmtId="0" fontId="8" fillId="50" borderId="4" applyNumberFormat="0" applyAlignment="0" applyProtection="0"/>
    <xf numFmtId="0" fontId="114" fillId="41" borderId="30" applyNumberFormat="0" applyAlignment="0" applyProtection="0"/>
    <xf numFmtId="0" fontId="114" fillId="41" borderId="30" applyNumberFormat="0" applyAlignment="0" applyProtection="0"/>
    <xf numFmtId="0" fontId="129" fillId="41" borderId="30" applyNumberFormat="0" applyAlignment="0" applyProtection="0"/>
    <xf numFmtId="0" fontId="21" fillId="41" borderId="30" applyNumberFormat="0" applyAlignment="0" applyProtection="0"/>
    <xf numFmtId="0" fontId="8" fillId="56" borderId="4" applyNumberFormat="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9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91" fontId="21" fillId="0" borderId="0" applyFont="0" applyFill="0" applyBorder="0" applyAlignment="0" applyProtection="0"/>
    <xf numFmtId="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0" fontId="21" fillId="0" borderId="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38" borderId="0" applyNumberFormat="0" applyBorder="0" applyAlignment="0" applyProtection="0"/>
    <xf numFmtId="0" fontId="109" fillId="38" borderId="0" applyNumberFormat="0" applyBorder="0" applyAlignment="0" applyProtection="0"/>
    <xf numFmtId="0" fontId="109" fillId="40" borderId="0" applyNumberFormat="0" applyBorder="0" applyAlignment="0" applyProtection="0"/>
    <xf numFmtId="0" fontId="109" fillId="38" borderId="0" applyNumberFormat="0" applyBorder="0" applyAlignment="0" applyProtection="0"/>
    <xf numFmtId="0" fontId="109" fillId="38" borderId="0" applyNumberFormat="0" applyBorder="0" applyAlignment="0" applyProtection="0"/>
    <xf numFmtId="0" fontId="109" fillId="38" borderId="0" applyNumberFormat="0" applyBorder="0" applyAlignment="0" applyProtection="0"/>
    <xf numFmtId="0" fontId="109" fillId="38" borderId="0" applyNumberFormat="0" applyBorder="0" applyAlignment="0" applyProtection="0"/>
    <xf numFmtId="0" fontId="109" fillId="40" borderId="0" applyNumberFormat="0" applyBorder="0" applyAlignment="0" applyProtection="0"/>
    <xf numFmtId="14" fontId="24" fillId="61" borderId="41">
      <alignment horizontal="center" vertical="center" wrapText="1"/>
    </xf>
    <xf numFmtId="0" fontId="126" fillId="0" borderId="42" applyNumberFormat="0" applyFill="0" applyAlignment="0" applyProtection="0"/>
    <xf numFmtId="0" fontId="126" fillId="0" borderId="42"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14" fontId="24" fillId="61" borderId="41">
      <alignment horizontal="center" vertical="center" wrapText="1"/>
    </xf>
    <xf numFmtId="14" fontId="24" fillId="61" borderId="41">
      <alignment horizontal="center" vertical="center" wrapText="1"/>
    </xf>
    <xf numFmtId="0" fontId="127" fillId="0" borderId="43" applyNumberFormat="0" applyFill="0" applyAlignment="0" applyProtection="0"/>
    <xf numFmtId="14" fontId="24" fillId="61" borderId="41">
      <alignment horizontal="center" vertical="center" wrapText="1"/>
    </xf>
    <xf numFmtId="0" fontId="121" fillId="0" borderId="36" applyNumberFormat="0" applyFill="0" applyAlignment="0" applyProtection="0"/>
    <xf numFmtId="0" fontId="121" fillId="0" borderId="36" applyNumberFormat="0" applyFill="0" applyAlignment="0" applyProtection="0"/>
    <xf numFmtId="0" fontId="121" fillId="0" borderId="36" applyNumberFormat="0" applyFill="0" applyAlignment="0" applyProtection="0"/>
    <xf numFmtId="0" fontId="121" fillId="0" borderId="36" applyNumberFormat="0" applyFill="0" applyAlignment="0" applyProtection="0"/>
    <xf numFmtId="0" fontId="128" fillId="0" borderId="44" applyNumberFormat="0" applyFill="0" applyAlignment="0" applyProtection="0"/>
    <xf numFmtId="0" fontId="128" fillId="0" borderId="44" applyNumberFormat="0" applyFill="0" applyAlignment="0" applyProtection="0"/>
    <xf numFmtId="0" fontId="113" fillId="0" borderId="37" applyNumberFormat="0" applyFill="0" applyAlignment="0" applyProtection="0"/>
    <xf numFmtId="0" fontId="113" fillId="0" borderId="37" applyNumberFormat="0" applyFill="0" applyAlignment="0" applyProtection="0"/>
    <xf numFmtId="0" fontId="113" fillId="0" borderId="37" applyNumberFormat="0" applyFill="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14" fontId="24" fillId="61" borderId="41">
      <alignment horizontal="center" vertical="center" wrapText="1"/>
    </xf>
    <xf numFmtId="0" fontId="21" fillId="37" borderId="0" applyNumberFormat="0" applyBorder="0" applyAlignment="0" applyProtection="0"/>
    <xf numFmtId="0" fontId="129"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6"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29" fillId="37" borderId="0" applyNumberFormat="0" applyBorder="0" applyAlignment="0" applyProtection="0"/>
    <xf numFmtId="0" fontId="21" fillId="37" borderId="0" applyNumberFormat="0" applyBorder="0" applyAlignment="0" applyProtection="0"/>
    <xf numFmtId="0" fontId="6" fillId="39" borderId="0" applyNumberFormat="0" applyBorder="0" applyAlignment="0" applyProtection="0"/>
    <xf numFmtId="0" fontId="114" fillId="56" borderId="30" applyNumberFormat="0" applyAlignment="0" applyProtection="0"/>
    <xf numFmtId="0" fontId="114" fillId="56" borderId="30" applyNumberFormat="0" applyAlignment="0" applyProtection="0"/>
    <xf numFmtId="0" fontId="114" fillId="56" borderId="30" applyNumberFormat="0" applyAlignment="0" applyProtection="0"/>
    <xf numFmtId="0" fontId="114" fillId="56" borderId="30" applyNumberFormat="0" applyAlignment="0" applyProtection="0"/>
    <xf numFmtId="0" fontId="114" fillId="56" borderId="30" applyNumberFormat="0" applyAlignment="0" applyProtection="0"/>
    <xf numFmtId="0" fontId="114" fillId="56" borderId="30" applyNumberFormat="0" applyAlignment="0" applyProtection="0"/>
    <xf numFmtId="0" fontId="114" fillId="56" borderId="30" applyNumberFormat="0" applyAlignment="0" applyProtection="0"/>
    <xf numFmtId="0" fontId="114" fillId="56" borderId="30" applyNumberFormat="0" applyAlignment="0" applyProtection="0"/>
    <xf numFmtId="0" fontId="114" fillId="41" borderId="30" applyNumberFormat="0" applyAlignment="0" applyProtection="0"/>
    <xf numFmtId="0" fontId="114" fillId="41" borderId="30" applyNumberFormat="0" applyAlignment="0" applyProtection="0"/>
    <xf numFmtId="0" fontId="114" fillId="56" borderId="30" applyNumberFormat="0" applyAlignment="0" applyProtection="0"/>
    <xf numFmtId="0" fontId="114" fillId="41" borderId="30" applyNumberFormat="0" applyAlignment="0" applyProtection="0"/>
    <xf numFmtId="0" fontId="114" fillId="41" borderId="30" applyNumberFormat="0" applyAlignment="0" applyProtection="0"/>
    <xf numFmtId="0" fontId="114" fillId="41" borderId="30" applyNumberFormat="0" applyAlignment="0" applyProtection="0"/>
    <xf numFmtId="0" fontId="114" fillId="41" borderId="30" applyNumberFormat="0" applyAlignment="0" applyProtection="0"/>
    <xf numFmtId="0" fontId="114" fillId="56" borderId="30" applyNumberFormat="0" applyAlignment="0" applyProtection="0"/>
    <xf numFmtId="0" fontId="118" fillId="0" borderId="39" applyNumberFormat="0" applyFill="0" applyAlignment="0" applyProtection="0"/>
    <xf numFmtId="0" fontId="118" fillId="0" borderId="39" applyNumberFormat="0" applyFill="0" applyAlignment="0" applyProtection="0"/>
    <xf numFmtId="0" fontId="118" fillId="0" borderId="39" applyNumberFormat="0" applyFill="0" applyAlignment="0" applyProtection="0"/>
    <xf numFmtId="0" fontId="118" fillId="0" borderId="39" applyNumberFormat="0" applyFill="0" applyAlignment="0" applyProtection="0"/>
    <xf numFmtId="0" fontId="118" fillId="0" borderId="39" applyNumberFormat="0" applyFill="0" applyAlignment="0" applyProtection="0"/>
    <xf numFmtId="0" fontId="118" fillId="0" borderId="39" applyNumberFormat="0" applyFill="0" applyAlignment="0" applyProtection="0"/>
    <xf numFmtId="0" fontId="118" fillId="0" borderId="39" applyNumberFormat="0" applyFill="0" applyAlignment="0" applyProtection="0"/>
    <xf numFmtId="0" fontId="118" fillId="0" borderId="39" applyNumberFormat="0" applyFill="0" applyAlignment="0" applyProtection="0"/>
    <xf numFmtId="0" fontId="112" fillId="0" borderId="32" applyNumberFormat="0" applyFill="0" applyAlignment="0" applyProtection="0"/>
    <xf numFmtId="0" fontId="112" fillId="0" borderId="32" applyNumberFormat="0" applyFill="0" applyAlignment="0" applyProtection="0"/>
    <xf numFmtId="0" fontId="118" fillId="0" borderId="39" applyNumberFormat="0" applyFill="0" applyAlignment="0" applyProtection="0"/>
    <xf numFmtId="0" fontId="112" fillId="0" borderId="32" applyNumberFormat="0" applyFill="0" applyAlignment="0" applyProtection="0"/>
    <xf numFmtId="0" fontId="112" fillId="0" borderId="32" applyNumberFormat="0" applyFill="0" applyAlignment="0" applyProtection="0"/>
    <xf numFmtId="0" fontId="118" fillId="0" borderId="39" applyNumberFormat="0" applyFill="0" applyAlignment="0" applyProtection="0"/>
    <xf numFmtId="43" fontId="33" fillId="0" borderId="0" applyFont="0" applyFill="0" applyBorder="0" applyAlignment="0" applyProtection="0"/>
    <xf numFmtId="164" fontId="21" fillId="0" borderId="0" applyFont="0" applyFill="0" applyBorder="0" applyAlignment="0" applyProtection="0"/>
    <xf numFmtId="186" fontId="2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86" fontId="2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86" fontId="2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30"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3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86" fontId="21" fillId="0" borderId="0" applyFont="0" applyFill="0" applyBorder="0" applyAlignment="0" applyProtection="0"/>
    <xf numFmtId="170" fontId="32" fillId="0" borderId="0" applyFont="0" applyFill="0" applyBorder="0" applyAlignment="0" applyProtection="0"/>
    <xf numFmtId="186" fontId="2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8" fontId="2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88" fontId="2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5" fontId="21" fillId="0" borderId="0" applyFont="0" applyFill="0" applyBorder="0" applyAlignment="0" applyProtection="0"/>
    <xf numFmtId="170" fontId="21" fillId="0" borderId="0" applyFont="0" applyFill="0" applyBorder="0" applyAlignment="0" applyProtection="0"/>
    <xf numFmtId="165"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70" fontId="32" fillId="0" borderId="0" applyFont="0" applyFill="0" applyBorder="0" applyAlignment="0" applyProtection="0"/>
    <xf numFmtId="43" fontId="33" fillId="0" borderId="0" applyFont="0" applyFill="0" applyBorder="0" applyAlignment="0" applyProtection="0"/>
    <xf numFmtId="170" fontId="32" fillId="0" borderId="0" applyFont="0" applyFill="0" applyBorder="0" applyAlignment="0" applyProtection="0"/>
    <xf numFmtId="43" fontId="33" fillId="0" borderId="0" applyFont="0" applyFill="0" applyBorder="0" applyAlignment="0" applyProtection="0"/>
    <xf numFmtId="170" fontId="32" fillId="0" borderId="0" applyFont="0" applyFill="0" applyBorder="0" applyAlignment="0" applyProtection="0"/>
    <xf numFmtId="43" fontId="33" fillId="0" borderId="0" applyFont="0" applyFill="0" applyBorder="0" applyAlignment="0" applyProtection="0"/>
    <xf numFmtId="170"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70"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70"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70"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170" fontId="21"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70" fontId="21" fillId="0" borderId="0" applyFill="0" applyBorder="0" applyAlignment="0" applyProtection="0"/>
    <xf numFmtId="43" fontId="33" fillId="0" borderId="0" applyFont="0" applyFill="0" applyBorder="0" applyAlignment="0" applyProtection="0"/>
    <xf numFmtId="170" fontId="21" fillId="0" borderId="0" applyFill="0" applyBorder="0" applyAlignment="0" applyProtection="0"/>
    <xf numFmtId="170" fontId="32" fillId="0" borderId="0" applyFont="0" applyFill="0" applyBorder="0" applyAlignment="0" applyProtection="0"/>
    <xf numFmtId="170" fontId="21" fillId="0" borderId="0" applyFill="0" applyBorder="0" applyAlignment="0" applyProtection="0"/>
    <xf numFmtId="189" fontId="21" fillId="0" borderId="0" applyFont="0" applyFill="0" applyBorder="0" applyAlignment="0" applyProtection="0"/>
    <xf numFmtId="170" fontId="21" fillId="0" borderId="0" applyFill="0" applyBorder="0" applyAlignment="0" applyProtection="0"/>
    <xf numFmtId="170" fontId="32" fillId="0" borderId="0" applyFont="0" applyFill="0" applyBorder="0" applyAlignment="0" applyProtection="0"/>
    <xf numFmtId="43" fontId="33" fillId="0" borderId="0" applyFont="0" applyFill="0" applyBorder="0" applyAlignment="0" applyProtection="0"/>
    <xf numFmtId="170" fontId="32" fillId="0" borderId="0" applyFont="0" applyFill="0" applyBorder="0" applyAlignment="0" applyProtection="0"/>
    <xf numFmtId="170" fontId="21" fillId="0" borderId="0" applyFill="0" applyBorder="0" applyAlignment="0" applyProtection="0"/>
    <xf numFmtId="170" fontId="21" fillId="0" borderId="0" applyFill="0" applyBorder="0" applyAlignment="0" applyProtection="0"/>
    <xf numFmtId="170" fontId="21" fillId="0" borderId="0" applyFill="0" applyBorder="0" applyAlignment="0" applyProtection="0"/>
    <xf numFmtId="170" fontId="21" fillId="0" borderId="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170" fontId="21" fillId="0" borderId="0" applyFill="0" applyBorder="0" applyAlignment="0" applyProtection="0"/>
    <xf numFmtId="170" fontId="21" fillId="0" borderId="0" applyFill="0" applyBorder="0" applyAlignment="0" applyProtection="0"/>
    <xf numFmtId="170" fontId="21" fillId="0" borderId="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5" fontId="21"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34" fillId="56" borderId="0" applyNumberFormat="0" applyBorder="0" applyAlignment="0" applyProtection="0"/>
    <xf numFmtId="0" fontId="134" fillId="56"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21" fillId="0" borderId="0"/>
    <xf numFmtId="0" fontId="21" fillId="0" borderId="0"/>
    <xf numFmtId="0" fontId="2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21" fillId="57" borderId="33" applyNumberFormat="0" applyFont="0" applyAlignment="0" applyProtection="0"/>
    <xf numFmtId="0" fontId="117" fillId="58" borderId="34" applyNumberFormat="0" applyAlignment="0" applyProtection="0"/>
    <xf numFmtId="192"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1" fillId="0" borderId="0" applyFont="0" applyFill="0" applyBorder="0" applyAlignment="0" applyProtection="0"/>
    <xf numFmtId="9" fontId="3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3" fillId="0" borderId="0" applyFont="0" applyFill="0" applyBorder="0" applyAlignment="0" applyProtection="0"/>
    <xf numFmtId="0" fontId="21" fillId="0" borderId="0"/>
    <xf numFmtId="0" fontId="21" fillId="0" borderId="0"/>
    <xf numFmtId="0" fontId="133" fillId="0" borderId="0" applyFill="0" applyBorder="0" applyProtection="0">
      <alignment horizontal="center" vertical="top"/>
    </xf>
    <xf numFmtId="0" fontId="129" fillId="0" borderId="0" applyNumberFormat="0" applyFill="0" applyBorder="0" applyAlignment="0" applyProtection="0"/>
    <xf numFmtId="0" fontId="123" fillId="0" borderId="45" applyNumberFormat="0" applyFill="0" applyAlignment="0" applyProtection="0"/>
    <xf numFmtId="0" fontId="123" fillId="0" borderId="45" applyNumberFormat="0" applyFill="0" applyAlignment="0" applyProtection="0"/>
    <xf numFmtId="0" fontId="118"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5"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170" fontId="21"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0" fontId="1" fillId="0" borderId="0"/>
    <xf numFmtId="0" fontId="2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17" fillId="58" borderId="34"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2" fillId="0" borderId="0" applyFont="0" applyFill="0" applyBorder="0" applyAlignment="0" applyProtection="0"/>
    <xf numFmtId="9" fontId="33" fillId="0" borderId="0" applyFont="0" applyFill="0" applyBorder="0" applyAlignment="0" applyProtection="0"/>
    <xf numFmtId="9" fontId="3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0" fontId="21" fillId="0" borderId="0"/>
    <xf numFmtId="0" fontId="123" fillId="0" borderId="45" applyNumberFormat="0" applyFill="0" applyAlignment="0" applyProtection="0"/>
    <xf numFmtId="0" fontId="123" fillId="0" borderId="45" applyNumberFormat="0" applyFill="0" applyAlignment="0" applyProtection="0"/>
    <xf numFmtId="0" fontId="118" fillId="0" borderId="0" applyNumberForma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18" fillId="0" borderId="39" applyNumberFormat="0" applyFill="0" applyAlignment="0" applyProtection="0"/>
    <xf numFmtId="43" fontId="32" fillId="0" borderId="0" applyFont="0" applyFill="0" applyBorder="0" applyAlignment="0" applyProtection="0"/>
    <xf numFmtId="43" fontId="2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44" borderId="0" applyNumberFormat="0" applyBorder="0" applyAlignment="0" applyProtection="0"/>
    <xf numFmtId="0" fontId="1" fillId="0" borderId="0"/>
    <xf numFmtId="0" fontId="1" fillId="0" borderId="0"/>
    <xf numFmtId="0" fontId="1" fillId="56" borderId="0" applyNumberFormat="0" applyBorder="0" applyAlignment="0" applyProtection="0"/>
    <xf numFmtId="0" fontId="1" fillId="0" borderId="0"/>
    <xf numFmtId="0" fontId="1" fillId="0" borderId="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39" borderId="0" applyNumberFormat="0" applyBorder="0" applyAlignment="0" applyProtection="0"/>
    <xf numFmtId="0" fontId="1" fillId="3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0" borderId="0" applyNumberFormat="0" applyBorder="0" applyAlignment="0" applyProtection="0"/>
    <xf numFmtId="9" fontId="1" fillId="0" borderId="0" applyFont="0" applyFill="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30"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0" fillId="58" borderId="4" applyNumberFormat="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7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21"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5" fontId="21" fillId="0" borderId="0" applyFont="0" applyFill="0" applyBorder="0" applyAlignment="0" applyProtection="0"/>
    <xf numFmtId="43" fontId="32" fillId="0" borderId="0" applyFont="0" applyFill="0" applyBorder="0" applyAlignment="0" applyProtection="0"/>
    <xf numFmtId="165"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86" fontId="21" fillId="0" borderId="0" applyFont="0" applyFill="0" applyBorder="0" applyAlignment="0" applyProtection="0"/>
    <xf numFmtId="170"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0" fontId="134" fillId="56" borderId="0" applyNumberFormat="0" applyBorder="0" applyAlignment="0" applyProtection="0"/>
    <xf numFmtId="0" fontId="134" fillId="56"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7" fillId="0" borderId="0"/>
    <xf numFmtId="0" fontId="21" fillId="0" borderId="0"/>
    <xf numFmtId="0" fontId="37" fillId="0" borderId="0"/>
    <xf numFmtId="0" fontId="21" fillId="0" borderId="0"/>
    <xf numFmtId="0" fontId="21" fillId="0" borderId="0"/>
    <xf numFmtId="0" fontId="37" fillId="0" borderId="0"/>
    <xf numFmtId="0" fontId="21" fillId="0" borderId="0"/>
    <xf numFmtId="0" fontId="21" fillId="0" borderId="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57" borderId="33" applyNumberFormat="0" applyFont="0" applyAlignment="0" applyProtection="0"/>
    <xf numFmtId="0" fontId="117" fillId="58" borderId="34" applyNumberFormat="0" applyAlignment="0" applyProtection="0"/>
    <xf numFmtId="0" fontId="117" fillId="58" borderId="34" applyNumberFormat="0" applyAlignment="0" applyProtection="0"/>
    <xf numFmtId="192"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1" fillId="0" borderId="0" applyFont="0" applyFill="0" applyBorder="0" applyAlignment="0" applyProtection="0"/>
    <xf numFmtId="9" fontId="3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0" fontId="21" fillId="0" borderId="0"/>
    <xf numFmtId="0" fontId="21" fillId="0" borderId="0"/>
    <xf numFmtId="0" fontId="21" fillId="0" borderId="0"/>
    <xf numFmtId="0" fontId="133" fillId="0" borderId="0" applyFill="0" applyBorder="0" applyProtection="0">
      <alignment horizontal="center" vertical="top"/>
    </xf>
    <xf numFmtId="0" fontId="129" fillId="0" borderId="0" applyNumberFormat="0" applyFill="0" applyBorder="0" applyAlignment="0" applyProtection="0"/>
    <xf numFmtId="0" fontId="123" fillId="0" borderId="45" applyNumberFormat="0" applyFill="0" applyAlignment="0" applyProtection="0"/>
    <xf numFmtId="0" fontId="123" fillId="0" borderId="45" applyNumberFormat="0" applyFill="0" applyAlignment="0" applyProtection="0"/>
    <xf numFmtId="0" fontId="123" fillId="0" borderId="45" applyNumberFormat="0" applyFill="0" applyAlignment="0" applyProtection="0"/>
    <xf numFmtId="0" fontId="123" fillId="0" borderId="45" applyNumberFormat="0" applyFill="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 fillId="0" borderId="0"/>
    <xf numFmtId="0" fontId="21" fillId="0" borderId="0"/>
    <xf numFmtId="0" fontId="21" fillId="0" borderId="0"/>
    <xf numFmtId="0" fontId="21" fillId="36" borderId="0" applyNumberFormat="0" applyBorder="0" applyAlignment="0" applyProtection="0"/>
    <xf numFmtId="0" fontId="1" fillId="36" borderId="0" applyNumberFormat="0" applyBorder="0" applyAlignment="0" applyProtection="0"/>
    <xf numFmtId="0" fontId="32"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8" borderId="0" applyNumberFormat="0" applyBorder="0" applyAlignment="0" applyProtection="0"/>
    <xf numFmtId="0" fontId="21" fillId="37" borderId="0" applyNumberFormat="0" applyBorder="0" applyAlignment="0" applyProtection="0"/>
    <xf numFmtId="0" fontId="1" fillId="37" borderId="0" applyNumberFormat="0" applyBorder="0" applyAlignment="0" applyProtection="0"/>
    <xf numFmtId="0" fontId="32"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21" fillId="38" borderId="0" applyNumberFormat="0" applyBorder="0" applyAlignment="0" applyProtection="0"/>
    <xf numFmtId="0" fontId="1" fillId="38" borderId="0" applyNumberFormat="0" applyBorder="0" applyAlignment="0" applyProtection="0"/>
    <xf numFmtId="0" fontId="32"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21" fillId="39" borderId="0" applyNumberFormat="0" applyBorder="0" applyAlignment="0" applyProtection="0"/>
    <xf numFmtId="0" fontId="1" fillId="39" borderId="0" applyNumberFormat="0" applyBorder="0" applyAlignment="0" applyProtection="0"/>
    <xf numFmtId="0" fontId="32"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21"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1" fillId="41" borderId="0" applyNumberFormat="0" applyBorder="0" applyAlignment="0" applyProtection="0"/>
    <xf numFmtId="0" fontId="1" fillId="50" borderId="0" applyNumberFormat="0" applyBorder="0" applyAlignment="0" applyProtection="0"/>
    <xf numFmtId="0" fontId="32" fillId="4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21" fillId="42" borderId="0" applyNumberFormat="0" applyBorder="0" applyAlignment="0" applyProtection="0"/>
    <xf numFmtId="0" fontId="1" fillId="42" borderId="0" applyNumberFormat="0" applyBorder="0" applyAlignment="0" applyProtection="0"/>
    <xf numFmtId="0" fontId="32"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15" borderId="0" applyNumberFormat="0" applyBorder="0" applyAlignment="0" applyProtection="0"/>
    <xf numFmtId="0" fontId="21"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1" fillId="44" borderId="0" applyNumberFormat="0" applyBorder="0" applyAlignment="0" applyProtection="0"/>
    <xf numFmtId="0" fontId="1" fillId="44" borderId="0" applyNumberFormat="0" applyBorder="0" applyAlignment="0" applyProtection="0"/>
    <xf numFmtId="0" fontId="32"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6" borderId="0" applyNumberFormat="0" applyBorder="0" applyAlignment="0" applyProtection="0"/>
    <xf numFmtId="0" fontId="21" fillId="39" borderId="0" applyNumberFormat="0" applyBorder="0" applyAlignment="0" applyProtection="0"/>
    <xf numFmtId="0" fontId="1" fillId="39" borderId="0" applyNumberFormat="0" applyBorder="0" applyAlignment="0" applyProtection="0"/>
    <xf numFmtId="0" fontId="32"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3" borderId="0" applyNumberFormat="0" applyBorder="0" applyAlignment="0" applyProtection="0"/>
    <xf numFmtId="0" fontId="21" fillId="42" borderId="0" applyNumberFormat="0" applyBorder="0" applyAlignment="0" applyProtection="0"/>
    <xf numFmtId="0" fontId="1" fillId="42" borderId="0" applyNumberFormat="0" applyBorder="0" applyAlignment="0" applyProtection="0"/>
    <xf numFmtId="0" fontId="32"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1" fillId="45" borderId="0" applyNumberFormat="0" applyBorder="0" applyAlignment="0" applyProtection="0"/>
    <xf numFmtId="0" fontId="1" fillId="45" borderId="0" applyNumberFormat="0" applyBorder="0" applyAlignment="0" applyProtection="0"/>
    <xf numFmtId="0" fontId="32"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21" fillId="46" borderId="0" applyNumberFormat="0" applyBorder="0" applyAlignment="0" applyProtection="0"/>
    <xf numFmtId="0" fontId="108" fillId="46" borderId="0" applyNumberFormat="0" applyBorder="0" applyAlignment="0" applyProtection="0"/>
    <xf numFmtId="0" fontId="21" fillId="43" borderId="0" applyNumberFormat="0" applyBorder="0" applyAlignment="0" applyProtection="0"/>
    <xf numFmtId="0" fontId="108" fillId="43" borderId="0" applyNumberFormat="0" applyBorder="0" applyAlignment="0" applyProtection="0"/>
    <xf numFmtId="0" fontId="21" fillId="44" borderId="0" applyNumberFormat="0" applyBorder="0" applyAlignment="0" applyProtection="0"/>
    <xf numFmtId="0" fontId="108" fillId="44" borderId="0" applyNumberFormat="0" applyBorder="0" applyAlignment="0" applyProtection="0"/>
    <xf numFmtId="0" fontId="21" fillId="47" borderId="0" applyNumberFormat="0" applyBorder="0" applyAlignment="0" applyProtection="0"/>
    <xf numFmtId="0" fontId="108" fillId="47" borderId="0" applyNumberFormat="0" applyBorder="0" applyAlignment="0" applyProtection="0"/>
    <xf numFmtId="0" fontId="21" fillId="48" borderId="0" applyNumberFormat="0" applyBorder="0" applyAlignment="0" applyProtection="0"/>
    <xf numFmtId="0" fontId="108" fillId="48" borderId="0" applyNumberFormat="0" applyBorder="0" applyAlignment="0" applyProtection="0"/>
    <xf numFmtId="0" fontId="21" fillId="49" borderId="0" applyNumberFormat="0" applyBorder="0" applyAlignment="0" applyProtection="0"/>
    <xf numFmtId="0" fontId="108" fillId="49" borderId="0" applyNumberFormat="0" applyBorder="0" applyAlignment="0" applyProtection="0"/>
    <xf numFmtId="0" fontId="21" fillId="38" borderId="0" applyNumberFormat="0" applyBorder="0" applyAlignment="0" applyProtection="0"/>
    <xf numFmtId="0" fontId="109" fillId="38" borderId="0" applyNumberFormat="0" applyBorder="0" applyAlignment="0" applyProtection="0"/>
    <xf numFmtId="0" fontId="110" fillId="50" borderId="30" applyNumberFormat="0" applyAlignment="0" applyProtection="0"/>
    <xf numFmtId="0" fontId="21" fillId="50" borderId="30" applyNumberFormat="0" applyAlignment="0" applyProtection="0"/>
    <xf numFmtId="0" fontId="110" fillId="50" borderId="30" applyNumberFormat="0" applyAlignment="0" applyProtection="0"/>
    <xf numFmtId="0" fontId="131" fillId="58" borderId="4" applyNumberFormat="0" applyAlignment="0" applyProtection="0"/>
    <xf numFmtId="0" fontId="21" fillId="51" borderId="31" applyNumberFormat="0" applyAlignment="0" applyProtection="0"/>
    <xf numFmtId="0" fontId="111" fillId="51" borderId="31" applyNumberFormat="0" applyAlignment="0" applyProtection="0"/>
    <xf numFmtId="0" fontId="111" fillId="51" borderId="31" applyNumberFormat="0" applyAlignment="0" applyProtection="0"/>
    <xf numFmtId="0" fontId="21" fillId="0" borderId="32" applyNumberFormat="0" applyFill="0" applyAlignment="0" applyProtection="0"/>
    <xf numFmtId="0" fontId="112" fillId="0" borderId="32" applyNumberFormat="0" applyFill="0" applyAlignment="0" applyProtection="0"/>
    <xf numFmtId="0" fontId="21" fillId="0" borderId="0" applyNumberFormat="0" applyFill="0" applyBorder="0" applyAlignment="0" applyProtection="0"/>
    <xf numFmtId="0" fontId="113" fillId="0" borderId="0" applyNumberFormat="0" applyFill="0" applyBorder="0" applyAlignment="0" applyProtection="0"/>
    <xf numFmtId="0" fontId="21" fillId="52" borderId="0" applyNumberFormat="0" applyBorder="0" applyAlignment="0" applyProtection="0"/>
    <xf numFmtId="0" fontId="108" fillId="52" borderId="0" applyNumberFormat="0" applyBorder="0" applyAlignment="0" applyProtection="0"/>
    <xf numFmtId="0" fontId="21" fillId="53" borderId="0" applyNumberFormat="0" applyBorder="0" applyAlignment="0" applyProtection="0"/>
    <xf numFmtId="0" fontId="108" fillId="53" borderId="0" applyNumberFormat="0" applyBorder="0" applyAlignment="0" applyProtection="0"/>
    <xf numFmtId="0" fontId="21" fillId="54" borderId="0" applyNumberFormat="0" applyBorder="0" applyAlignment="0" applyProtection="0"/>
    <xf numFmtId="0" fontId="108" fillId="54" borderId="0" applyNumberFormat="0" applyBorder="0" applyAlignment="0" applyProtection="0"/>
    <xf numFmtId="0" fontId="21" fillId="47" borderId="0" applyNumberFormat="0" applyBorder="0" applyAlignment="0" applyProtection="0"/>
    <xf numFmtId="0" fontId="108" fillId="47" borderId="0" applyNumberFormat="0" applyBorder="0" applyAlignment="0" applyProtection="0"/>
    <xf numFmtId="0" fontId="21" fillId="48" borderId="0" applyNumberFormat="0" applyBorder="0" applyAlignment="0" applyProtection="0"/>
    <xf numFmtId="0" fontId="108" fillId="48" borderId="0" applyNumberFormat="0" applyBorder="0" applyAlignment="0" applyProtection="0"/>
    <xf numFmtId="0" fontId="108" fillId="48" borderId="0" applyNumberFormat="0" applyBorder="0" applyAlignment="0" applyProtection="0"/>
    <xf numFmtId="0" fontId="21" fillId="55" borderId="0" applyNumberFormat="0" applyBorder="0" applyAlignment="0" applyProtection="0"/>
    <xf numFmtId="0" fontId="108" fillId="55" borderId="0" applyNumberFormat="0" applyBorder="0" applyAlignment="0" applyProtection="0"/>
    <xf numFmtId="0" fontId="21" fillId="41" borderId="30" applyNumberFormat="0" applyAlignment="0" applyProtection="0"/>
    <xf numFmtId="0" fontId="114" fillId="41" borderId="30" applyNumberFormat="0" applyAlignment="0" applyProtection="0"/>
    <xf numFmtId="0" fontId="21" fillId="0" borderId="0" applyFont="0" applyFill="0" applyBorder="0" applyAlignment="0" applyProtection="0"/>
    <xf numFmtId="0" fontId="21" fillId="0" borderId="0" applyFont="0" applyFill="0" applyBorder="0" applyAlignment="0" applyProtection="0"/>
    <xf numFmtId="190" fontId="21" fillId="0" borderId="0" applyFont="0" applyFill="0" applyBorder="0" applyAlignment="0" applyProtection="0"/>
    <xf numFmtId="0" fontId="120" fillId="0" borderId="35" applyNumberFormat="0" applyFill="0" applyAlignment="0" applyProtection="0"/>
    <xf numFmtId="0" fontId="121" fillId="0" borderId="36" applyNumberFormat="0" applyFill="0" applyAlignment="0" applyProtection="0"/>
    <xf numFmtId="0" fontId="113" fillId="0" borderId="37" applyNumberFormat="0" applyFill="0" applyAlignment="0" applyProtection="0"/>
    <xf numFmtId="0" fontId="113" fillId="0" borderId="0" applyNumberFormat="0" applyFill="0" applyBorder="0" applyAlignment="0" applyProtection="0"/>
    <xf numFmtId="0" fontId="21" fillId="37" borderId="0" applyNumberFormat="0" applyBorder="0" applyAlignment="0" applyProtection="0"/>
    <xf numFmtId="0" fontId="115" fillId="37" borderId="0" applyNumberFormat="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30"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70" fontId="21"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70" fontId="32"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70" fontId="32" fillId="0" borderId="0" applyFont="0" applyFill="0" applyBorder="0" applyAlignment="0" applyProtection="0"/>
    <xf numFmtId="170" fontId="21" fillId="0" borderId="0" applyFill="0" applyBorder="0" applyAlignment="0" applyProtection="0"/>
    <xf numFmtId="170" fontId="21" fillId="0" borderId="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70" fontId="32" fillId="0" borderId="0" applyFont="0" applyFill="0" applyBorder="0" applyAlignment="0" applyProtection="0"/>
    <xf numFmtId="186" fontId="21" fillId="0" borderId="0" applyFont="0" applyFill="0" applyBorder="0" applyAlignment="0" applyProtection="0"/>
    <xf numFmtId="170"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1" fillId="0" borderId="0"/>
    <xf numFmtId="0" fontId="21" fillId="0" borderId="0"/>
    <xf numFmtId="0" fontId="21" fillId="0" borderId="0"/>
    <xf numFmtId="0" fontId="21" fillId="0" borderId="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39"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49" borderId="0" applyNumberFormat="0" applyBorder="0" applyAlignment="0" applyProtection="0"/>
    <xf numFmtId="0" fontId="21" fillId="38" borderId="0" applyNumberFormat="0" applyBorder="0" applyAlignment="0" applyProtection="0"/>
    <xf numFmtId="0" fontId="21" fillId="50" borderId="30" applyNumberFormat="0" applyAlignment="0" applyProtection="0"/>
    <xf numFmtId="0" fontId="21" fillId="51" borderId="31" applyNumberFormat="0" applyAlignment="0" applyProtection="0"/>
    <xf numFmtId="0" fontId="21" fillId="0" borderId="32" applyNumberFormat="0" applyFill="0" applyAlignment="0" applyProtection="0"/>
    <xf numFmtId="0" fontId="21" fillId="0" borderId="0" applyNumberFormat="0" applyFill="0" applyBorder="0" applyAlignment="0" applyProtection="0"/>
    <xf numFmtId="0" fontId="21" fillId="52"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5" borderId="0" applyNumberFormat="0" applyBorder="0" applyAlignment="0" applyProtection="0"/>
    <xf numFmtId="0" fontId="21" fillId="41" borderId="30" applyNumberFormat="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90" fontId="21" fillId="0" borderId="0" applyFont="0" applyFill="0" applyBorder="0" applyAlignment="0" applyProtection="0"/>
    <xf numFmtId="0" fontId="21" fillId="37" borderId="0" applyNumberFormat="0" applyBorder="0" applyAlignment="0" applyProtection="0"/>
    <xf numFmtId="43" fontId="32"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70" fontId="21"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0"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70" fontId="21" fillId="0" borderId="0" applyFill="0" applyBorder="0" applyAlignment="0" applyProtection="0"/>
    <xf numFmtId="170" fontId="21" fillId="0" borderId="0" applyFill="0" applyBorder="0" applyAlignment="0" applyProtection="0"/>
    <xf numFmtId="170" fontId="21" fillId="0" borderId="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5" fontId="21"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34" fillId="56" borderId="0" applyNumberFormat="0" applyBorder="0" applyAlignment="0" applyProtection="0"/>
    <xf numFmtId="0" fontId="134" fillId="56" borderId="0" applyNumberFormat="0" applyBorder="0" applyAlignment="0" applyProtection="0"/>
    <xf numFmtId="43" fontId="1" fillId="0" borderId="0" applyFont="0" applyFill="0" applyBorder="0" applyAlignment="0" applyProtection="0"/>
    <xf numFmtId="0" fontId="21" fillId="0" borderId="0"/>
    <xf numFmtId="0" fontId="21" fillId="0" borderId="0"/>
    <xf numFmtId="0" fontId="37" fillId="0" borderId="0"/>
    <xf numFmtId="0" fontId="21" fillId="0" borderId="0"/>
    <xf numFmtId="0" fontId="21" fillId="0" borderId="0"/>
    <xf numFmtId="0" fontId="21" fillId="57" borderId="33" applyNumberFormat="0" applyFont="0" applyAlignment="0" applyProtection="0"/>
    <xf numFmtId="0" fontId="117" fillId="58" borderId="34" applyNumberFormat="0" applyAlignment="0" applyProtection="0"/>
    <xf numFmtId="192"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1" fillId="0" borderId="0" applyFont="0" applyFill="0" applyBorder="0" applyAlignment="0" applyProtection="0"/>
    <xf numFmtId="9" fontId="3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3" fillId="0" borderId="0" applyFont="0" applyFill="0" applyBorder="0" applyAlignment="0" applyProtection="0"/>
    <xf numFmtId="0" fontId="133" fillId="0" borderId="0" applyFill="0" applyBorder="0" applyProtection="0">
      <alignment horizontal="center" vertical="top"/>
    </xf>
    <xf numFmtId="0" fontId="129" fillId="0" borderId="0" applyNumberFormat="0" applyFill="0" applyBorder="0" applyAlignment="0" applyProtection="0"/>
    <xf numFmtId="0" fontId="123" fillId="0" borderId="45" applyNumberFormat="0" applyFill="0" applyAlignment="0" applyProtection="0"/>
    <xf numFmtId="0" fontId="123" fillId="0" borderId="45" applyNumberFormat="0" applyFill="0" applyAlignment="0" applyProtection="0"/>
    <xf numFmtId="0" fontId="118"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5"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0" fontId="37" fillId="0" borderId="0"/>
    <xf numFmtId="0" fontId="117" fillId="58" borderId="34"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32" fillId="0" borderId="0" applyFont="0" applyFill="0" applyBorder="0" applyAlignment="0" applyProtection="0"/>
    <xf numFmtId="9" fontId="33"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0" fontId="123" fillId="0" borderId="45" applyNumberFormat="0" applyFill="0" applyAlignment="0" applyProtection="0"/>
    <xf numFmtId="0" fontId="123" fillId="0" borderId="45" applyNumberFormat="0" applyFill="0" applyAlignment="0" applyProtection="0"/>
    <xf numFmtId="0" fontId="118" fillId="0" borderId="0" applyNumberForma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40"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21" fillId="0" borderId="0" applyNumberFormat="0" applyFill="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43" fontId="33"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44" borderId="0" applyNumberFormat="0" applyBorder="0" applyAlignment="0" applyProtection="0"/>
    <xf numFmtId="0" fontId="1" fillId="0" borderId="0"/>
    <xf numFmtId="0" fontId="1" fillId="0" borderId="0"/>
    <xf numFmtId="0" fontId="1" fillId="56" borderId="0" applyNumberFormat="0" applyBorder="0" applyAlignment="0" applyProtection="0"/>
    <xf numFmtId="0" fontId="1" fillId="0" borderId="0"/>
    <xf numFmtId="0" fontId="1" fillId="0" borderId="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39" borderId="0" applyNumberFormat="0" applyBorder="0" applyAlignment="0" applyProtection="0"/>
    <xf numFmtId="0" fontId="1" fillId="3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0" borderId="0" applyNumberFormat="0" applyBorder="0" applyAlignment="0" applyProtection="0"/>
    <xf numFmtId="9" fontId="1" fillId="0" borderId="0" applyFont="0" applyFill="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40"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170" fontId="21" fillId="0" borderId="0" applyFont="0" applyFill="0" applyBorder="0" applyAlignment="0" applyProtection="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0" borderId="0"/>
    <xf numFmtId="0" fontId="1" fillId="0" borderId="0"/>
    <xf numFmtId="0" fontId="1" fillId="27" borderId="0" applyNumberFormat="0" applyBorder="0" applyAlignment="0" applyProtection="0"/>
    <xf numFmtId="0" fontId="1" fillId="3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18" fillId="0" borderId="39" applyNumberFormat="0" applyFill="0" applyAlignment="0" applyProtection="0"/>
    <xf numFmtId="43" fontId="32"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44" borderId="0" applyNumberFormat="0" applyBorder="0" applyAlignment="0" applyProtection="0"/>
    <xf numFmtId="0" fontId="1" fillId="0" borderId="0"/>
    <xf numFmtId="0" fontId="1" fillId="0" borderId="0"/>
    <xf numFmtId="0" fontId="1" fillId="56" borderId="0" applyNumberFormat="0" applyBorder="0" applyAlignment="0" applyProtection="0"/>
    <xf numFmtId="0" fontId="1" fillId="0" borderId="0"/>
    <xf numFmtId="0" fontId="1" fillId="0" borderId="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39" borderId="0" applyNumberFormat="0" applyBorder="0" applyAlignment="0" applyProtection="0"/>
    <xf numFmtId="0" fontId="1" fillId="3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0" borderId="0" applyNumberFormat="0" applyBorder="0" applyAlignment="0" applyProtection="0"/>
    <xf numFmtId="9" fontId="1" fillId="0" borderId="0" applyFont="0" applyFill="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40"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44" borderId="0" applyNumberFormat="0" applyBorder="0" applyAlignment="0" applyProtection="0"/>
    <xf numFmtId="0" fontId="1" fillId="0" borderId="0"/>
    <xf numFmtId="0" fontId="1" fillId="0" borderId="0"/>
    <xf numFmtId="0" fontId="1" fillId="56" borderId="0" applyNumberFormat="0" applyBorder="0" applyAlignment="0" applyProtection="0"/>
    <xf numFmtId="0" fontId="1" fillId="0" borderId="0"/>
    <xf numFmtId="0" fontId="1" fillId="0" borderId="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39" borderId="0" applyNumberFormat="0" applyBorder="0" applyAlignment="0" applyProtection="0"/>
    <xf numFmtId="0" fontId="1" fillId="3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0" borderId="0" applyNumberFormat="0" applyBorder="0" applyAlignment="0" applyProtection="0"/>
    <xf numFmtId="9" fontId="1" fillId="0" borderId="0" applyFont="0" applyFill="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40"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170" fontId="21" fillId="0" borderId="0" applyFont="0" applyFill="0" applyBorder="0" applyAlignment="0" applyProtection="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27" borderId="0" applyNumberFormat="0" applyBorder="0" applyAlignment="0" applyProtection="0"/>
    <xf numFmtId="0" fontId="1" fillId="30"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44" borderId="0" applyNumberFormat="0" applyBorder="0" applyAlignment="0" applyProtection="0"/>
    <xf numFmtId="0" fontId="1" fillId="0" borderId="0"/>
    <xf numFmtId="0" fontId="1" fillId="0" borderId="0"/>
    <xf numFmtId="0" fontId="1" fillId="56" borderId="0" applyNumberFormat="0" applyBorder="0" applyAlignment="0" applyProtection="0"/>
    <xf numFmtId="0" fontId="1" fillId="0" borderId="0"/>
    <xf numFmtId="0" fontId="1" fillId="0" borderId="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39" borderId="0" applyNumberFormat="0" applyBorder="0" applyAlignment="0" applyProtection="0"/>
    <xf numFmtId="0" fontId="1" fillId="3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0" borderId="0" applyNumberFormat="0" applyBorder="0" applyAlignment="0" applyProtection="0"/>
    <xf numFmtId="9" fontId="1" fillId="0" borderId="0" applyFont="0" applyFill="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40"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44" borderId="0" applyNumberFormat="0" applyBorder="0" applyAlignment="0" applyProtection="0"/>
    <xf numFmtId="0" fontId="1" fillId="0" borderId="0"/>
    <xf numFmtId="0" fontId="1" fillId="0" borderId="0"/>
    <xf numFmtId="0" fontId="1" fillId="56" borderId="0" applyNumberFormat="0" applyBorder="0" applyAlignment="0" applyProtection="0"/>
    <xf numFmtId="0" fontId="1" fillId="0" borderId="0"/>
    <xf numFmtId="0" fontId="1" fillId="0" borderId="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39" borderId="0" applyNumberFormat="0" applyBorder="0" applyAlignment="0" applyProtection="0"/>
    <xf numFmtId="0" fontId="1" fillId="3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0" borderId="0" applyNumberFormat="0" applyBorder="0" applyAlignment="0" applyProtection="0"/>
    <xf numFmtId="9" fontId="1" fillId="0" borderId="0" applyFont="0" applyFill="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40"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27" borderId="0" applyNumberFormat="0" applyBorder="0" applyAlignment="0" applyProtection="0"/>
    <xf numFmtId="0" fontId="1" fillId="30"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44" borderId="0" applyNumberFormat="0" applyBorder="0" applyAlignment="0" applyProtection="0"/>
    <xf numFmtId="0" fontId="1" fillId="0" borderId="0"/>
    <xf numFmtId="0" fontId="1" fillId="0" borderId="0"/>
    <xf numFmtId="0" fontId="1" fillId="56" borderId="0" applyNumberFormat="0" applyBorder="0" applyAlignment="0" applyProtection="0"/>
    <xf numFmtId="0" fontId="1" fillId="0" borderId="0"/>
    <xf numFmtId="0" fontId="1" fillId="0" borderId="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39" borderId="0" applyNumberFormat="0" applyBorder="0" applyAlignment="0" applyProtection="0"/>
    <xf numFmtId="0" fontId="1" fillId="3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0" borderId="0" applyNumberFormat="0" applyBorder="0" applyAlignment="0" applyProtection="0"/>
    <xf numFmtId="9" fontId="1" fillId="0" borderId="0" applyFont="0" applyFill="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40"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44" borderId="0" applyNumberFormat="0" applyBorder="0" applyAlignment="0" applyProtection="0"/>
    <xf numFmtId="0" fontId="1" fillId="0" borderId="0"/>
    <xf numFmtId="0" fontId="1" fillId="0" borderId="0"/>
    <xf numFmtId="0" fontId="1" fillId="56" borderId="0" applyNumberFormat="0" applyBorder="0" applyAlignment="0" applyProtection="0"/>
    <xf numFmtId="0" fontId="1" fillId="0" borderId="0"/>
    <xf numFmtId="0" fontId="1" fillId="0" borderId="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39" borderId="0" applyNumberFormat="0" applyBorder="0" applyAlignment="0" applyProtection="0"/>
    <xf numFmtId="0" fontId="1" fillId="3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0" borderId="0" applyNumberFormat="0" applyBorder="0" applyAlignment="0" applyProtection="0"/>
    <xf numFmtId="9" fontId="1" fillId="0" borderId="0" applyFont="0" applyFill="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40"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3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187" fontId="21" fillId="0" borderId="0" applyFont="0" applyFill="0" applyBorder="0" applyAlignment="0" applyProtection="0"/>
    <xf numFmtId="0" fontId="1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187" fontId="21" fillId="0" borderId="0" applyFont="0" applyFill="0" applyBorder="0" applyAlignment="0" applyProtection="0"/>
    <xf numFmtId="9" fontId="2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187" fontId="21" fillId="0" borderId="0" applyFont="0" applyFill="0" applyBorder="0" applyAlignment="0" applyProtection="0"/>
    <xf numFmtId="9" fontId="2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1" fontId="21"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170"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0" fontId="2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43" fontId="21"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41" fontId="1" fillId="0" borderId="0" applyFont="0" applyFill="0" applyBorder="0" applyAlignment="0" applyProtection="0"/>
    <xf numFmtId="0" fontId="103" fillId="0" borderId="0"/>
    <xf numFmtId="164" fontId="103" fillId="0" borderId="0" applyFont="0" applyFill="0" applyBorder="0" applyAlignment="0" applyProtection="0"/>
    <xf numFmtId="0" fontId="1" fillId="0" borderId="0"/>
    <xf numFmtId="165" fontId="1" fillId="0" borderId="0" applyFont="0" applyFill="0" applyBorder="0" applyAlignment="0" applyProtection="0"/>
    <xf numFmtId="18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41" fontId="1" fillId="0" borderId="0" applyFont="0" applyFill="0" applyBorder="0" applyAlignment="0" applyProtection="0"/>
    <xf numFmtId="0" fontId="21" fillId="0" borderId="0" applyNumberFormat="0" applyFill="0" applyBorder="0" applyAlignment="0" applyProtection="0"/>
    <xf numFmtId="0" fontId="139" fillId="0" borderId="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cellStyleXfs>
  <cellXfs count="1135">
    <xf numFmtId="0" fontId="0" fillId="0" borderId="0" xfId="0"/>
    <xf numFmtId="0" fontId="38" fillId="0" borderId="0" xfId="0" applyFont="1" applyAlignment="1">
      <alignment vertical="center"/>
    </xf>
    <xf numFmtId="0" fontId="39" fillId="0" borderId="0" xfId="0" applyFont="1"/>
    <xf numFmtId="0" fontId="40" fillId="0" borderId="0" xfId="0" applyFont="1" applyAlignment="1">
      <alignment vertical="center"/>
    </xf>
    <xf numFmtId="0" fontId="41" fillId="0" borderId="0" xfId="0" applyFont="1"/>
    <xf numFmtId="0" fontId="42" fillId="0" borderId="0" xfId="0" applyFont="1"/>
    <xf numFmtId="0" fontId="23" fillId="0" borderId="0" xfId="0" applyFont="1"/>
    <xf numFmtId="0" fontId="48" fillId="0" borderId="0" xfId="0" applyFont="1"/>
    <xf numFmtId="0" fontId="26" fillId="0" borderId="0" xfId="0" applyFont="1"/>
    <xf numFmtId="0" fontId="20" fillId="0" borderId="0" xfId="0" applyFont="1"/>
    <xf numFmtId="0" fontId="50" fillId="0" borderId="0" xfId="58" applyFont="1" applyFill="1" applyBorder="1" applyAlignment="1">
      <alignment horizontal="center"/>
    </xf>
    <xf numFmtId="0" fontId="23" fillId="0" borderId="0" xfId="0" applyFont="1" applyAlignment="1">
      <alignment horizontal="center"/>
    </xf>
    <xf numFmtId="0" fontId="49" fillId="0" borderId="0" xfId="0" applyFont="1"/>
    <xf numFmtId="0" fontId="51" fillId="0" borderId="0" xfId="0" applyFont="1" applyAlignment="1">
      <alignment horizontal="center"/>
    </xf>
    <xf numFmtId="0" fontId="55" fillId="0" borderId="0" xfId="0" applyFont="1"/>
    <xf numFmtId="0" fontId="59" fillId="0" borderId="0" xfId="0" applyFont="1"/>
    <xf numFmtId="0" fontId="59" fillId="0" borderId="0" xfId="0" applyFont="1" applyAlignment="1">
      <alignment wrapText="1"/>
    </xf>
    <xf numFmtId="0" fontId="59" fillId="0" borderId="0" xfId="0" applyFont="1" applyAlignment="1">
      <alignment vertical="center"/>
    </xf>
    <xf numFmtId="0" fontId="63" fillId="0" borderId="0" xfId="0" applyFont="1"/>
    <xf numFmtId="0" fontId="65" fillId="0" borderId="0" xfId="0" applyFont="1"/>
    <xf numFmtId="0" fontId="66" fillId="0" borderId="0" xfId="58" applyFont="1" applyAlignment="1">
      <alignment horizontal="center"/>
    </xf>
    <xf numFmtId="0" fontId="63" fillId="0" borderId="0" xfId="0" applyFont="1" applyAlignment="1">
      <alignment vertical="center"/>
    </xf>
    <xf numFmtId="0" fontId="60" fillId="0" borderId="0" xfId="0" applyFont="1" applyAlignment="1">
      <alignment vertical="center"/>
    </xf>
    <xf numFmtId="0" fontId="62" fillId="0" borderId="0" xfId="0" applyFont="1" applyAlignment="1">
      <alignment vertical="center"/>
    </xf>
    <xf numFmtId="171" fontId="60" fillId="0" borderId="0" xfId="1" applyNumberFormat="1" applyFont="1" applyFill="1" applyBorder="1"/>
    <xf numFmtId="171" fontId="63" fillId="0" borderId="0" xfId="0" applyNumberFormat="1" applyFont="1"/>
    <xf numFmtId="171" fontId="63" fillId="0" borderId="0" xfId="1" applyNumberFormat="1" applyFont="1"/>
    <xf numFmtId="41" fontId="63" fillId="0" borderId="0" xfId="51" applyFont="1"/>
    <xf numFmtId="175" fontId="63" fillId="0" borderId="0" xfId="0" applyNumberFormat="1" applyFont="1"/>
    <xf numFmtId="0" fontId="63" fillId="0" borderId="0" xfId="0" applyFont="1" applyAlignment="1">
      <alignment wrapText="1"/>
    </xf>
    <xf numFmtId="0" fontId="60" fillId="0" borderId="0" xfId="0" applyFont="1" applyAlignment="1">
      <alignment horizontal="center"/>
    </xf>
    <xf numFmtId="0" fontId="63" fillId="0" borderId="0" xfId="0" applyFont="1" applyAlignment="1">
      <alignment horizontal="center"/>
    </xf>
    <xf numFmtId="0" fontId="60" fillId="0" borderId="0" xfId="0" applyFont="1" applyAlignment="1">
      <alignment horizontal="right"/>
    </xf>
    <xf numFmtId="0" fontId="68" fillId="0" borderId="0" xfId="0" applyFont="1"/>
    <xf numFmtId="0" fontId="58" fillId="0" borderId="0" xfId="0" applyFont="1" applyAlignment="1">
      <alignment vertical="center"/>
    </xf>
    <xf numFmtId="41" fontId="59" fillId="0" borderId="0" xfId="0" applyNumberFormat="1" applyFont="1"/>
    <xf numFmtId="170" fontId="59" fillId="0" borderId="0" xfId="0" applyNumberFormat="1" applyFont="1"/>
    <xf numFmtId="0" fontId="71" fillId="0" borderId="0" xfId="0" applyFont="1"/>
    <xf numFmtId="0" fontId="74" fillId="0" borderId="0" xfId="58" applyFont="1" applyAlignment="1">
      <alignment horizontal="center"/>
    </xf>
    <xf numFmtId="0" fontId="71" fillId="0" borderId="0" xfId="0" applyFont="1" applyAlignment="1">
      <alignment vertical="center"/>
    </xf>
    <xf numFmtId="41" fontId="71" fillId="0" borderId="0" xfId="0" applyNumberFormat="1" applyFont="1"/>
    <xf numFmtId="0" fontId="67" fillId="0" borderId="0" xfId="0" applyFont="1"/>
    <xf numFmtId="0" fontId="72" fillId="0" borderId="0" xfId="0" applyFont="1"/>
    <xf numFmtId="0" fontId="71" fillId="0" borderId="10" xfId="0" applyFont="1" applyBorder="1" applyAlignment="1">
      <alignment horizontal="center" vertical="center" wrapText="1"/>
    </xf>
    <xf numFmtId="0" fontId="72" fillId="0" borderId="0" xfId="0" applyFont="1" applyAlignment="1">
      <alignment vertical="center"/>
    </xf>
    <xf numFmtId="0" fontId="72" fillId="0" borderId="0" xfId="0" applyFont="1" applyAlignment="1">
      <alignment horizontal="left" vertical="center"/>
    </xf>
    <xf numFmtId="0" fontId="75" fillId="0" borderId="0" xfId="49" applyFont="1"/>
    <xf numFmtId="0" fontId="69" fillId="0" borderId="0" xfId="49" applyFont="1"/>
    <xf numFmtId="179" fontId="75" fillId="0" borderId="0" xfId="49" applyNumberFormat="1" applyFont="1"/>
    <xf numFmtId="0" fontId="75" fillId="0" borderId="0" xfId="49" applyFont="1" applyAlignment="1">
      <alignment wrapText="1"/>
    </xf>
    <xf numFmtId="179" fontId="75" fillId="0" borderId="0" xfId="49" applyNumberFormat="1" applyFont="1" applyAlignment="1">
      <alignment wrapText="1"/>
    </xf>
    <xf numFmtId="0" fontId="75" fillId="0" borderId="0" xfId="49" applyFont="1" applyAlignment="1">
      <alignment horizontal="left"/>
    </xf>
    <xf numFmtId="0" fontId="82" fillId="0" borderId="0" xfId="0" applyFont="1"/>
    <xf numFmtId="0" fontId="75" fillId="0" borderId="0" xfId="49" applyFont="1" applyAlignment="1">
      <alignment horizontal="center" vertical="center" wrapText="1"/>
    </xf>
    <xf numFmtId="179" fontId="75" fillId="0" borderId="0" xfId="49" applyNumberFormat="1" applyFont="1" applyAlignment="1">
      <alignment horizontal="center" vertical="center" wrapText="1"/>
    </xf>
    <xf numFmtId="0" fontId="72" fillId="0" borderId="10" xfId="0" applyFont="1" applyBorder="1" applyAlignment="1">
      <alignment vertical="center"/>
    </xf>
    <xf numFmtId="179" fontId="75" fillId="0" borderId="10" xfId="49" applyNumberFormat="1" applyFont="1" applyBorder="1"/>
    <xf numFmtId="0" fontId="71" fillId="0" borderId="10" xfId="0" applyFont="1" applyBorder="1" applyAlignment="1">
      <alignment horizontal="left" vertical="center" indent="1"/>
    </xf>
    <xf numFmtId="0" fontId="71" fillId="0" borderId="10" xfId="0" applyFont="1" applyBorder="1" applyAlignment="1">
      <alignment horizontal="center" vertical="center"/>
    </xf>
    <xf numFmtId="178" fontId="71" fillId="0" borderId="10" xfId="51" applyNumberFormat="1" applyFont="1" applyFill="1" applyBorder="1" applyAlignment="1">
      <alignment horizontal="right" vertical="center"/>
    </xf>
    <xf numFmtId="167" fontId="71" fillId="0" borderId="10" xfId="0" applyNumberFormat="1" applyFont="1" applyBorder="1" applyAlignment="1">
      <alignment horizontal="right" vertical="center"/>
    </xf>
    <xf numFmtId="3" fontId="75" fillId="0" borderId="0" xfId="49" applyNumberFormat="1" applyFont="1"/>
    <xf numFmtId="173" fontId="72" fillId="0" borderId="10" xfId="0" applyNumberFormat="1" applyFont="1" applyBorder="1" applyAlignment="1">
      <alignment vertical="center"/>
    </xf>
    <xf numFmtId="178" fontId="72" fillId="0" borderId="10" xfId="51" applyNumberFormat="1" applyFont="1" applyFill="1" applyBorder="1" applyAlignment="1">
      <alignment vertical="center"/>
    </xf>
    <xf numFmtId="0" fontId="69" fillId="0" borderId="0" xfId="49" applyFont="1" applyAlignment="1">
      <alignment horizontal="center" vertical="center"/>
    </xf>
    <xf numFmtId="175" fontId="75" fillId="0" borderId="0" xfId="49" applyNumberFormat="1" applyFont="1"/>
    <xf numFmtId="0" fontId="71" fillId="0" borderId="10" xfId="0" applyFont="1" applyBorder="1" applyAlignment="1">
      <alignment vertical="center" wrapText="1"/>
    </xf>
    <xf numFmtId="167" fontId="75" fillId="0" borderId="0" xfId="49" applyNumberFormat="1" applyFont="1"/>
    <xf numFmtId="3" fontId="75" fillId="0" borderId="0" xfId="49" applyNumberFormat="1" applyFont="1" applyAlignment="1">
      <alignment horizontal="center" vertical="center"/>
    </xf>
    <xf numFmtId="0" fontId="83" fillId="0" borderId="0" xfId="49" applyFont="1"/>
    <xf numFmtId="41" fontId="75" fillId="0" borderId="0" xfId="51" applyFont="1"/>
    <xf numFmtId="0" fontId="77" fillId="0" borderId="0" xfId="49" applyFont="1"/>
    <xf numFmtId="0" fontId="84" fillId="0" borderId="0" xfId="49" applyFont="1"/>
    <xf numFmtId="0" fontId="75" fillId="0" borderId="10" xfId="49" applyFont="1" applyBorder="1"/>
    <xf numFmtId="41" fontId="75" fillId="0" borderId="0" xfId="49" applyNumberFormat="1" applyFont="1"/>
    <xf numFmtId="176" fontId="73" fillId="0" borderId="0" xfId="49" applyNumberFormat="1" applyFont="1"/>
    <xf numFmtId="0" fontId="75" fillId="0" borderId="0" xfId="46" applyFont="1"/>
    <xf numFmtId="3" fontId="83" fillId="0" borderId="0" xfId="46" applyNumberFormat="1" applyFont="1"/>
    <xf numFmtId="179" fontId="75" fillId="0" borderId="0" xfId="46" applyNumberFormat="1" applyFont="1"/>
    <xf numFmtId="0" fontId="86" fillId="0" borderId="0" xfId="46" applyFont="1"/>
    <xf numFmtId="3" fontId="75" fillId="0" borderId="0" xfId="46" applyNumberFormat="1" applyFont="1"/>
    <xf numFmtId="41" fontId="75" fillId="0" borderId="0" xfId="51" applyFont="1" applyFill="1"/>
    <xf numFmtId="41" fontId="75" fillId="0" borderId="0" xfId="46" applyNumberFormat="1" applyFont="1"/>
    <xf numFmtId="0" fontId="87" fillId="0" borderId="10" xfId="0" applyFont="1" applyBorder="1" applyAlignment="1">
      <alignment vertical="center"/>
    </xf>
    <xf numFmtId="0" fontId="73" fillId="0" borderId="0" xfId="46" applyFont="1"/>
    <xf numFmtId="0" fontId="75" fillId="0" borderId="10" xfId="0" applyFont="1" applyBorder="1" applyAlignment="1">
      <alignment vertical="center"/>
    </xf>
    <xf numFmtId="41" fontId="75" fillId="0" borderId="10" xfId="51" applyFont="1" applyFill="1" applyBorder="1" applyAlignment="1">
      <alignment horizontal="right" vertical="center"/>
    </xf>
    <xf numFmtId="41" fontId="69" fillId="0" borderId="10" xfId="51" applyFont="1" applyFill="1" applyBorder="1" applyAlignment="1">
      <alignment horizontal="right" vertical="center"/>
    </xf>
    <xf numFmtId="0" fontId="71" fillId="0" borderId="0" xfId="0" applyFont="1" applyAlignment="1">
      <alignment horizontal="left" vertical="center"/>
    </xf>
    <xf numFmtId="0" fontId="80" fillId="0" borderId="10" xfId="0" applyFont="1" applyBorder="1" applyAlignment="1">
      <alignment vertical="center" wrapText="1"/>
    </xf>
    <xf numFmtId="0" fontId="80" fillId="0" borderId="10" xfId="0" applyFont="1" applyBorder="1" applyAlignment="1">
      <alignment horizontal="center" vertical="center"/>
    </xf>
    <xf numFmtId="0" fontId="87" fillId="0" borderId="10" xfId="0" applyFont="1" applyBorder="1" applyAlignment="1">
      <alignment vertical="center" wrapText="1"/>
    </xf>
    <xf numFmtId="0" fontId="80" fillId="34" borderId="10" xfId="0" applyFont="1" applyFill="1" applyBorder="1" applyAlignment="1">
      <alignment horizontal="left" vertical="center" wrapText="1"/>
    </xf>
    <xf numFmtId="0" fontId="76" fillId="0" borderId="0" xfId="46" applyFont="1"/>
    <xf numFmtId="167" fontId="75" fillId="0" borderId="0" xfId="46" applyNumberFormat="1" applyFont="1"/>
    <xf numFmtId="3" fontId="73" fillId="0" borderId="0" xfId="46" applyNumberFormat="1" applyFont="1"/>
    <xf numFmtId="0" fontId="81" fillId="0" borderId="0" xfId="0" applyFont="1" applyAlignment="1">
      <alignment horizontal="justify" vertical="center"/>
    </xf>
    <xf numFmtId="0" fontId="80" fillId="0" borderId="0" xfId="0" applyFont="1" applyAlignment="1">
      <alignment horizontal="left" vertical="center" wrapText="1"/>
    </xf>
    <xf numFmtId="167" fontId="80" fillId="0" borderId="0" xfId="45" applyFont="1" applyAlignment="1">
      <alignment vertical="center"/>
    </xf>
    <xf numFmtId="0" fontId="71" fillId="0" borderId="0" xfId="0" applyFont="1" applyAlignment="1">
      <alignment horizontal="justify" vertical="center"/>
    </xf>
    <xf numFmtId="0" fontId="81" fillId="0" borderId="0" xfId="0" applyFont="1"/>
    <xf numFmtId="0" fontId="87" fillId="0" borderId="0" xfId="0" applyFont="1" applyAlignment="1">
      <alignment horizontal="left" vertical="center"/>
    </xf>
    <xf numFmtId="41" fontId="71" fillId="0" borderId="10" xfId="51" applyFont="1" applyBorder="1" applyAlignment="1">
      <alignment horizontal="right" vertical="center"/>
    </xf>
    <xf numFmtId="0" fontId="80" fillId="0" borderId="0" xfId="0" applyFont="1" applyAlignment="1">
      <alignment vertical="center" wrapText="1"/>
    </xf>
    <xf numFmtId="0" fontId="80" fillId="0" borderId="0" xfId="0" applyFont="1" applyAlignment="1">
      <alignment horizontal="right" vertical="center"/>
    </xf>
    <xf numFmtId="0" fontId="69" fillId="0" borderId="0" xfId="49" applyFont="1" applyAlignment="1">
      <alignment horizontal="center" vertical="center" wrapText="1"/>
    </xf>
    <xf numFmtId="0" fontId="71" fillId="0" borderId="10" xfId="0" applyFont="1" applyBorder="1" applyAlignment="1">
      <alignment vertical="center"/>
    </xf>
    <xf numFmtId="176" fontId="69" fillId="0" borderId="0" xfId="51" applyNumberFormat="1" applyFont="1"/>
    <xf numFmtId="0" fontId="83" fillId="0" borderId="0" xfId="46" applyFont="1"/>
    <xf numFmtId="41" fontId="72" fillId="0" borderId="0" xfId="0" applyNumberFormat="1" applyFont="1" applyAlignment="1">
      <alignment horizontal="right" vertical="center"/>
    </xf>
    <xf numFmtId="0" fontId="75" fillId="0" borderId="0" xfId="0" applyFont="1" applyAlignment="1">
      <alignment vertical="top"/>
    </xf>
    <xf numFmtId="174" fontId="69" fillId="0" borderId="0" xfId="50" applyNumberFormat="1" applyFont="1"/>
    <xf numFmtId="0" fontId="69" fillId="0" borderId="0" xfId="0" applyFont="1" applyAlignment="1">
      <alignment vertical="top"/>
    </xf>
    <xf numFmtId="174" fontId="71" fillId="0" borderId="0" xfId="0" applyNumberFormat="1" applyFont="1"/>
    <xf numFmtId="171" fontId="75" fillId="0" borderId="0" xfId="1" applyNumberFormat="1" applyFont="1"/>
    <xf numFmtId="0" fontId="72" fillId="0" borderId="0" xfId="0" applyFont="1" applyAlignment="1">
      <alignment horizontal="justify" vertical="center"/>
    </xf>
    <xf numFmtId="0" fontId="81" fillId="0" borderId="13" xfId="0" applyFont="1" applyBorder="1" applyAlignment="1">
      <alignment vertical="center"/>
    </xf>
    <xf numFmtId="0" fontId="71" fillId="0" borderId="15" xfId="0" applyFont="1" applyBorder="1" applyAlignment="1">
      <alignment horizontal="left" vertical="center" indent="4"/>
    </xf>
    <xf numFmtId="171" fontId="75" fillId="0" borderId="0" xfId="49" applyNumberFormat="1" applyFont="1"/>
    <xf numFmtId="0" fontId="71" fillId="0" borderId="0" xfId="0" applyFont="1" applyAlignment="1">
      <alignment horizontal="right" vertical="center"/>
    </xf>
    <xf numFmtId="14" fontId="75" fillId="0" borderId="0" xfId="49" applyNumberFormat="1" applyFont="1"/>
    <xf numFmtId="175" fontId="69" fillId="0" borderId="0" xfId="49" applyNumberFormat="1" applyFont="1"/>
    <xf numFmtId="179" fontId="76" fillId="0" borderId="0" xfId="49" applyNumberFormat="1" applyFont="1"/>
    <xf numFmtId="0" fontId="71" fillId="0" borderId="10" xfId="0" applyFont="1" applyBorder="1" applyAlignment="1">
      <alignment horizontal="right" vertical="center"/>
    </xf>
    <xf numFmtId="0" fontId="88" fillId="0" borderId="0" xfId="0" applyFont="1" applyAlignment="1">
      <alignment horizontal="left" vertical="center"/>
    </xf>
    <xf numFmtId="41" fontId="71" fillId="0" borderId="10" xfId="51" applyFont="1" applyBorder="1" applyAlignment="1">
      <alignment vertical="center"/>
    </xf>
    <xf numFmtId="167" fontId="69" fillId="0" borderId="0" xfId="45" applyFont="1" applyAlignment="1">
      <alignment vertical="top"/>
    </xf>
    <xf numFmtId="0" fontId="76" fillId="0" borderId="0" xfId="49" applyFont="1"/>
    <xf numFmtId="0" fontId="73" fillId="0" borderId="0" xfId="49" applyFont="1"/>
    <xf numFmtId="0" fontId="72" fillId="0" borderId="10" xfId="0" applyFont="1" applyBorder="1" applyAlignment="1">
      <alignment vertical="center" wrapText="1"/>
    </xf>
    <xf numFmtId="0" fontId="71" fillId="0" borderId="10" xfId="0" applyFont="1" applyBorder="1" applyAlignment="1">
      <alignment vertical="top" wrapText="1"/>
    </xf>
    <xf numFmtId="0" fontId="87" fillId="0" borderId="0" xfId="0" applyFont="1" applyAlignment="1">
      <alignment horizontal="center" vertical="center"/>
    </xf>
    <xf numFmtId="0" fontId="87" fillId="0" borderId="0" xfId="0" applyFont="1" applyAlignment="1">
      <alignment horizontal="center" vertical="center" wrapText="1"/>
    </xf>
    <xf numFmtId="0" fontId="75" fillId="0" borderId="0" xfId="0" applyFont="1"/>
    <xf numFmtId="0" fontId="87" fillId="0" borderId="11" xfId="0" applyFont="1" applyBorder="1" applyAlignment="1">
      <alignment horizontal="left" vertical="center" wrapText="1" indent="1"/>
    </xf>
    <xf numFmtId="41" fontId="75" fillId="0" borderId="0" xfId="51" applyFont="1" applyBorder="1" applyAlignment="1"/>
    <xf numFmtId="167" fontId="75" fillId="0" borderId="0" xfId="45" applyFont="1"/>
    <xf numFmtId="0" fontId="69" fillId="0" borderId="10" xfId="49" applyFont="1" applyBorder="1"/>
    <xf numFmtId="174" fontId="75" fillId="0" borderId="0" xfId="49" applyNumberFormat="1" applyFont="1"/>
    <xf numFmtId="0" fontId="89" fillId="0" borderId="0" xfId="49" applyFont="1"/>
    <xf numFmtId="41" fontId="69" fillId="0" borderId="0" xfId="51" applyFont="1" applyFill="1" applyBorder="1"/>
    <xf numFmtId="176" fontId="75" fillId="0" borderId="10" xfId="49" applyNumberFormat="1" applyFont="1" applyBorder="1"/>
    <xf numFmtId="0" fontId="72" fillId="0" borderId="11" xfId="0" applyFont="1" applyBorder="1"/>
    <xf numFmtId="0" fontId="79" fillId="0" borderId="0" xfId="0" applyFont="1"/>
    <xf numFmtId="0" fontId="80" fillId="0" borderId="10" xfId="0" applyFont="1" applyBorder="1" applyAlignment="1">
      <alignment vertical="center"/>
    </xf>
    <xf numFmtId="176" fontId="69" fillId="0" borderId="0" xfId="45" applyNumberFormat="1" applyFont="1"/>
    <xf numFmtId="0" fontId="71" fillId="0" borderId="10" xfId="0" applyFont="1" applyBorder="1"/>
    <xf numFmtId="0" fontId="72" fillId="0" borderId="10" xfId="0" applyFont="1" applyBorder="1"/>
    <xf numFmtId="176" fontId="69" fillId="0" borderId="20" xfId="45" applyNumberFormat="1" applyFont="1" applyFill="1" applyBorder="1"/>
    <xf numFmtId="41" fontId="69" fillId="0" borderId="12" xfId="51" applyFont="1" applyBorder="1"/>
    <xf numFmtId="176" fontId="69" fillId="0" borderId="0" xfId="49" applyNumberFormat="1" applyFont="1"/>
    <xf numFmtId="170" fontId="69" fillId="0" borderId="0" xfId="49" applyNumberFormat="1" applyFont="1"/>
    <xf numFmtId="171" fontId="75" fillId="0" borderId="0" xfId="1" applyNumberFormat="1" applyFont="1" applyFill="1" applyBorder="1"/>
    <xf numFmtId="0" fontId="68" fillId="0" borderId="0" xfId="49" applyFont="1"/>
    <xf numFmtId="0" fontId="57" fillId="0" borderId="0" xfId="49" applyFont="1"/>
    <xf numFmtId="179" fontId="68" fillId="0" borderId="0" xfId="49" applyNumberFormat="1" applyFont="1"/>
    <xf numFmtId="0" fontId="72" fillId="0" borderId="10" xfId="0" applyFont="1" applyBorder="1" applyAlignment="1">
      <alignment horizontal="left" vertical="center" indent="1"/>
    </xf>
    <xf numFmtId="170" fontId="71" fillId="0" borderId="10" xfId="1" applyFont="1" applyFill="1" applyBorder="1" applyAlignment="1">
      <alignment horizontal="right" vertical="center"/>
    </xf>
    <xf numFmtId="4" fontId="71" fillId="0" borderId="10" xfId="0" applyNumberFormat="1" applyFont="1" applyBorder="1" applyAlignment="1">
      <alignment horizontal="right" vertical="center"/>
    </xf>
    <xf numFmtId="0" fontId="75" fillId="0" borderId="0" xfId="49" applyFont="1" applyAlignment="1">
      <alignment vertical="center"/>
    </xf>
    <xf numFmtId="0" fontId="75" fillId="0" borderId="10" xfId="49" applyFont="1" applyBorder="1" applyAlignment="1">
      <alignment horizontal="left" indent="1"/>
    </xf>
    <xf numFmtId="41" fontId="69" fillId="0" borderId="10" xfId="51" applyFont="1" applyFill="1" applyBorder="1" applyAlignment="1">
      <alignment horizontal="left" indent="1"/>
    </xf>
    <xf numFmtId="0" fontId="75" fillId="0" borderId="10" xfId="49" applyFont="1" applyBorder="1" applyAlignment="1">
      <alignment horizontal="center"/>
    </xf>
    <xf numFmtId="179" fontId="76" fillId="0" borderId="0" xfId="49" applyNumberFormat="1" applyFont="1" applyAlignment="1">
      <alignment vertical="center"/>
    </xf>
    <xf numFmtId="179" fontId="75" fillId="0" borderId="0" xfId="49" applyNumberFormat="1" applyFont="1" applyAlignment="1">
      <alignment vertical="center"/>
    </xf>
    <xf numFmtId="41" fontId="73" fillId="0" borderId="0" xfId="49" applyNumberFormat="1" applyFont="1" applyAlignment="1">
      <alignment vertical="center"/>
    </xf>
    <xf numFmtId="0" fontId="73" fillId="0" borderId="0" xfId="49" applyFont="1" applyAlignment="1">
      <alignment vertical="center"/>
    </xf>
    <xf numFmtId="0" fontId="80" fillId="0" borderId="11" xfId="0" applyFont="1" applyBorder="1" applyAlignment="1">
      <alignment horizontal="left" vertical="center" wrapText="1" indent="1"/>
    </xf>
    <xf numFmtId="171" fontId="87" fillId="0" borderId="10" xfId="1" applyNumberFormat="1" applyFont="1" applyFill="1" applyBorder="1" applyAlignment="1">
      <alignment horizontal="right" vertical="center" wrapText="1"/>
    </xf>
    <xf numFmtId="0" fontId="64" fillId="0" borderId="17" xfId="49" applyFont="1" applyBorder="1"/>
    <xf numFmtId="0" fontId="64" fillId="0" borderId="0" xfId="49" applyFont="1"/>
    <xf numFmtId="176" fontId="61" fillId="0" borderId="0" xfId="49" applyNumberFormat="1" applyFont="1"/>
    <xf numFmtId="170" fontId="61" fillId="0" borderId="0" xfId="49" applyNumberFormat="1" applyFont="1"/>
    <xf numFmtId="171" fontId="64" fillId="0" borderId="0" xfId="1" applyNumberFormat="1" applyFont="1" applyFill="1" applyBorder="1"/>
    <xf numFmtId="0" fontId="61" fillId="0" borderId="0" xfId="49" applyFont="1"/>
    <xf numFmtId="179" fontId="64" fillId="0" borderId="0" xfId="49" applyNumberFormat="1" applyFont="1"/>
    <xf numFmtId="0" fontId="70" fillId="0" borderId="0" xfId="0" applyFont="1" applyAlignment="1">
      <alignment horizontal="justify" vertical="center"/>
    </xf>
    <xf numFmtId="0" fontId="90" fillId="0" borderId="0" xfId="0" applyFont="1" applyAlignment="1">
      <alignment vertical="center" wrapText="1"/>
    </xf>
    <xf numFmtId="0" fontId="55" fillId="0" borderId="0" xfId="0" applyFont="1" applyAlignment="1">
      <alignment horizontal="left" vertical="center" wrapText="1"/>
    </xf>
    <xf numFmtId="0" fontId="61" fillId="0" borderId="0" xfId="49" applyFont="1" applyAlignment="1">
      <alignment vertical="top"/>
    </xf>
    <xf numFmtId="0" fontId="64" fillId="0" borderId="0" xfId="49" quotePrefix="1" applyFont="1"/>
    <xf numFmtId="0" fontId="61" fillId="0" borderId="0" xfId="49" quotePrefix="1" applyFont="1" applyAlignment="1">
      <alignment horizontal="left"/>
    </xf>
    <xf numFmtId="179" fontId="61" fillId="0" borderId="0" xfId="49" quotePrefix="1" applyNumberFormat="1" applyFont="1" applyAlignment="1">
      <alignment horizontal="left"/>
    </xf>
    <xf numFmtId="0" fontId="64" fillId="0" borderId="0" xfId="49" quotePrefix="1" applyFont="1" applyAlignment="1">
      <alignment horizontal="left"/>
    </xf>
    <xf numFmtId="179" fontId="64" fillId="0" borderId="0" xfId="49" quotePrefix="1" applyNumberFormat="1" applyFont="1" applyAlignment="1">
      <alignment horizontal="left"/>
    </xf>
    <xf numFmtId="0" fontId="44" fillId="0" borderId="0" xfId="46" applyFont="1"/>
    <xf numFmtId="0" fontId="46" fillId="0" borderId="0" xfId="0" applyFont="1" applyAlignment="1">
      <alignment horizontal="justify" vertical="center"/>
    </xf>
    <xf numFmtId="0" fontId="46" fillId="0" borderId="0" xfId="0" applyFont="1" applyAlignment="1">
      <alignment horizontal="left" vertical="center"/>
    </xf>
    <xf numFmtId="0" fontId="46" fillId="0" borderId="0" xfId="0" applyFont="1" applyAlignment="1">
      <alignment vertical="center"/>
    </xf>
    <xf numFmtId="0" fontId="45" fillId="0" borderId="0" xfId="0" applyFont="1" applyAlignment="1">
      <alignment vertical="center"/>
    </xf>
    <xf numFmtId="0" fontId="45" fillId="0" borderId="0" xfId="0" applyFont="1" applyAlignment="1">
      <alignment horizontal="left" vertical="center"/>
    </xf>
    <xf numFmtId="0" fontId="92" fillId="0" borderId="0" xfId="0" applyFont="1" applyAlignment="1">
      <alignment horizontal="justify" vertical="center"/>
    </xf>
    <xf numFmtId="0" fontId="43" fillId="0" borderId="0" xfId="46" applyFont="1"/>
    <xf numFmtId="0" fontId="93" fillId="0" borderId="0" xfId="0" applyFont="1" applyAlignment="1">
      <alignment horizontal="left" vertical="center"/>
    </xf>
    <xf numFmtId="0" fontId="93" fillId="0" borderId="0" xfId="0" applyFont="1" applyAlignment="1">
      <alignment horizontal="justify" vertical="center"/>
    </xf>
    <xf numFmtId="0" fontId="97" fillId="0" borderId="0" xfId="0" applyFont="1" applyAlignment="1">
      <alignment vertical="center"/>
    </xf>
    <xf numFmtId="6" fontId="97" fillId="0" borderId="0" xfId="0" applyNumberFormat="1" applyFont="1" applyAlignment="1">
      <alignment vertical="center"/>
    </xf>
    <xf numFmtId="41" fontId="65" fillId="0" borderId="0" xfId="51" applyFont="1"/>
    <xf numFmtId="41" fontId="44" fillId="0" borderId="0" xfId="51" applyFont="1"/>
    <xf numFmtId="0" fontId="93" fillId="0" borderId="0" xfId="0" applyFont="1" applyAlignment="1">
      <alignment vertical="center"/>
    </xf>
    <xf numFmtId="0" fontId="94" fillId="0" borderId="0" xfId="0" applyFont="1" applyAlignment="1">
      <alignment vertical="center"/>
    </xf>
    <xf numFmtId="0" fontId="99" fillId="0" borderId="0" xfId="46" applyFont="1"/>
    <xf numFmtId="173" fontId="75" fillId="0" borderId="0" xfId="49" applyNumberFormat="1" applyFont="1"/>
    <xf numFmtId="0" fontId="63" fillId="0" borderId="0" xfId="49" applyFont="1"/>
    <xf numFmtId="0" fontId="101" fillId="0" borderId="0" xfId="49" quotePrefix="1" applyFont="1" applyAlignment="1">
      <alignment horizontal="center"/>
    </xf>
    <xf numFmtId="0" fontId="23" fillId="0" borderId="0" xfId="49" quotePrefix="1" applyFont="1" applyAlignment="1">
      <alignment horizontal="center"/>
    </xf>
    <xf numFmtId="0" fontId="102" fillId="0" borderId="0" xfId="0" applyFont="1" applyAlignment="1">
      <alignment horizontal="center"/>
    </xf>
    <xf numFmtId="0" fontId="59" fillId="0" borderId="0" xfId="0" applyFont="1" applyAlignment="1">
      <alignment vertical="center" wrapText="1"/>
    </xf>
    <xf numFmtId="171" fontId="76" fillId="0" borderId="0" xfId="1" applyNumberFormat="1" applyFont="1"/>
    <xf numFmtId="167" fontId="75" fillId="0" borderId="0" xfId="49" applyNumberFormat="1" applyFont="1" applyAlignment="1">
      <alignment vertical="center"/>
    </xf>
    <xf numFmtId="185" fontId="75" fillId="0" borderId="0" xfId="1" applyNumberFormat="1" applyFont="1"/>
    <xf numFmtId="170" fontId="75" fillId="0" borderId="0" xfId="1" applyFont="1" applyFill="1"/>
    <xf numFmtId="170" fontId="71" fillId="0" borderId="0" xfId="1" applyFont="1"/>
    <xf numFmtId="173" fontId="71" fillId="0" borderId="10" xfId="0" applyNumberFormat="1" applyFont="1" applyBorder="1" applyAlignment="1">
      <alignment horizontal="right" vertical="center"/>
    </xf>
    <xf numFmtId="0" fontId="69" fillId="0" borderId="10" xfId="49" applyFont="1" applyBorder="1" applyAlignment="1">
      <alignment horizontal="center"/>
    </xf>
    <xf numFmtId="179" fontId="69" fillId="0" borderId="0" xfId="49" applyNumberFormat="1" applyFont="1"/>
    <xf numFmtId="41" fontId="75" fillId="0" borderId="0" xfId="51" applyFont="1" applyAlignment="1">
      <alignment vertical="center"/>
    </xf>
    <xf numFmtId="43" fontId="69" fillId="0" borderId="0" xfId="49" applyNumberFormat="1" applyFont="1"/>
    <xf numFmtId="170" fontId="84" fillId="0" borderId="0" xfId="1" applyFont="1" applyFill="1"/>
    <xf numFmtId="41" fontId="75" fillId="0" borderId="14" xfId="51" applyFont="1" applyFill="1" applyBorder="1" applyAlignment="1">
      <alignment horizontal="right" vertical="center" indent="1"/>
    </xf>
    <xf numFmtId="41" fontId="71" fillId="0" borderId="14" xfId="51" applyFont="1" applyFill="1" applyBorder="1" applyAlignment="1">
      <alignment horizontal="right" vertical="center" indent="1"/>
    </xf>
    <xf numFmtId="0" fontId="85" fillId="0" borderId="14" xfId="0" applyFont="1" applyBorder="1" applyAlignment="1">
      <alignment vertical="center"/>
    </xf>
    <xf numFmtId="41" fontId="69" fillId="0" borderId="14" xfId="51" applyFont="1" applyFill="1" applyBorder="1" applyAlignment="1">
      <alignment vertical="center"/>
    </xf>
    <xf numFmtId="0" fontId="64" fillId="0" borderId="0" xfId="46" applyFont="1"/>
    <xf numFmtId="0" fontId="100" fillId="0" borderId="0" xfId="46" applyFont="1"/>
    <xf numFmtId="178" fontId="75" fillId="0" borderId="10" xfId="51" applyNumberFormat="1" applyFont="1" applyFill="1" applyBorder="1" applyAlignment="1">
      <alignment horizontal="right" vertical="center"/>
    </xf>
    <xf numFmtId="171" fontId="75" fillId="0" borderId="0" xfId="1" applyNumberFormat="1" applyFont="1" applyFill="1"/>
    <xf numFmtId="171" fontId="75" fillId="0" borderId="0" xfId="46" applyNumberFormat="1" applyFont="1"/>
    <xf numFmtId="0" fontId="78" fillId="62" borderId="10" xfId="0" applyFont="1" applyFill="1" applyBorder="1" applyAlignment="1">
      <alignment horizontal="center" vertical="center" wrapText="1"/>
    </xf>
    <xf numFmtId="0" fontId="137" fillId="0" borderId="0" xfId="58" applyFont="1" applyAlignment="1">
      <alignment horizontal="center"/>
    </xf>
    <xf numFmtId="0" fontId="53" fillId="62" borderId="0" xfId="0" applyFont="1" applyFill="1" applyAlignment="1">
      <alignment vertical="center"/>
    </xf>
    <xf numFmtId="0" fontId="77" fillId="62" borderId="10" xfId="0" applyFont="1" applyFill="1" applyBorder="1" applyAlignment="1">
      <alignment horizontal="center" vertical="center" wrapText="1"/>
    </xf>
    <xf numFmtId="177" fontId="77" fillId="62" borderId="10" xfId="49" applyNumberFormat="1" applyFont="1" applyFill="1" applyBorder="1" applyAlignment="1">
      <alignment horizontal="center" wrapText="1"/>
    </xf>
    <xf numFmtId="179" fontId="77" fillId="62" borderId="10" xfId="49" applyNumberFormat="1" applyFont="1" applyFill="1" applyBorder="1" applyAlignment="1">
      <alignment horizontal="center" vertical="center" wrapText="1"/>
    </xf>
    <xf numFmtId="0" fontId="77" fillId="62" borderId="10" xfId="0" applyFont="1" applyFill="1" applyBorder="1" applyAlignment="1">
      <alignment horizontal="center" vertical="center"/>
    </xf>
    <xf numFmtId="179" fontId="77" fillId="62" borderId="10" xfId="0" applyNumberFormat="1" applyFont="1" applyFill="1" applyBorder="1" applyAlignment="1">
      <alignment horizontal="center" vertical="center"/>
    </xf>
    <xf numFmtId="14" fontId="77" fillId="62" borderId="10" xfId="0" applyNumberFormat="1" applyFont="1" applyFill="1" applyBorder="1" applyAlignment="1">
      <alignment horizontal="center" vertical="center"/>
    </xf>
    <xf numFmtId="179" fontId="77" fillId="62" borderId="10" xfId="0" applyNumberFormat="1" applyFont="1" applyFill="1" applyBorder="1" applyAlignment="1">
      <alignment horizontal="center" vertical="center" wrapText="1"/>
    </xf>
    <xf numFmtId="0" fontId="77" fillId="62" borderId="10" xfId="49" applyFont="1" applyFill="1" applyBorder="1" applyAlignment="1">
      <alignment horizontal="center" vertical="center" wrapText="1"/>
    </xf>
    <xf numFmtId="0" fontId="71" fillId="0" borderId="14" xfId="0" applyFont="1" applyBorder="1" applyAlignment="1">
      <alignment horizontal="center" vertical="center"/>
    </xf>
    <xf numFmtId="178" fontId="75" fillId="0" borderId="14" xfId="51" applyNumberFormat="1" applyFont="1" applyFill="1" applyBorder="1" applyAlignment="1">
      <alignment horizontal="right" vertical="center"/>
    </xf>
    <xf numFmtId="0" fontId="87" fillId="0" borderId="14" xfId="0" applyFont="1" applyBorder="1" applyAlignment="1">
      <alignment vertical="center"/>
    </xf>
    <xf numFmtId="41" fontId="75" fillId="0" borderId="14" xfId="51" applyFont="1" applyFill="1" applyBorder="1" applyAlignment="1">
      <alignment horizontal="right" vertical="center"/>
    </xf>
    <xf numFmtId="0" fontId="138" fillId="0" borderId="0" xfId="58" applyFont="1" applyAlignment="1">
      <alignment horizontal="center"/>
    </xf>
    <xf numFmtId="0" fontId="98" fillId="62" borderId="22" xfId="46" applyFont="1" applyFill="1" applyBorder="1" applyAlignment="1">
      <alignment vertical="center"/>
    </xf>
    <xf numFmtId="171" fontId="64" fillId="0" borderId="0" xfId="49" applyNumberFormat="1" applyFont="1"/>
    <xf numFmtId="41" fontId="59" fillId="0" borderId="0" xfId="51" applyFont="1" applyAlignment="1">
      <alignment vertical="center"/>
    </xf>
    <xf numFmtId="0" fontId="61" fillId="0" borderId="0" xfId="49" applyFont="1" applyAlignment="1">
      <alignment horizontal="center" vertical="center"/>
    </xf>
    <xf numFmtId="171" fontId="61" fillId="0" borderId="0" xfId="49" applyNumberFormat="1" applyFont="1" applyAlignment="1">
      <alignment vertical="center"/>
    </xf>
    <xf numFmtId="43" fontId="75" fillId="0" borderId="0" xfId="46" applyNumberFormat="1" applyFont="1"/>
    <xf numFmtId="0" fontId="75" fillId="0" borderId="14" xfId="0" applyFont="1" applyBorder="1" applyAlignment="1">
      <alignment vertical="center"/>
    </xf>
    <xf numFmtId="0" fontId="64" fillId="0" borderId="0" xfId="49" applyFont="1" applyAlignment="1">
      <alignment vertical="top"/>
    </xf>
    <xf numFmtId="1" fontId="142" fillId="64" borderId="0" xfId="0" applyNumberFormat="1" applyFont="1" applyFill="1" applyAlignment="1">
      <alignment horizontal="center" vertical="center"/>
    </xf>
    <xf numFmtId="0" fontId="142" fillId="0" borderId="0" xfId="0" applyFont="1" applyAlignment="1">
      <alignment vertical="center"/>
    </xf>
    <xf numFmtId="0" fontId="143" fillId="0" borderId="0" xfId="0" applyFont="1" applyAlignment="1">
      <alignment vertical="center"/>
    </xf>
    <xf numFmtId="0" fontId="144" fillId="0" borderId="0" xfId="0" applyFont="1" applyAlignment="1">
      <alignment vertical="center"/>
    </xf>
    <xf numFmtId="0" fontId="142" fillId="64" borderId="0" xfId="0" applyFont="1" applyFill="1" applyAlignment="1">
      <alignment vertical="center"/>
    </xf>
    <xf numFmtId="0" fontId="143" fillId="64" borderId="0" xfId="0" applyFont="1" applyFill="1" applyAlignment="1">
      <alignment vertical="center"/>
    </xf>
    <xf numFmtId="1" fontId="143" fillId="64" borderId="0" xfId="0" applyNumberFormat="1" applyFont="1" applyFill="1" applyAlignment="1">
      <alignment horizontal="center"/>
    </xf>
    <xf numFmtId="0" fontId="145" fillId="0" borderId="0" xfId="0" applyFont="1" applyAlignment="1">
      <alignment horizontal="left" vertical="center"/>
    </xf>
    <xf numFmtId="0" fontId="144" fillId="64" borderId="0" xfId="0" applyFont="1" applyFill="1" applyAlignment="1">
      <alignment vertical="center"/>
    </xf>
    <xf numFmtId="0" fontId="144" fillId="0" borderId="0" xfId="0" applyFont="1" applyAlignment="1">
      <alignment horizontal="left" vertical="center"/>
    </xf>
    <xf numFmtId="0" fontId="142" fillId="64" borderId="0" xfId="0" applyFont="1" applyFill="1" applyAlignment="1">
      <alignment horizontal="center" vertical="center"/>
    </xf>
    <xf numFmtId="0" fontId="0" fillId="64" borderId="0" xfId="0" applyFill="1"/>
    <xf numFmtId="0" fontId="149" fillId="0" borderId="0" xfId="0" applyFont="1" applyAlignment="1">
      <alignment vertical="center"/>
    </xf>
    <xf numFmtId="0" fontId="150" fillId="0" borderId="0" xfId="0" applyFont="1" applyAlignment="1">
      <alignment horizontal="center" vertical="center"/>
    </xf>
    <xf numFmtId="1" fontId="149" fillId="0" borderId="0" xfId="0" applyNumberFormat="1" applyFont="1" applyAlignment="1">
      <alignment horizontal="center" vertical="center"/>
    </xf>
    <xf numFmtId="0" fontId="142" fillId="0" borderId="0" xfId="0" applyFont="1"/>
    <xf numFmtId="180" fontId="147" fillId="0" borderId="0" xfId="40289" applyNumberFormat="1" applyFont="1" applyFill="1"/>
    <xf numFmtId="171" fontId="142" fillId="0" borderId="0" xfId="99" applyNumberFormat="1" applyFont="1" applyFill="1"/>
    <xf numFmtId="0" fontId="142" fillId="65" borderId="0" xfId="0" applyFont="1" applyFill="1"/>
    <xf numFmtId="0" fontId="144" fillId="0" borderId="0" xfId="0" applyFont="1" applyAlignment="1">
      <alignment horizontal="center"/>
    </xf>
    <xf numFmtId="14" fontId="148" fillId="0" borderId="16" xfId="40289" applyNumberFormat="1" applyFont="1" applyFill="1" applyBorder="1" applyAlignment="1">
      <alignment horizontal="center"/>
    </xf>
    <xf numFmtId="0" fontId="151" fillId="0" borderId="0" xfId="0" applyFont="1" applyAlignment="1">
      <alignment horizontal="center"/>
    </xf>
    <xf numFmtId="171" fontId="144" fillId="0" borderId="0" xfId="99" applyNumberFormat="1" applyFont="1" applyFill="1" applyAlignment="1">
      <alignment horizontal="center"/>
    </xf>
    <xf numFmtId="0" fontId="144" fillId="65" borderId="0" xfId="0" applyFont="1" applyFill="1" applyAlignment="1">
      <alignment horizontal="center"/>
    </xf>
    <xf numFmtId="49" fontId="142" fillId="0" borderId="0" xfId="0" applyNumberFormat="1" applyFont="1"/>
    <xf numFmtId="3" fontId="142" fillId="0" borderId="0" xfId="0" applyNumberFormat="1" applyFont="1"/>
    <xf numFmtId="3" fontId="142" fillId="65" borderId="0" xfId="0" applyNumberFormat="1" applyFont="1" applyFill="1"/>
    <xf numFmtId="180" fontId="147" fillId="0" borderId="16" xfId="40289" applyNumberFormat="1" applyFont="1" applyFill="1" applyBorder="1"/>
    <xf numFmtId="3" fontId="142" fillId="0" borderId="16" xfId="0" applyNumberFormat="1" applyFont="1" applyBorder="1"/>
    <xf numFmtId="0" fontId="142" fillId="0" borderId="16" xfId="0" applyFont="1" applyBorder="1"/>
    <xf numFmtId="171" fontId="142" fillId="0" borderId="16" xfId="99" applyNumberFormat="1" applyFont="1" applyFill="1" applyBorder="1"/>
    <xf numFmtId="3" fontId="142" fillId="65" borderId="16" xfId="0" applyNumberFormat="1" applyFont="1" applyFill="1" applyBorder="1"/>
    <xf numFmtId="0" fontId="144" fillId="0" borderId="0" xfId="0" applyFont="1"/>
    <xf numFmtId="180" fontId="148" fillId="0" borderId="0" xfId="40289" applyNumberFormat="1" applyFont="1" applyFill="1"/>
    <xf numFmtId="3" fontId="144" fillId="0" borderId="0" xfId="0" applyNumberFormat="1" applyFont="1"/>
    <xf numFmtId="171" fontId="144" fillId="0" borderId="0" xfId="99" applyNumberFormat="1" applyFont="1" applyFill="1"/>
    <xf numFmtId="3" fontId="144" fillId="65" borderId="0" xfId="0" applyNumberFormat="1" applyFont="1" applyFill="1"/>
    <xf numFmtId="171" fontId="142" fillId="0" borderId="0" xfId="99" applyNumberFormat="1" applyFont="1" applyFill="1" applyBorder="1"/>
    <xf numFmtId="180" fontId="147" fillId="63" borderId="0" xfId="40289" applyNumberFormat="1" applyFont="1" applyFill="1"/>
    <xf numFmtId="180" fontId="147" fillId="63" borderId="16" xfId="40289" applyNumberFormat="1" applyFont="1" applyFill="1" applyBorder="1"/>
    <xf numFmtId="49" fontId="142" fillId="0" borderId="0" xfId="0" quotePrefix="1" applyNumberFormat="1" applyFont="1"/>
    <xf numFmtId="180" fontId="147" fillId="0" borderId="0" xfId="40289" applyNumberFormat="1" applyFont="1" applyFill="1" applyBorder="1"/>
    <xf numFmtId="167" fontId="142" fillId="65" borderId="0" xfId="0" applyNumberFormat="1" applyFont="1" applyFill="1"/>
    <xf numFmtId="180" fontId="142" fillId="65" borderId="0" xfId="0" applyNumberFormat="1" applyFont="1" applyFill="1"/>
    <xf numFmtId="41" fontId="142" fillId="0" borderId="0" xfId="51" applyFont="1"/>
    <xf numFmtId="0" fontId="71" fillId="0" borderId="10" xfId="0" applyFont="1" applyBorder="1" applyAlignment="1">
      <alignment horizontal="left" vertical="center" indent="4"/>
    </xf>
    <xf numFmtId="171" fontId="75" fillId="0" borderId="10" xfId="1" applyNumberFormat="1" applyFont="1" applyFill="1" applyBorder="1"/>
    <xf numFmtId="171" fontId="75" fillId="0" borderId="10" xfId="1" applyNumberFormat="1" applyFont="1" applyBorder="1"/>
    <xf numFmtId="0" fontId="23" fillId="64" borderId="0" xfId="0" applyFont="1" applyFill="1"/>
    <xf numFmtId="0" fontId="47" fillId="64" borderId="0" xfId="0" applyFont="1" applyFill="1" applyAlignment="1">
      <alignment horizontal="center"/>
    </xf>
    <xf numFmtId="0" fontId="48" fillId="64" borderId="0" xfId="0" applyFont="1" applyFill="1"/>
    <xf numFmtId="0" fontId="35" fillId="64" borderId="0" xfId="0" applyFont="1" applyFill="1" applyAlignment="1">
      <alignment horizontal="center"/>
    </xf>
    <xf numFmtId="0" fontId="26" fillId="64" borderId="0" xfId="0" applyFont="1" applyFill="1"/>
    <xf numFmtId="0" fontId="52" fillId="64" borderId="0" xfId="0" applyFont="1" applyFill="1"/>
    <xf numFmtId="0" fontId="20" fillId="64" borderId="0" xfId="0" applyFont="1" applyFill="1"/>
    <xf numFmtId="0" fontId="50" fillId="64" borderId="0" xfId="58" applyFont="1" applyFill="1" applyBorder="1" applyAlignment="1">
      <alignment horizontal="center"/>
    </xf>
    <xf numFmtId="0" fontId="31" fillId="64" borderId="0" xfId="58" applyFill="1" applyBorder="1" applyAlignment="1">
      <alignment horizontal="center"/>
    </xf>
    <xf numFmtId="0" fontId="23" fillId="64" borderId="0" xfId="0" applyFont="1" applyFill="1" applyAlignment="1">
      <alignment horizontal="center"/>
    </xf>
    <xf numFmtId="0" fontId="50" fillId="64" borderId="0" xfId="58" quotePrefix="1" applyFont="1" applyFill="1" applyBorder="1" applyAlignment="1">
      <alignment horizontal="center"/>
    </xf>
    <xf numFmtId="0" fontId="31" fillId="64" borderId="0" xfId="58" quotePrefix="1" applyFill="1" applyBorder="1" applyAlignment="1">
      <alignment horizontal="center"/>
    </xf>
    <xf numFmtId="0" fontId="49" fillId="64" borderId="0" xfId="0" applyFont="1" applyFill="1"/>
    <xf numFmtId="0" fontId="33" fillId="64" borderId="0" xfId="0" applyFont="1" applyFill="1" applyAlignment="1">
      <alignment horizontal="center"/>
    </xf>
    <xf numFmtId="0" fontId="56" fillId="66" borderId="0" xfId="0" applyFont="1" applyFill="1" applyAlignment="1">
      <alignment horizontal="center" vertical="center"/>
    </xf>
    <xf numFmtId="0" fontId="63" fillId="64" borderId="0" xfId="0" applyFont="1" applyFill="1"/>
    <xf numFmtId="0" fontId="65" fillId="64" borderId="0" xfId="0" applyFont="1" applyFill="1"/>
    <xf numFmtId="0" fontId="44" fillId="64" borderId="0" xfId="46" applyFont="1" applyFill="1"/>
    <xf numFmtId="0" fontId="95" fillId="64" borderId="10" xfId="0" applyFont="1" applyFill="1" applyBorder="1" applyAlignment="1">
      <alignment horizontal="center" vertical="center"/>
    </xf>
    <xf numFmtId="3" fontId="95" fillId="64" borderId="10" xfId="0" applyNumberFormat="1" applyFont="1" applyFill="1" applyBorder="1" applyAlignment="1">
      <alignment horizontal="center" vertical="center"/>
    </xf>
    <xf numFmtId="3" fontId="95" fillId="64" borderId="10" xfId="0" applyNumberFormat="1" applyFont="1" applyFill="1" applyBorder="1" applyAlignment="1">
      <alignment horizontal="right" vertical="center"/>
    </xf>
    <xf numFmtId="184" fontId="95" fillId="64" borderId="10" xfId="0" applyNumberFormat="1" applyFont="1" applyFill="1" applyBorder="1" applyAlignment="1">
      <alignment horizontal="right" vertical="center"/>
    </xf>
    <xf numFmtId="0" fontId="152" fillId="64" borderId="0" xfId="0" applyFont="1" applyFill="1" applyAlignment="1">
      <alignment vertical="center"/>
    </xf>
    <xf numFmtId="0" fontId="93" fillId="64" borderId="0" xfId="0" applyFont="1" applyFill="1" applyAlignment="1">
      <alignment vertical="center"/>
    </xf>
    <xf numFmtId="10" fontId="44" fillId="64" borderId="22" xfId="46" applyNumberFormat="1" applyFont="1" applyFill="1" applyBorder="1" applyAlignment="1">
      <alignment horizontal="center" vertical="center"/>
    </xf>
    <xf numFmtId="10" fontId="44" fillId="64" borderId="22" xfId="46" applyNumberFormat="1" applyFont="1" applyFill="1" applyBorder="1" applyAlignment="1">
      <alignment horizontal="center" vertical="center" wrapText="1"/>
    </xf>
    <xf numFmtId="0" fontId="68" fillId="64" borderId="0" xfId="0" applyFont="1" applyFill="1"/>
    <xf numFmtId="0" fontId="57" fillId="64" borderId="0" xfId="0" applyFont="1" applyFill="1" applyAlignment="1">
      <alignment vertical="center"/>
    </xf>
    <xf numFmtId="0" fontId="57" fillId="66" borderId="0" xfId="0" applyFont="1" applyFill="1" applyAlignment="1">
      <alignment vertical="center"/>
    </xf>
    <xf numFmtId="3" fontId="59" fillId="64" borderId="0" xfId="0" applyNumberFormat="1" applyFont="1" applyFill="1"/>
    <xf numFmtId="0" fontId="59" fillId="64" borderId="0" xfId="0" applyFont="1" applyFill="1"/>
    <xf numFmtId="176" fontId="59" fillId="64" borderId="0" xfId="0" applyNumberFormat="1" applyFont="1" applyFill="1"/>
    <xf numFmtId="41" fontId="59" fillId="64" borderId="0" xfId="51" applyFont="1" applyFill="1" applyAlignment="1"/>
    <xf numFmtId="183" fontId="69" fillId="64" borderId="10" xfId="49" applyNumberFormat="1" applyFont="1" applyFill="1" applyBorder="1" applyAlignment="1">
      <alignment horizontal="center" vertical="center" wrapText="1"/>
    </xf>
    <xf numFmtId="183" fontId="75" fillId="64" borderId="10" xfId="51" applyNumberFormat="1" applyFont="1" applyFill="1" applyBorder="1" applyAlignment="1">
      <alignment horizontal="center" vertical="center"/>
    </xf>
    <xf numFmtId="0" fontId="75" fillId="64" borderId="0" xfId="49" applyFont="1" applyFill="1"/>
    <xf numFmtId="179" fontId="75" fillId="64" borderId="0" xfId="49" applyNumberFormat="1" applyFont="1" applyFill="1"/>
    <xf numFmtId="0" fontId="154" fillId="0" borderId="0" xfId="0" applyFont="1"/>
    <xf numFmtId="170" fontId="154" fillId="0" borderId="0" xfId="0" applyNumberFormat="1" applyFont="1"/>
    <xf numFmtId="0" fontId="56" fillId="64" borderId="0" xfId="0" applyFont="1" applyFill="1" applyAlignment="1">
      <alignment horizontal="center" vertical="center"/>
    </xf>
    <xf numFmtId="0" fontId="0" fillId="0" borderId="0" xfId="0" pivotButton="1"/>
    <xf numFmtId="0" fontId="0" fillId="0" borderId="0" xfId="0" applyAlignment="1">
      <alignment horizontal="left"/>
    </xf>
    <xf numFmtId="171" fontId="0" fillId="0" borderId="0" xfId="1" applyNumberFormat="1" applyFont="1"/>
    <xf numFmtId="171" fontId="0" fillId="63" borderId="0" xfId="1" applyNumberFormat="1" applyFont="1" applyFill="1"/>
    <xf numFmtId="0" fontId="60" fillId="64" borderId="0" xfId="0" applyFont="1" applyFill="1"/>
    <xf numFmtId="0" fontId="142" fillId="35" borderId="0" xfId="0" applyFont="1" applyFill="1"/>
    <xf numFmtId="180" fontId="142" fillId="35" borderId="0" xfId="40289" applyNumberFormat="1" applyFont="1" applyFill="1" applyAlignment="1">
      <alignment vertical="center"/>
    </xf>
    <xf numFmtId="0" fontId="147" fillId="35" borderId="0" xfId="0" applyFont="1" applyFill="1" applyAlignment="1">
      <alignment vertical="center"/>
    </xf>
    <xf numFmtId="0" fontId="75" fillId="64" borderId="10" xfId="49" applyFont="1" applyFill="1" applyBorder="1" applyAlignment="1">
      <alignment horizontal="left" indent="1"/>
    </xf>
    <xf numFmtId="0" fontId="75" fillId="64" borderId="10" xfId="0" applyFont="1" applyFill="1" applyBorder="1" applyAlignment="1">
      <alignment horizontal="left" vertical="center"/>
    </xf>
    <xf numFmtId="41" fontId="75" fillId="64" borderId="10" xfId="51" applyFont="1" applyFill="1" applyBorder="1" applyAlignment="1">
      <alignment horizontal="center" vertical="center"/>
    </xf>
    <xf numFmtId="0" fontId="72" fillId="64" borderId="10" xfId="0" applyFont="1" applyFill="1" applyBorder="1" applyAlignment="1">
      <alignment vertical="center"/>
    </xf>
    <xf numFmtId="41" fontId="69" fillId="64" borderId="10" xfId="51" applyFont="1" applyFill="1" applyBorder="1" applyAlignment="1">
      <alignment vertical="center"/>
    </xf>
    <xf numFmtId="41" fontId="69" fillId="64" borderId="10" xfId="51" applyFont="1" applyFill="1" applyBorder="1" applyAlignment="1">
      <alignment horizontal="right" vertical="center"/>
    </xf>
    <xf numFmtId="41" fontId="75" fillId="64" borderId="10" xfId="51" applyFont="1" applyFill="1" applyBorder="1" applyAlignment="1">
      <alignment vertical="center"/>
    </xf>
    <xf numFmtId="41" fontId="75" fillId="64" borderId="10" xfId="51" applyFont="1" applyFill="1" applyBorder="1" applyAlignment="1">
      <alignment horizontal="right" vertical="center"/>
    </xf>
    <xf numFmtId="3" fontId="72" fillId="0" borderId="10" xfId="0" applyNumberFormat="1" applyFont="1" applyBorder="1" applyAlignment="1">
      <alignment horizontal="right" vertical="center"/>
    </xf>
    <xf numFmtId="0" fontId="150" fillId="0" borderId="0" xfId="0" applyFont="1" applyAlignment="1">
      <alignment horizontal="left"/>
    </xf>
    <xf numFmtId="1" fontId="150" fillId="0" borderId="0" xfId="0" applyNumberFormat="1" applyFont="1" applyAlignment="1">
      <alignment horizontal="center" vertical="center"/>
    </xf>
    <xf numFmtId="0" fontId="155" fillId="0" borderId="0" xfId="0" applyFont="1" applyAlignment="1">
      <alignment horizontal="left" vertical="center"/>
    </xf>
    <xf numFmtId="1" fontId="155" fillId="0" borderId="0" xfId="0" applyNumberFormat="1" applyFont="1" applyAlignment="1">
      <alignment horizontal="center" vertical="center"/>
    </xf>
    <xf numFmtId="0" fontId="155" fillId="0" borderId="0" xfId="0" applyFont="1" applyAlignment="1">
      <alignment horizontal="center" vertical="center"/>
    </xf>
    <xf numFmtId="0" fontId="150" fillId="0" borderId="0" xfId="0" applyFont="1" applyAlignment="1">
      <alignment horizontal="left" vertical="center"/>
    </xf>
    <xf numFmtId="14" fontId="150" fillId="0" borderId="0" xfId="0" applyNumberFormat="1" applyFont="1" applyAlignment="1">
      <alignment horizontal="center" vertical="center"/>
    </xf>
    <xf numFmtId="0" fontId="69" fillId="64" borderId="0" xfId="0" applyFont="1" applyFill="1" applyAlignment="1">
      <alignment vertical="top"/>
    </xf>
    <xf numFmtId="0" fontId="149" fillId="67" borderId="0" xfId="0" applyFont="1" applyFill="1" applyAlignment="1">
      <alignment vertical="center"/>
    </xf>
    <xf numFmtId="0" fontId="150" fillId="67" borderId="0" xfId="0" applyFont="1" applyFill="1" applyAlignment="1">
      <alignment horizontal="center" vertical="center"/>
    </xf>
    <xf numFmtId="0" fontId="149" fillId="68" borderId="0" xfId="0" applyFont="1" applyFill="1" applyAlignment="1">
      <alignment vertical="center"/>
    </xf>
    <xf numFmtId="0" fontId="150" fillId="68" borderId="0" xfId="0" applyFont="1" applyFill="1" applyAlignment="1">
      <alignment horizontal="center" vertical="center"/>
    </xf>
    <xf numFmtId="0" fontId="149" fillId="69" borderId="0" xfId="0" applyFont="1" applyFill="1" applyAlignment="1">
      <alignment vertical="center"/>
    </xf>
    <xf numFmtId="0" fontId="150" fillId="69" borderId="0" xfId="0" applyFont="1" applyFill="1" applyAlignment="1">
      <alignment horizontal="center" vertical="center"/>
    </xf>
    <xf numFmtId="176" fontId="75" fillId="0" borderId="0" xfId="49" applyNumberFormat="1" applyFont="1"/>
    <xf numFmtId="0" fontId="75" fillId="64" borderId="10" xfId="49" applyFont="1" applyFill="1" applyBorder="1" applyAlignment="1">
      <alignment horizontal="center"/>
    </xf>
    <xf numFmtId="0" fontId="67" fillId="64" borderId="0" xfId="0" applyFont="1" applyFill="1"/>
    <xf numFmtId="0" fontId="67" fillId="0" borderId="0" xfId="49" applyFont="1"/>
    <xf numFmtId="0" fontId="84" fillId="0" borderId="0" xfId="49" applyFont="1" applyAlignment="1">
      <alignment wrapText="1"/>
    </xf>
    <xf numFmtId="0" fontId="84" fillId="64" borderId="0" xfId="49" applyFont="1" applyFill="1"/>
    <xf numFmtId="0" fontId="84" fillId="0" borderId="0" xfId="49" applyFont="1" applyAlignment="1">
      <alignment horizontal="center" vertical="center" wrapText="1"/>
    </xf>
    <xf numFmtId="0" fontId="77" fillId="0" borderId="0" xfId="49" applyFont="1" applyAlignment="1">
      <alignment horizontal="center" vertical="center"/>
    </xf>
    <xf numFmtId="0" fontId="84" fillId="0" borderId="0" xfId="49" applyFont="1" applyAlignment="1">
      <alignment vertical="center"/>
    </xf>
    <xf numFmtId="0" fontId="77" fillId="0" borderId="0" xfId="0" applyFont="1"/>
    <xf numFmtId="1" fontId="143" fillId="64" borderId="0" xfId="0" applyNumberFormat="1" applyFont="1" applyFill="1" applyAlignment="1">
      <alignment horizontal="center" vertical="center"/>
    </xf>
    <xf numFmtId="1" fontId="156" fillId="64" borderId="0" xfId="11654" applyNumberFormat="1" applyFont="1" applyFill="1" applyAlignment="1">
      <alignment horizontal="center"/>
    </xf>
    <xf numFmtId="0" fontId="84" fillId="0" borderId="0" xfId="0" applyFont="1"/>
    <xf numFmtId="0" fontId="84" fillId="0" borderId="0" xfId="46" applyFont="1"/>
    <xf numFmtId="0" fontId="157" fillId="0" borderId="0" xfId="46" applyFont="1"/>
    <xf numFmtId="0" fontId="77" fillId="0" borderId="0" xfId="49" applyFont="1" applyAlignment="1">
      <alignment horizontal="center" vertical="center" wrapText="1"/>
    </xf>
    <xf numFmtId="176" fontId="77" fillId="0" borderId="0" xfId="51" applyNumberFormat="1" applyFont="1" applyBorder="1"/>
    <xf numFmtId="0" fontId="84" fillId="0" borderId="17" xfId="49" applyFont="1" applyBorder="1"/>
    <xf numFmtId="176" fontId="71" fillId="0" borderId="0" xfId="0" applyNumberFormat="1" applyFont="1"/>
    <xf numFmtId="176" fontId="72" fillId="0" borderId="0" xfId="0" applyNumberFormat="1" applyFont="1"/>
    <xf numFmtId="3" fontId="69" fillId="0" borderId="0" xfId="49" applyNumberFormat="1" applyFont="1"/>
    <xf numFmtId="174" fontId="69" fillId="0" borderId="0" xfId="49" applyNumberFormat="1" applyFont="1"/>
    <xf numFmtId="167" fontId="69" fillId="0" borderId="0" xfId="49" applyNumberFormat="1" applyFont="1"/>
    <xf numFmtId="41" fontId="69" fillId="0" borderId="0" xfId="51" applyFont="1"/>
    <xf numFmtId="193" fontId="64" fillId="0" borderId="0" xfId="49" applyNumberFormat="1" applyFont="1"/>
    <xf numFmtId="171" fontId="61" fillId="0" borderId="0" xfId="1" applyNumberFormat="1" applyFont="1"/>
    <xf numFmtId="179" fontId="61" fillId="0" borderId="0" xfId="49" applyNumberFormat="1" applyFont="1"/>
    <xf numFmtId="0" fontId="158" fillId="62" borderId="10" xfId="49" applyFont="1" applyFill="1" applyBorder="1" applyAlignment="1">
      <alignment horizontal="center" vertical="center"/>
    </xf>
    <xf numFmtId="179" fontId="158" fillId="62" borderId="10" xfId="49" applyNumberFormat="1" applyFont="1" applyFill="1" applyBorder="1" applyAlignment="1">
      <alignment horizontal="center" vertical="center"/>
    </xf>
    <xf numFmtId="0" fontId="63" fillId="0" borderId="10" xfId="49" applyFont="1" applyBorder="1"/>
    <xf numFmtId="167" fontId="153" fillId="0" borderId="10" xfId="51" applyNumberFormat="1" applyFont="1" applyFill="1" applyBorder="1" applyAlignment="1">
      <alignment horizontal="right" vertical="center"/>
    </xf>
    <xf numFmtId="41" fontId="63" fillId="0" borderId="10" xfId="51" applyFont="1" applyFill="1" applyBorder="1" applyAlignment="1"/>
    <xf numFmtId="0" fontId="60" fillId="64" borderId="10" xfId="49" applyFont="1" applyFill="1" applyBorder="1"/>
    <xf numFmtId="41" fontId="60" fillId="64" borderId="10" xfId="51" applyFont="1" applyFill="1" applyBorder="1" applyAlignment="1"/>
    <xf numFmtId="176" fontId="159" fillId="0" borderId="0" xfId="49" applyNumberFormat="1" applyFont="1"/>
    <xf numFmtId="176" fontId="159" fillId="0" borderId="0" xfId="1" applyNumberFormat="1" applyFont="1" applyFill="1" applyBorder="1" applyAlignment="1"/>
    <xf numFmtId="176" fontId="159" fillId="0" borderId="0" xfId="1" applyNumberFormat="1" applyFont="1" applyBorder="1" applyAlignment="1"/>
    <xf numFmtId="0" fontId="160" fillId="0" borderId="17" xfId="49" applyFont="1" applyBorder="1"/>
    <xf numFmtId="0" fontId="58" fillId="0" borderId="0" xfId="0" applyFont="1" applyAlignment="1">
      <alignment horizontal="justify" vertical="center"/>
    </xf>
    <xf numFmtId="0" fontId="160" fillId="64" borderId="17" xfId="49" applyFont="1" applyFill="1" applyBorder="1"/>
    <xf numFmtId="0" fontId="159" fillId="0" borderId="0" xfId="49" applyFont="1"/>
    <xf numFmtId="0" fontId="160" fillId="0" borderId="17" xfId="49" applyFont="1" applyBorder="1" applyAlignment="1">
      <alignment wrapText="1"/>
    </xf>
    <xf numFmtId="0" fontId="60" fillId="64" borderId="11" xfId="0" applyFont="1" applyFill="1" applyBorder="1" applyAlignment="1">
      <alignment horizontal="left" vertical="center"/>
    </xf>
    <xf numFmtId="0" fontId="158" fillId="64" borderId="20" xfId="0" applyFont="1" applyFill="1" applyBorder="1" applyAlignment="1">
      <alignment horizontal="center" vertical="center"/>
    </xf>
    <xf numFmtId="14" fontId="158" fillId="64" borderId="12" xfId="0" applyNumberFormat="1" applyFont="1" applyFill="1" applyBorder="1" applyAlignment="1">
      <alignment horizontal="center" vertical="center"/>
    </xf>
    <xf numFmtId="0" fontId="153" fillId="0" borderId="10" xfId="0" applyFont="1" applyBorder="1" applyAlignment="1">
      <alignment vertical="center"/>
    </xf>
    <xf numFmtId="0" fontId="153" fillId="0" borderId="11" xfId="0" applyFont="1" applyBorder="1" applyAlignment="1">
      <alignment vertical="center" wrapText="1"/>
    </xf>
    <xf numFmtId="0" fontId="153" fillId="0" borderId="12" xfId="0" applyFont="1" applyBorder="1" applyAlignment="1">
      <alignment vertical="center" wrapText="1"/>
    </xf>
    <xf numFmtId="0" fontId="153" fillId="0" borderId="11" xfId="0" applyFont="1" applyBorder="1" applyAlignment="1">
      <alignment vertical="center"/>
    </xf>
    <xf numFmtId="167" fontId="153" fillId="0" borderId="10" xfId="1" applyNumberFormat="1" applyFont="1" applyFill="1" applyBorder="1" applyAlignment="1">
      <alignment horizontal="center" vertical="center"/>
    </xf>
    <xf numFmtId="3" fontId="59" fillId="0" borderId="10" xfId="0" applyNumberFormat="1" applyFont="1" applyBorder="1" applyAlignment="1">
      <alignment horizontal="right" vertical="center"/>
    </xf>
    <xf numFmtId="0" fontId="153" fillId="0" borderId="20" xfId="0" applyFont="1" applyBorder="1" applyAlignment="1">
      <alignment vertical="center" wrapText="1"/>
    </xf>
    <xf numFmtId="0" fontId="152" fillId="0" borderId="11" xfId="0" applyFont="1" applyBorder="1" applyAlignment="1">
      <alignment vertical="center"/>
    </xf>
    <xf numFmtId="0" fontId="152" fillId="0" borderId="20" xfId="0" applyFont="1" applyBorder="1" applyAlignment="1">
      <alignment vertical="center"/>
    </xf>
    <xf numFmtId="0" fontId="152" fillId="0" borderId="12" xfId="0" applyFont="1" applyBorder="1" applyAlignment="1">
      <alignment vertical="center"/>
    </xf>
    <xf numFmtId="167" fontId="58" fillId="0" borderId="10" xfId="51" applyNumberFormat="1" applyFont="1" applyFill="1" applyBorder="1" applyAlignment="1"/>
    <xf numFmtId="0" fontId="60" fillId="0" borderId="11" xfId="0" applyFont="1" applyBorder="1" applyAlignment="1">
      <alignment horizontal="left" vertical="center"/>
    </xf>
    <xf numFmtId="0" fontId="158" fillId="0" borderId="20" xfId="0" applyFont="1" applyBorder="1" applyAlignment="1">
      <alignment horizontal="center" vertical="center"/>
    </xf>
    <xf numFmtId="14" fontId="158" fillId="0" borderId="12" xfId="0" applyNumberFormat="1" applyFont="1" applyBorder="1" applyAlignment="1">
      <alignment horizontal="center" vertical="center"/>
    </xf>
    <xf numFmtId="171" fontId="60" fillId="0" borderId="10" xfId="1" applyNumberFormat="1" applyFont="1" applyFill="1" applyBorder="1" applyAlignment="1"/>
    <xf numFmtId="0" fontId="152" fillId="64" borderId="11" xfId="0" applyFont="1" applyFill="1" applyBorder="1" applyAlignment="1">
      <alignment vertical="center"/>
    </xf>
    <xf numFmtId="0" fontId="152" fillId="64" borderId="20" xfId="0" applyFont="1" applyFill="1" applyBorder="1" applyAlignment="1">
      <alignment vertical="center"/>
    </xf>
    <xf numFmtId="0" fontId="152" fillId="64" borderId="12" xfId="0" applyFont="1" applyFill="1" applyBorder="1" applyAlignment="1">
      <alignment vertical="center"/>
    </xf>
    <xf numFmtId="167" fontId="58" fillId="64" borderId="10" xfId="51" applyNumberFormat="1" applyFont="1" applyFill="1" applyBorder="1" applyAlignment="1"/>
    <xf numFmtId="0" fontId="160" fillId="63" borderId="17" xfId="49" applyFont="1" applyFill="1" applyBorder="1"/>
    <xf numFmtId="0" fontId="153" fillId="63" borderId="10" xfId="0" applyFont="1" applyFill="1" applyBorder="1" applyAlignment="1">
      <alignment vertical="center"/>
    </xf>
    <xf numFmtId="167" fontId="153" fillId="63" borderId="10" xfId="51" applyNumberFormat="1" applyFont="1" applyFill="1" applyBorder="1" applyAlignment="1">
      <alignment horizontal="right" vertical="center"/>
    </xf>
    <xf numFmtId="167" fontId="153" fillId="63" borderId="10" xfId="1" applyNumberFormat="1" applyFont="1" applyFill="1" applyBorder="1" applyAlignment="1">
      <alignment horizontal="center" vertical="center"/>
    </xf>
    <xf numFmtId="0" fontId="0" fillId="63" borderId="0" xfId="0" applyFill="1"/>
    <xf numFmtId="0" fontId="0" fillId="0" borderId="0" xfId="0" applyAlignment="1">
      <alignment vertical="center" wrapText="1"/>
    </xf>
    <xf numFmtId="3" fontId="0" fillId="0" borderId="0" xfId="0" applyNumberFormat="1" applyAlignment="1">
      <alignment vertical="center" wrapText="1"/>
    </xf>
    <xf numFmtId="0" fontId="87" fillId="64" borderId="0" xfId="0" applyFont="1" applyFill="1" applyAlignment="1">
      <alignment horizontal="center" vertical="center" wrapText="1"/>
    </xf>
    <xf numFmtId="0" fontId="61" fillId="64" borderId="10" xfId="49" applyFont="1" applyFill="1" applyBorder="1" applyAlignment="1">
      <alignment vertical="center"/>
    </xf>
    <xf numFmtId="14" fontId="61" fillId="64" borderId="10" xfId="49" applyNumberFormat="1" applyFont="1" applyFill="1" applyBorder="1" applyAlignment="1">
      <alignment horizontal="center" vertical="center"/>
    </xf>
    <xf numFmtId="0" fontId="61" fillId="64" borderId="10" xfId="49" applyFont="1" applyFill="1" applyBorder="1" applyAlignment="1">
      <alignment horizontal="center" vertical="center"/>
    </xf>
    <xf numFmtId="171" fontId="61" fillId="64" borderId="10" xfId="49" applyNumberFormat="1" applyFont="1" applyFill="1" applyBorder="1" applyAlignment="1">
      <alignment vertical="center"/>
    </xf>
    <xf numFmtId="0" fontId="75" fillId="0" borderId="10" xfId="0" applyFont="1" applyBorder="1"/>
    <xf numFmtId="0" fontId="75" fillId="0" borderId="10" xfId="0" applyFont="1" applyBorder="1" applyAlignment="1">
      <alignment horizontal="right" vertical="center"/>
    </xf>
    <xf numFmtId="49" fontId="161" fillId="64" borderId="68" xfId="0" applyNumberFormat="1" applyFont="1" applyFill="1" applyBorder="1" applyAlignment="1" applyProtection="1">
      <alignment horizontal="center" vertical="center"/>
      <protection locked="0"/>
    </xf>
    <xf numFmtId="1" fontId="161" fillId="64" borderId="68" xfId="0" applyNumberFormat="1" applyFont="1" applyFill="1" applyBorder="1" applyAlignment="1" applyProtection="1">
      <alignment vertical="center"/>
      <protection locked="0"/>
    </xf>
    <xf numFmtId="49" fontId="161" fillId="64" borderId="68" xfId="0" applyNumberFormat="1" applyFont="1" applyFill="1" applyBorder="1" applyAlignment="1" applyProtection="1">
      <alignment vertical="center"/>
      <protection locked="0"/>
    </xf>
    <xf numFmtId="0" fontId="147" fillId="64" borderId="0" xfId="0" applyFont="1" applyFill="1" applyAlignment="1">
      <alignment vertical="center"/>
    </xf>
    <xf numFmtId="0" fontId="142" fillId="64" borderId="0" xfId="0" applyFont="1" applyFill="1" applyAlignment="1">
      <alignment horizontal="left" vertical="center"/>
    </xf>
    <xf numFmtId="175" fontId="142" fillId="64" borderId="0" xfId="0" applyNumberFormat="1" applyFont="1" applyFill="1" applyAlignment="1">
      <alignment vertical="center"/>
    </xf>
    <xf numFmtId="0" fontId="142" fillId="64" borderId="0" xfId="0" applyFont="1" applyFill="1"/>
    <xf numFmtId="0" fontId="149" fillId="64" borderId="0" xfId="0" applyFont="1" applyFill="1" applyAlignment="1">
      <alignment horizontal="center" vertical="center"/>
    </xf>
    <xf numFmtId="0" fontId="149" fillId="64" borderId="0" xfId="0" applyFont="1" applyFill="1" applyAlignment="1">
      <alignment vertical="center"/>
    </xf>
    <xf numFmtId="1" fontId="149" fillId="64" borderId="0" xfId="0" applyNumberFormat="1" applyFont="1" applyFill="1" applyAlignment="1">
      <alignment horizontal="center" vertical="center"/>
    </xf>
    <xf numFmtId="4" fontId="149" fillId="64" borderId="0" xfId="0" applyNumberFormat="1" applyFont="1" applyFill="1" applyAlignment="1">
      <alignment vertical="center"/>
    </xf>
    <xf numFmtId="0" fontId="149" fillId="63" borderId="0" xfId="0" applyFont="1" applyFill="1" applyAlignment="1">
      <alignment vertical="center"/>
    </xf>
    <xf numFmtId="1" fontId="71" fillId="0" borderId="10" xfId="0" applyNumberFormat="1" applyFont="1" applyBorder="1" applyAlignment="1">
      <alignment horizontal="center" vertical="center" wrapText="1"/>
    </xf>
    <xf numFmtId="170" fontId="75" fillId="0" borderId="0" xfId="49" applyNumberFormat="1" applyFont="1"/>
    <xf numFmtId="171" fontId="61" fillId="0" borderId="10" xfId="49" applyNumberFormat="1" applyFont="1" applyBorder="1" applyAlignment="1">
      <alignment vertical="center"/>
    </xf>
    <xf numFmtId="1" fontId="143" fillId="0" borderId="0" xfId="0" applyNumberFormat="1" applyFont="1" applyAlignment="1">
      <alignment horizontal="center" vertical="center"/>
    </xf>
    <xf numFmtId="1" fontId="143" fillId="0" borderId="0" xfId="11654" applyNumberFormat="1" applyFont="1" applyAlignment="1">
      <alignment horizontal="center"/>
    </xf>
    <xf numFmtId="0" fontId="95" fillId="64" borderId="10" xfId="0" applyFont="1" applyFill="1" applyBorder="1" applyAlignment="1">
      <alignment horizontal="center" wrapText="1"/>
    </xf>
    <xf numFmtId="0" fontId="95" fillId="64" borderId="10" xfId="0" applyFont="1" applyFill="1" applyBorder="1" applyAlignment="1">
      <alignment horizontal="center" vertical="center" wrapText="1"/>
    </xf>
    <xf numFmtId="41" fontId="149" fillId="0" borderId="0" xfId="51" applyFont="1" applyFill="1" applyAlignment="1">
      <alignment vertical="center"/>
    </xf>
    <xf numFmtId="41" fontId="149" fillId="0" borderId="0" xfId="0" applyNumberFormat="1" applyFont="1" applyAlignment="1">
      <alignment vertical="center"/>
    </xf>
    <xf numFmtId="0" fontId="147" fillId="0" borderId="0" xfId="0" applyFont="1" applyAlignment="1">
      <alignment vertical="center"/>
    </xf>
    <xf numFmtId="41" fontId="147" fillId="0" borderId="0" xfId="51" applyFont="1" applyFill="1" applyAlignment="1">
      <alignment vertical="center"/>
    </xf>
    <xf numFmtId="41" fontId="147" fillId="0" borderId="0" xfId="0" applyNumberFormat="1" applyFont="1" applyAlignment="1">
      <alignment vertical="center"/>
    </xf>
    <xf numFmtId="4" fontId="149" fillId="0" borderId="0" xfId="0" applyNumberFormat="1" applyFont="1" applyAlignment="1">
      <alignment vertical="center"/>
    </xf>
    <xf numFmtId="171" fontId="165" fillId="0" borderId="68" xfId="1" applyNumberFormat="1" applyFont="1" applyFill="1" applyBorder="1" applyAlignment="1" applyProtection="1">
      <alignment vertical="center"/>
      <protection locked="0"/>
    </xf>
    <xf numFmtId="170" fontId="149" fillId="0" borderId="0" xfId="1" applyFont="1" applyFill="1" applyAlignment="1">
      <alignment vertical="center"/>
    </xf>
    <xf numFmtId="49" fontId="149" fillId="0" borderId="0" xfId="0" applyNumberFormat="1" applyFont="1" applyAlignment="1">
      <alignment vertical="center"/>
    </xf>
    <xf numFmtId="0" fontId="149" fillId="0" borderId="0" xfId="0" applyFont="1"/>
    <xf numFmtId="180" fontId="149" fillId="0" borderId="0" xfId="40289" applyNumberFormat="1" applyFont="1" applyFill="1" applyAlignment="1">
      <alignment vertical="center"/>
    </xf>
    <xf numFmtId="0" fontId="150" fillId="0" borderId="0" xfId="0" applyFont="1" applyAlignment="1">
      <alignment vertical="center"/>
    </xf>
    <xf numFmtId="0" fontId="15" fillId="0" borderId="0" xfId="0" applyFont="1"/>
    <xf numFmtId="0" fontId="149" fillId="35" borderId="0" xfId="0" applyFont="1" applyFill="1" applyAlignment="1">
      <alignment vertical="center"/>
    </xf>
    <xf numFmtId="0" fontId="48" fillId="35" borderId="0" xfId="0" applyFont="1" applyFill="1"/>
    <xf numFmtId="171" fontId="149" fillId="0" borderId="0" xfId="0" applyNumberFormat="1" applyFont="1" applyAlignment="1">
      <alignment vertical="center"/>
    </xf>
    <xf numFmtId="4" fontId="142" fillId="70" borderId="0" xfId="0" applyNumberFormat="1" applyFont="1" applyFill="1"/>
    <xf numFmtId="0" fontId="149" fillId="70" borderId="0" xfId="0" applyFont="1" applyFill="1" applyAlignment="1">
      <alignment vertical="center"/>
    </xf>
    <xf numFmtId="41" fontId="149" fillId="70" borderId="0" xfId="51" applyFont="1" applyFill="1" applyAlignment="1">
      <alignment vertical="center"/>
    </xf>
    <xf numFmtId="41" fontId="149" fillId="70" borderId="0" xfId="0" applyNumberFormat="1" applyFont="1" applyFill="1" applyAlignment="1">
      <alignment vertical="center"/>
    </xf>
    <xf numFmtId="0" fontId="149" fillId="71" borderId="0" xfId="0" applyFont="1" applyFill="1" applyAlignment="1">
      <alignment vertical="center"/>
    </xf>
    <xf numFmtId="171" fontId="149" fillId="71" borderId="0" xfId="0" applyNumberFormat="1" applyFont="1" applyFill="1" applyAlignment="1">
      <alignment vertical="center"/>
    </xf>
    <xf numFmtId="0" fontId="48" fillId="71" borderId="0" xfId="0" applyFont="1" applyFill="1"/>
    <xf numFmtId="49" fontId="149" fillId="71" borderId="0" xfId="0" applyNumberFormat="1" applyFont="1" applyFill="1" applyAlignment="1">
      <alignment vertical="center"/>
    </xf>
    <xf numFmtId="0" fontId="147" fillId="71" borderId="0" xfId="0" applyFont="1" applyFill="1" applyAlignment="1">
      <alignment vertical="center"/>
    </xf>
    <xf numFmtId="0" fontId="150" fillId="71" borderId="0" xfId="0" applyFont="1" applyFill="1" applyAlignment="1">
      <alignment vertical="center"/>
    </xf>
    <xf numFmtId="49" fontId="147" fillId="71" borderId="0" xfId="0" applyNumberFormat="1" applyFont="1" applyFill="1" applyAlignment="1">
      <alignment vertical="center"/>
    </xf>
    <xf numFmtId="171" fontId="147" fillId="71" borderId="0" xfId="0" applyNumberFormat="1" applyFont="1" applyFill="1" applyAlignment="1">
      <alignment vertical="center"/>
    </xf>
    <xf numFmtId="49" fontId="149" fillId="63" borderId="0" xfId="0" applyNumberFormat="1" applyFont="1" applyFill="1" applyAlignment="1">
      <alignment vertical="center"/>
    </xf>
    <xf numFmtId="171" fontId="149" fillId="63" borderId="0" xfId="0" applyNumberFormat="1" applyFont="1" applyFill="1" applyAlignment="1">
      <alignment vertical="center"/>
    </xf>
    <xf numFmtId="0" fontId="48" fillId="63" borderId="0" xfId="0" applyFont="1" applyFill="1"/>
    <xf numFmtId="49" fontId="149" fillId="70" borderId="0" xfId="0" applyNumberFormat="1" applyFont="1" applyFill="1" applyAlignment="1">
      <alignment vertical="center"/>
    </xf>
    <xf numFmtId="171" fontId="149" fillId="70" borderId="0" xfId="0" applyNumberFormat="1" applyFont="1" applyFill="1" applyAlignment="1">
      <alignment vertical="center"/>
    </xf>
    <xf numFmtId="0" fontId="48" fillId="70" borderId="0" xfId="0" applyFont="1" applyFill="1"/>
    <xf numFmtId="3" fontId="75" fillId="0" borderId="0" xfId="51" applyNumberFormat="1" applyFont="1" applyFill="1"/>
    <xf numFmtId="3" fontId="69" fillId="0" borderId="0" xfId="51" applyNumberFormat="1" applyFont="1"/>
    <xf numFmtId="4" fontId="142" fillId="64" borderId="0" xfId="0" applyNumberFormat="1" applyFont="1" applyFill="1" applyAlignment="1">
      <alignment vertical="center"/>
    </xf>
    <xf numFmtId="0" fontId="45" fillId="0" borderId="0" xfId="0" applyFont="1" applyAlignment="1">
      <alignment horizontal="left" vertical="center" wrapText="1"/>
    </xf>
    <xf numFmtId="4" fontId="149" fillId="70" borderId="0" xfId="0" applyNumberFormat="1" applyFont="1" applyFill="1" applyAlignment="1">
      <alignment vertical="center"/>
    </xf>
    <xf numFmtId="41" fontId="63" fillId="0" borderId="0" xfId="51" applyFont="1" applyFill="1"/>
    <xf numFmtId="0" fontId="149" fillId="72" borderId="0" xfId="0" applyFont="1" applyFill="1" applyAlignment="1">
      <alignment vertical="center"/>
    </xf>
    <xf numFmtId="49" fontId="149" fillId="72" borderId="0" xfId="0" applyNumberFormat="1" applyFont="1" applyFill="1" applyAlignment="1">
      <alignment vertical="center"/>
    </xf>
    <xf numFmtId="171" fontId="149" fillId="72" borderId="0" xfId="0" applyNumberFormat="1" applyFont="1" applyFill="1" applyAlignment="1">
      <alignment vertical="center"/>
    </xf>
    <xf numFmtId="0" fontId="48" fillId="72" borderId="0" xfId="0" applyFont="1" applyFill="1"/>
    <xf numFmtId="0" fontId="80" fillId="0" borderId="10" xfId="0" applyFont="1" applyBorder="1" applyAlignment="1">
      <alignment horizontal="left" vertical="center" wrapText="1"/>
    </xf>
    <xf numFmtId="0" fontId="0" fillId="70" borderId="0" xfId="0" applyFill="1"/>
    <xf numFmtId="0" fontId="68" fillId="70" borderId="0" xfId="0" applyFont="1" applyFill="1" applyAlignment="1">
      <alignment vertical="center"/>
    </xf>
    <xf numFmtId="0" fontId="80" fillId="0" borderId="11" xfId="0" applyFont="1" applyBorder="1" applyAlignment="1">
      <alignment vertical="center" wrapText="1"/>
    </xf>
    <xf numFmtId="170" fontId="75" fillId="0" borderId="0" xfId="1" applyFont="1"/>
    <xf numFmtId="176" fontId="84" fillId="0" borderId="0" xfId="51" applyNumberFormat="1" applyFont="1" applyFill="1" applyBorder="1"/>
    <xf numFmtId="176" fontId="75" fillId="0" borderId="0" xfId="51" applyNumberFormat="1" applyFont="1" applyFill="1"/>
    <xf numFmtId="167" fontId="71" fillId="0" borderId="0" xfId="51" applyNumberFormat="1" applyFont="1" applyFill="1" applyBorder="1" applyAlignment="1">
      <alignment horizontal="right" vertical="center"/>
    </xf>
    <xf numFmtId="41" fontId="71" fillId="0" borderId="10" xfId="51" applyFont="1" applyFill="1" applyBorder="1" applyAlignment="1">
      <alignment horizontal="left" vertical="center" indent="1"/>
    </xf>
    <xf numFmtId="0" fontId="149" fillId="74" borderId="0" xfId="0" applyFont="1" applyFill="1" applyAlignment="1">
      <alignment vertical="center"/>
    </xf>
    <xf numFmtId="49" fontId="149" fillId="74" borderId="0" xfId="0" applyNumberFormat="1" applyFont="1" applyFill="1" applyAlignment="1">
      <alignment vertical="center"/>
    </xf>
    <xf numFmtId="171" fontId="149" fillId="74" borderId="0" xfId="0" applyNumberFormat="1" applyFont="1" applyFill="1" applyAlignment="1">
      <alignment vertical="center"/>
    </xf>
    <xf numFmtId="0" fontId="149" fillId="73" borderId="0" xfId="0" applyFont="1" applyFill="1" applyAlignment="1">
      <alignment vertical="center"/>
    </xf>
    <xf numFmtId="49" fontId="149" fillId="73" borderId="0" xfId="0" applyNumberFormat="1" applyFont="1" applyFill="1" applyAlignment="1">
      <alignment vertical="center"/>
    </xf>
    <xf numFmtId="171" fontId="149" fillId="73" borderId="0" xfId="0" applyNumberFormat="1" applyFont="1" applyFill="1" applyAlignment="1">
      <alignment vertical="center"/>
    </xf>
    <xf numFmtId="4" fontId="75" fillId="0" borderId="0" xfId="49" applyNumberFormat="1" applyFont="1"/>
    <xf numFmtId="0" fontId="87" fillId="0" borderId="11" xfId="0" applyFont="1" applyBorder="1" applyAlignment="1">
      <alignment horizontal="left" vertical="center" indent="1"/>
    </xf>
    <xf numFmtId="0" fontId="124" fillId="0" borderId="11" xfId="0" applyFont="1" applyBorder="1" applyAlignment="1">
      <alignment horizontal="left" vertical="center" wrapText="1" indent="1"/>
    </xf>
    <xf numFmtId="1" fontId="75" fillId="0" borderId="10" xfId="51" applyNumberFormat="1" applyFont="1" applyFill="1" applyBorder="1" applyAlignment="1">
      <alignment horizontal="right" vertical="center"/>
    </xf>
    <xf numFmtId="167" fontId="59" fillId="0" borderId="0" xfId="0" applyNumberFormat="1" applyFont="1"/>
    <xf numFmtId="41" fontId="168" fillId="0" borderId="0" xfId="51" applyFont="1" applyFill="1" applyAlignment="1"/>
    <xf numFmtId="176" fontId="59" fillId="0" borderId="0" xfId="0" applyNumberFormat="1" applyFont="1"/>
    <xf numFmtId="0" fontId="60" fillId="66" borderId="0" xfId="0" applyFont="1" applyFill="1" applyAlignment="1">
      <alignment vertical="center"/>
    </xf>
    <xf numFmtId="0" fontId="158" fillId="66" borderId="0" xfId="0" applyFont="1" applyFill="1" applyAlignment="1">
      <alignment horizontal="center" vertical="center"/>
    </xf>
    <xf numFmtId="0" fontId="170" fillId="0" borderId="0" xfId="58" applyFont="1" applyAlignment="1">
      <alignment horizontal="center"/>
    </xf>
    <xf numFmtId="41" fontId="59" fillId="0" borderId="0" xfId="51" applyFont="1"/>
    <xf numFmtId="0" fontId="58" fillId="0" borderId="0" xfId="0" applyFont="1" applyAlignment="1">
      <alignment horizontal="center"/>
    </xf>
    <xf numFmtId="0" fontId="58" fillId="0" borderId="0" xfId="0" applyFont="1"/>
    <xf numFmtId="0" fontId="59" fillId="0" borderId="0" xfId="0" applyFont="1" applyAlignment="1">
      <alignment horizontal="left" wrapText="1"/>
    </xf>
    <xf numFmtId="41" fontId="59" fillId="0" borderId="0" xfId="51" applyFont="1" applyFill="1" applyAlignment="1">
      <alignment horizontal="left" wrapText="1"/>
    </xf>
    <xf numFmtId="0" fontId="59" fillId="0" borderId="0" xfId="0" applyFont="1" applyAlignment="1">
      <alignment horizontal="left" vertical="center" wrapText="1"/>
    </xf>
    <xf numFmtId="41" fontId="59" fillId="0" borderId="0" xfId="51" applyFont="1" applyAlignment="1">
      <alignment horizontal="left" wrapText="1"/>
    </xf>
    <xf numFmtId="0" fontId="152" fillId="0" borderId="0" xfId="0" applyFont="1" applyAlignment="1">
      <alignment horizontal="left" vertical="center"/>
    </xf>
    <xf numFmtId="0" fontId="158" fillId="62" borderId="10" xfId="0" applyFont="1" applyFill="1" applyBorder="1" applyAlignment="1">
      <alignment horizontal="center" vertical="center" wrapText="1"/>
    </xf>
    <xf numFmtId="0" fontId="172" fillId="0" borderId="0" xfId="0" applyFont="1"/>
    <xf numFmtId="0" fontId="58" fillId="0" borderId="0" xfId="0" applyFont="1" applyAlignment="1">
      <alignment horizontal="left" vertical="center" wrapText="1"/>
    </xf>
    <xf numFmtId="0" fontId="173" fillId="0" borderId="0" xfId="0" applyFont="1" applyAlignment="1">
      <alignment horizontal="left" vertical="center" indent="1"/>
    </xf>
    <xf numFmtId="0" fontId="59" fillId="0" borderId="0" xfId="0" applyFont="1" applyAlignment="1">
      <alignment horizontal="left" vertical="center" wrapText="1" indent="1"/>
    </xf>
    <xf numFmtId="0" fontId="58" fillId="0" borderId="0" xfId="0" applyFont="1" applyAlignment="1">
      <alignment horizontal="left" vertical="center"/>
    </xf>
    <xf numFmtId="0" fontId="168" fillId="0" borderId="0" xfId="0" applyFont="1"/>
    <xf numFmtId="0" fontId="59" fillId="0" borderId="0" xfId="0" applyFont="1" applyAlignment="1">
      <alignment horizontal="center"/>
    </xf>
    <xf numFmtId="172" fontId="60" fillId="0" borderId="0" xfId="44" applyFont="1" applyAlignment="1">
      <alignment horizontal="left"/>
    </xf>
    <xf numFmtId="0" fontId="158" fillId="62" borderId="25" xfId="0" applyFont="1" applyFill="1" applyBorder="1" applyAlignment="1">
      <alignment horizontal="center" vertical="center" wrapText="1"/>
    </xf>
    <xf numFmtId="179" fontId="158" fillId="62" borderId="25" xfId="0" applyNumberFormat="1" applyFont="1" applyFill="1" applyBorder="1" applyAlignment="1">
      <alignment horizontal="center" vertical="center" wrapText="1"/>
    </xf>
    <xf numFmtId="179" fontId="158" fillId="62" borderId="58" xfId="0" applyNumberFormat="1" applyFont="1" applyFill="1" applyBorder="1" applyAlignment="1">
      <alignment horizontal="center" vertical="center" wrapText="1"/>
    </xf>
    <xf numFmtId="0" fontId="59" fillId="64" borderId="59" xfId="0" applyFont="1" applyFill="1" applyBorder="1" applyAlignment="1">
      <alignment horizontal="left" wrapText="1" indent="1"/>
    </xf>
    <xf numFmtId="0" fontId="58" fillId="64" borderId="59" xfId="0" applyFont="1" applyFill="1" applyBorder="1" applyAlignment="1">
      <alignment horizontal="left" wrapText="1" indent="1"/>
    </xf>
    <xf numFmtId="49" fontId="59" fillId="64" borderId="59" xfId="0" applyNumberFormat="1" applyFont="1" applyFill="1" applyBorder="1" applyAlignment="1">
      <alignment horizontal="left" wrapText="1" indent="1"/>
    </xf>
    <xf numFmtId="171" fontId="59" fillId="64" borderId="0" xfId="1" applyNumberFormat="1" applyFont="1" applyFill="1" applyAlignment="1"/>
    <xf numFmtId="0" fontId="59" fillId="64" borderId="60" xfId="0" applyFont="1" applyFill="1" applyBorder="1" applyAlignment="1">
      <alignment horizontal="left" wrapText="1" indent="1"/>
    </xf>
    <xf numFmtId="0" fontId="58" fillId="64" borderId="65" xfId="0" applyFont="1" applyFill="1" applyBorder="1" applyAlignment="1">
      <alignment horizontal="left" wrapText="1" indent="1"/>
    </xf>
    <xf numFmtId="176" fontId="168" fillId="64" borderId="0" xfId="51" applyNumberFormat="1" applyFont="1" applyFill="1" applyAlignment="1"/>
    <xf numFmtId="0" fontId="154" fillId="0" borderId="0" xfId="0" applyFont="1" applyAlignment="1">
      <alignment wrapText="1"/>
    </xf>
    <xf numFmtId="167" fontId="154" fillId="0" borderId="0" xfId="0" applyNumberFormat="1" applyFont="1"/>
    <xf numFmtId="0" fontId="60" fillId="0" borderId="0" xfId="49" applyFont="1" applyAlignment="1">
      <alignment horizontal="center" vertical="center"/>
    </xf>
    <xf numFmtId="0" fontId="60" fillId="0" borderId="0" xfId="49" quotePrefix="1" applyFont="1" applyAlignment="1">
      <alignment horizontal="center"/>
    </xf>
    <xf numFmtId="0" fontId="60" fillId="64" borderId="0" xfId="49" quotePrefix="1" applyFont="1" applyFill="1" applyAlignment="1">
      <alignment horizontal="center"/>
    </xf>
    <xf numFmtId="0" fontId="63" fillId="0" borderId="0" xfId="49" applyFont="1" applyAlignment="1">
      <alignment horizontal="center" vertical="center"/>
    </xf>
    <xf numFmtId="0" fontId="63" fillId="0" borderId="0" xfId="49" quotePrefix="1" applyFont="1" applyAlignment="1">
      <alignment horizontal="center"/>
    </xf>
    <xf numFmtId="0" fontId="63" fillId="0" borderId="0" xfId="49" quotePrefix="1" applyFont="1"/>
    <xf numFmtId="0" fontId="63" fillId="64" borderId="0" xfId="49" quotePrefix="1" applyFont="1" applyFill="1" applyAlignment="1">
      <alignment horizontal="center"/>
    </xf>
    <xf numFmtId="0" fontId="60" fillId="64" borderId="0" xfId="0" applyFont="1" applyFill="1" applyAlignment="1">
      <alignment vertical="center"/>
    </xf>
    <xf numFmtId="0" fontId="58" fillId="0" borderId="0" xfId="0" applyFont="1" applyAlignment="1">
      <alignment horizontal="center" wrapText="1"/>
    </xf>
    <xf numFmtId="0" fontId="59" fillId="0" borderId="0" xfId="0" applyFont="1" applyAlignment="1">
      <alignment horizontal="center" wrapText="1"/>
    </xf>
    <xf numFmtId="0" fontId="59" fillId="0" borderId="0" xfId="0" applyFont="1" applyAlignment="1">
      <alignment horizontal="left" vertical="center"/>
    </xf>
    <xf numFmtId="0" fontId="63" fillId="62" borderId="0" xfId="0" applyFont="1" applyFill="1"/>
    <xf numFmtId="179" fontId="158" fillId="62" borderId="0" xfId="0" applyNumberFormat="1" applyFont="1" applyFill="1" applyAlignment="1">
      <alignment horizontal="center" vertical="center" wrapText="1"/>
    </xf>
    <xf numFmtId="179" fontId="158" fillId="62" borderId="0" xfId="51" applyNumberFormat="1" applyFont="1" applyFill="1" applyBorder="1" applyAlignment="1">
      <alignment horizontal="center" vertical="center" wrapText="1"/>
    </xf>
    <xf numFmtId="171" fontId="58" fillId="64" borderId="0" xfId="1" applyNumberFormat="1" applyFont="1" applyFill="1" applyBorder="1" applyAlignment="1">
      <alignment wrapText="1"/>
    </xf>
    <xf numFmtId="171" fontId="59" fillId="64" borderId="0" xfId="1" applyNumberFormat="1" applyFont="1" applyFill="1" applyBorder="1"/>
    <xf numFmtId="0" fontId="59" fillId="64" borderId="0" xfId="0" applyFont="1" applyFill="1" applyAlignment="1">
      <alignment vertical="center" wrapText="1"/>
    </xf>
    <xf numFmtId="167" fontId="59" fillId="64" borderId="0" xfId="1" applyNumberFormat="1" applyFont="1" applyFill="1" applyBorder="1" applyAlignment="1">
      <alignment vertical="center"/>
    </xf>
    <xf numFmtId="0" fontId="59" fillId="64" borderId="0" xfId="0" applyFont="1" applyFill="1" applyAlignment="1">
      <alignment vertical="center"/>
    </xf>
    <xf numFmtId="167" fontId="58" fillId="64" borderId="0" xfId="1" applyNumberFormat="1" applyFont="1" applyFill="1" applyBorder="1" applyAlignment="1">
      <alignment vertical="center"/>
    </xf>
    <xf numFmtId="0" fontId="58" fillId="64" borderId="0" xfId="0" applyFont="1" applyFill="1" applyAlignment="1">
      <alignment vertical="center" wrapText="1"/>
    </xf>
    <xf numFmtId="173" fontId="59" fillId="64" borderId="0" xfId="0" applyNumberFormat="1" applyFont="1" applyFill="1" applyAlignment="1">
      <alignment vertical="center"/>
    </xf>
    <xf numFmtId="167" fontId="58" fillId="64" borderId="0" xfId="1" applyNumberFormat="1" applyFont="1" applyFill="1" applyBorder="1" applyAlignment="1">
      <alignment vertical="center" wrapText="1"/>
    </xf>
    <xf numFmtId="0" fontId="59" fillId="64" borderId="0" xfId="0" applyFont="1" applyFill="1" applyAlignment="1">
      <alignment horizontal="left" vertical="center" wrapText="1"/>
    </xf>
    <xf numFmtId="0" fontId="58" fillId="64" borderId="0" xfId="0" applyFont="1" applyFill="1" applyAlignment="1">
      <alignment vertical="center"/>
    </xf>
    <xf numFmtId="3" fontId="59" fillId="64" borderId="0" xfId="0" applyNumberFormat="1" applyFont="1" applyFill="1" applyAlignment="1">
      <alignment vertical="center"/>
    </xf>
    <xf numFmtId="167" fontId="59" fillId="64" borderId="0" xfId="0" applyNumberFormat="1" applyFont="1" applyFill="1" applyAlignment="1">
      <alignment vertical="center"/>
    </xf>
    <xf numFmtId="0" fontId="160" fillId="64" borderId="0" xfId="0" applyFont="1" applyFill="1" applyAlignment="1">
      <alignment vertical="center"/>
    </xf>
    <xf numFmtId="0" fontId="63" fillId="64" borderId="0" xfId="0" applyFont="1" applyFill="1" applyAlignment="1">
      <alignment vertical="center"/>
    </xf>
    <xf numFmtId="170" fontId="63" fillId="64" borderId="0" xfId="1" applyFont="1" applyFill="1" applyAlignment="1">
      <alignment vertical="center"/>
    </xf>
    <xf numFmtId="167" fontId="63" fillId="64" borderId="0" xfId="0" applyNumberFormat="1" applyFont="1" applyFill="1" applyAlignment="1">
      <alignment vertical="center"/>
    </xf>
    <xf numFmtId="167" fontId="58" fillId="64" borderId="0" xfId="45" applyFont="1" applyFill="1" applyBorder="1" applyAlignment="1">
      <alignment vertical="center"/>
    </xf>
    <xf numFmtId="176" fontId="63" fillId="64" borderId="0" xfId="0" applyNumberFormat="1" applyFont="1" applyFill="1" applyAlignment="1">
      <alignment vertical="center"/>
    </xf>
    <xf numFmtId="0" fontId="171" fillId="0" borderId="0" xfId="0" applyFont="1" applyAlignment="1">
      <alignment vertical="center"/>
    </xf>
    <xf numFmtId="176" fontId="63" fillId="0" borderId="0" xfId="0" applyNumberFormat="1" applyFont="1" applyAlignment="1">
      <alignment vertical="center"/>
    </xf>
    <xf numFmtId="0" fontId="160" fillId="0" borderId="0" xfId="0" applyFont="1" applyAlignment="1">
      <alignment vertical="center"/>
    </xf>
    <xf numFmtId="0" fontId="59" fillId="0" borderId="0" xfId="0" applyFont="1" applyAlignment="1">
      <alignment horizontal="left"/>
    </xf>
    <xf numFmtId="167" fontId="160" fillId="0" borderId="0" xfId="0" applyNumberFormat="1" applyFont="1" applyAlignment="1">
      <alignment vertical="center"/>
    </xf>
    <xf numFmtId="0" fontId="160" fillId="0" borderId="0" xfId="0" applyFont="1"/>
    <xf numFmtId="0" fontId="58" fillId="64" borderId="0" xfId="0" applyFont="1" applyFill="1"/>
    <xf numFmtId="0" fontId="58" fillId="64" borderId="0" xfId="0" applyFont="1" applyFill="1" applyAlignment="1">
      <alignment horizontal="center"/>
    </xf>
    <xf numFmtId="0" fontId="63" fillId="64" borderId="0" xfId="49" quotePrefix="1" applyFont="1" applyFill="1"/>
    <xf numFmtId="0" fontId="59" fillId="64" borderId="0" xfId="0" applyFont="1" applyFill="1" applyAlignment="1">
      <alignment wrapText="1"/>
    </xf>
    <xf numFmtId="171" fontId="59" fillId="64" borderId="0" xfId="1" applyNumberFormat="1" applyFont="1" applyFill="1"/>
    <xf numFmtId="171" fontId="59" fillId="0" borderId="0" xfId="1" applyNumberFormat="1" applyFont="1"/>
    <xf numFmtId="0" fontId="59" fillId="0" borderId="0" xfId="0" applyFont="1" applyAlignment="1">
      <alignment horizontal="center" vertical="center"/>
    </xf>
    <xf numFmtId="41" fontId="63" fillId="0" borderId="0" xfId="51" applyFont="1" applyAlignment="1">
      <alignment vertical="center"/>
    </xf>
    <xf numFmtId="41" fontId="60" fillId="66" borderId="0" xfId="51" applyFont="1" applyFill="1" applyAlignment="1">
      <alignment vertical="center"/>
    </xf>
    <xf numFmtId="41" fontId="158" fillId="66" borderId="0" xfId="51" applyFont="1" applyFill="1" applyAlignment="1">
      <alignment horizontal="center" vertical="center"/>
    </xf>
    <xf numFmtId="172" fontId="60" fillId="33" borderId="0" xfId="44" applyFont="1" applyFill="1" applyAlignment="1">
      <alignment vertical="center"/>
    </xf>
    <xf numFmtId="41" fontId="60" fillId="33" borderId="0" xfId="51" applyFont="1" applyFill="1" applyAlignment="1">
      <alignment vertical="center"/>
    </xf>
    <xf numFmtId="41" fontId="168" fillId="0" borderId="0" xfId="51" applyFont="1" applyAlignment="1">
      <alignment vertical="center"/>
    </xf>
    <xf numFmtId="41" fontId="170" fillId="0" borderId="0" xfId="51" applyFont="1" applyAlignment="1">
      <alignment horizontal="center" vertical="center"/>
    </xf>
    <xf numFmtId="0" fontId="60" fillId="0" borderId="0" xfId="0" applyFont="1" applyAlignment="1">
      <alignment horizontal="center" vertical="center" wrapText="1"/>
    </xf>
    <xf numFmtId="172" fontId="60" fillId="33" borderId="0" xfId="44" applyFont="1" applyFill="1" applyAlignment="1">
      <alignment horizontal="left" vertical="center"/>
    </xf>
    <xf numFmtId="41" fontId="60" fillId="33" borderId="0" xfId="51" applyFont="1" applyFill="1" applyAlignment="1">
      <alignment horizontal="left" vertical="center"/>
    </xf>
    <xf numFmtId="41" fontId="175" fillId="33" borderId="0" xfId="51" applyFont="1" applyFill="1" applyAlignment="1">
      <alignment horizontal="left" vertical="center"/>
    </xf>
    <xf numFmtId="41" fontId="60" fillId="0" borderId="0" xfId="51" applyFont="1" applyAlignment="1">
      <alignment vertical="center"/>
    </xf>
    <xf numFmtId="0" fontId="62" fillId="0" borderId="0" xfId="0" applyFont="1" applyAlignment="1">
      <alignment horizontal="left" vertical="center" wrapText="1"/>
    </xf>
    <xf numFmtId="0" fontId="60" fillId="0" borderId="0" xfId="0" applyFont="1" applyAlignment="1">
      <alignment horizontal="left" vertical="center" wrapText="1"/>
    </xf>
    <xf numFmtId="41" fontId="60" fillId="0" borderId="0" xfId="51" applyFont="1" applyAlignment="1">
      <alignment horizontal="left" vertical="center" wrapText="1"/>
    </xf>
    <xf numFmtId="179" fontId="60" fillId="0" borderId="0" xfId="51" applyNumberFormat="1" applyFont="1" applyFill="1" applyBorder="1" applyAlignment="1">
      <alignment horizontal="center" vertical="center" wrapText="1"/>
    </xf>
    <xf numFmtId="41" fontId="175" fillId="0" borderId="0" xfId="51" applyFont="1" applyAlignment="1">
      <alignment horizontal="left" vertical="center" wrapText="1"/>
    </xf>
    <xf numFmtId="0" fontId="60" fillId="0" borderId="0" xfId="0" applyFont="1" applyAlignment="1">
      <alignment vertical="center" wrapText="1"/>
    </xf>
    <xf numFmtId="0" fontId="160" fillId="62" borderId="0" xfId="0" applyFont="1" applyFill="1" applyAlignment="1">
      <alignment vertical="center"/>
    </xf>
    <xf numFmtId="41" fontId="60" fillId="0" borderId="0" xfId="51" applyFont="1" applyAlignment="1">
      <alignment horizontal="center" vertical="center"/>
    </xf>
    <xf numFmtId="167" fontId="60" fillId="64" borderId="0" xfId="51" applyNumberFormat="1" applyFont="1" applyFill="1" applyBorder="1" applyAlignment="1">
      <alignment horizontal="center" vertical="center" wrapText="1"/>
    </xf>
    <xf numFmtId="41" fontId="168" fillId="64" borderId="0" xfId="51" applyFont="1" applyFill="1" applyAlignment="1">
      <alignment vertical="center"/>
    </xf>
    <xf numFmtId="41" fontId="60" fillId="64" borderId="0" xfId="51" applyFont="1" applyFill="1" applyAlignment="1">
      <alignment horizontal="center" vertical="center"/>
    </xf>
    <xf numFmtId="41" fontId="168" fillId="0" borderId="0" xfId="51" applyFont="1" applyFill="1" applyAlignment="1">
      <alignment vertical="center"/>
    </xf>
    <xf numFmtId="41" fontId="63" fillId="0" borderId="0" xfId="51" applyFont="1" applyFill="1" applyAlignment="1">
      <alignment vertical="center"/>
    </xf>
    <xf numFmtId="0" fontId="176" fillId="0" borderId="0" xfId="0" applyFont="1" applyAlignment="1">
      <alignment vertical="center"/>
    </xf>
    <xf numFmtId="167" fontId="63" fillId="0" borderId="0" xfId="0" applyNumberFormat="1" applyFont="1" applyAlignment="1">
      <alignment vertical="center"/>
    </xf>
    <xf numFmtId="49" fontId="63" fillId="0" borderId="0" xfId="0" applyNumberFormat="1" applyFont="1" applyAlignment="1">
      <alignment vertical="center"/>
    </xf>
    <xf numFmtId="0" fontId="175"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63" fillId="0" borderId="0" xfId="0" quotePrefix="1" applyFont="1" applyAlignment="1">
      <alignment vertical="center"/>
    </xf>
    <xf numFmtId="171" fontId="63" fillId="0" borderId="0" xfId="1" applyNumberFormat="1" applyFont="1" applyFill="1" applyBorder="1" applyAlignment="1">
      <alignment vertical="center"/>
    </xf>
    <xf numFmtId="0" fontId="168" fillId="0" borderId="0" xfId="0" applyFont="1" applyAlignment="1">
      <alignment vertical="center"/>
    </xf>
    <xf numFmtId="167" fontId="60" fillId="0" borderId="0" xfId="0" applyNumberFormat="1" applyFont="1" applyAlignment="1">
      <alignment vertical="center"/>
    </xf>
    <xf numFmtId="3" fontId="160" fillId="64" borderId="0" xfId="51" applyNumberFormat="1" applyFont="1" applyFill="1" applyBorder="1" applyAlignment="1">
      <alignment vertical="center"/>
    </xf>
    <xf numFmtId="3" fontId="159" fillId="64" borderId="0" xfId="51" applyNumberFormat="1" applyFont="1" applyFill="1" applyBorder="1" applyAlignment="1">
      <alignment vertical="center"/>
    </xf>
    <xf numFmtId="41" fontId="168" fillId="0" borderId="0" xfId="51" applyFont="1" applyAlignment="1">
      <alignment vertical="center" wrapText="1"/>
    </xf>
    <xf numFmtId="0" fontId="63" fillId="0" borderId="0" xfId="49" quotePrefix="1" applyFont="1" applyAlignment="1">
      <alignment vertical="center"/>
    </xf>
    <xf numFmtId="0" fontId="63" fillId="0" borderId="0" xfId="49" quotePrefix="1" applyFont="1" applyAlignment="1">
      <alignment horizontal="center" vertical="center"/>
    </xf>
    <xf numFmtId="0" fontId="60" fillId="0" borderId="0" xfId="49" quotePrefix="1" applyFont="1" applyAlignment="1">
      <alignment horizontal="center" vertical="center"/>
    </xf>
    <xf numFmtId="172" fontId="63" fillId="33" borderId="0" xfId="44" applyFont="1" applyFill="1"/>
    <xf numFmtId="172" fontId="60" fillId="33" borderId="0" xfId="44" applyFont="1" applyFill="1"/>
    <xf numFmtId="172" fontId="60" fillId="0" borderId="0" xfId="44" applyFont="1"/>
    <xf numFmtId="0" fontId="158" fillId="62" borderId="0" xfId="0" applyFont="1" applyFill="1" applyAlignment="1">
      <alignment horizontal="left" vertical="center" indent="1"/>
    </xf>
    <xf numFmtId="0" fontId="160" fillId="62" borderId="0" xfId="0" applyFont="1" applyFill="1" applyAlignment="1">
      <alignment horizontal="center" vertical="center"/>
    </xf>
    <xf numFmtId="0" fontId="158" fillId="62" borderId="0" xfId="0" applyFont="1" applyFill="1" applyAlignment="1">
      <alignment horizontal="left" vertical="center"/>
    </xf>
    <xf numFmtId="0" fontId="60" fillId="64" borderId="0" xfId="0" applyFont="1" applyFill="1" applyAlignment="1">
      <alignment horizontal="left" indent="1"/>
    </xf>
    <xf numFmtId="0" fontId="63" fillId="64" borderId="0" xfId="0" applyFont="1" applyFill="1" applyAlignment="1">
      <alignment horizontal="left"/>
    </xf>
    <xf numFmtId="175" fontId="63" fillId="64" borderId="0" xfId="1" applyNumberFormat="1" applyFont="1" applyFill="1" applyBorder="1"/>
    <xf numFmtId="171" fontId="60" fillId="64" borderId="0" xfId="1" applyNumberFormat="1" applyFont="1" applyFill="1" applyBorder="1"/>
    <xf numFmtId="0" fontId="60" fillId="64" borderId="0" xfId="0" applyFont="1" applyFill="1" applyAlignment="1">
      <alignment horizontal="left" vertical="center" indent="1"/>
    </xf>
    <xf numFmtId="171" fontId="63" fillId="64" borderId="0" xfId="0" applyNumberFormat="1" applyFont="1" applyFill="1"/>
    <xf numFmtId="0" fontId="63" fillId="64" borderId="0" xfId="0" quotePrefix="1" applyFont="1" applyFill="1" applyAlignment="1">
      <alignment horizontal="left"/>
    </xf>
    <xf numFmtId="3" fontId="60" fillId="64" borderId="0" xfId="1" applyNumberFormat="1" applyFont="1" applyFill="1" applyBorder="1"/>
    <xf numFmtId="0" fontId="63" fillId="64" borderId="0" xfId="0" applyFont="1" applyFill="1" applyAlignment="1">
      <alignment horizontal="left" indent="1"/>
    </xf>
    <xf numFmtId="3" fontId="63" fillId="64" borderId="0" xfId="1" applyNumberFormat="1" applyFont="1" applyFill="1" applyBorder="1"/>
    <xf numFmtId="171" fontId="63" fillId="64" borderId="0" xfId="1" applyNumberFormat="1" applyFont="1" applyFill="1" applyBorder="1"/>
    <xf numFmtId="0" fontId="63" fillId="64" borderId="0" xfId="0" applyFont="1" applyFill="1" applyAlignment="1">
      <alignment horizontal="left" vertical="center" indent="1"/>
    </xf>
    <xf numFmtId="0" fontId="63" fillId="64" borderId="0" xfId="0" quotePrefix="1" applyFont="1" applyFill="1"/>
    <xf numFmtId="0" fontId="63" fillId="64" borderId="0" xfId="0" applyFont="1" applyFill="1" applyAlignment="1">
      <alignment horizontal="left" wrapText="1" indent="1"/>
    </xf>
    <xf numFmtId="0" fontId="63" fillId="64" borderId="0" xfId="0" applyFont="1" applyFill="1" applyAlignment="1">
      <alignment wrapText="1"/>
    </xf>
    <xf numFmtId="41" fontId="179" fillId="0" borderId="0" xfId="51" applyFont="1" applyFill="1" applyAlignment="1">
      <alignment vertical="center"/>
    </xf>
    <xf numFmtId="0" fontId="60" fillId="64" borderId="0" xfId="0" applyFont="1" applyFill="1" applyAlignment="1">
      <alignment horizontal="left" vertical="center" wrapText="1" indent="1"/>
    </xf>
    <xf numFmtId="0" fontId="63" fillId="64" borderId="0" xfId="0" applyFont="1" applyFill="1" applyAlignment="1">
      <alignment vertical="center" wrapText="1"/>
    </xf>
    <xf numFmtId="0" fontId="175" fillId="64" borderId="0" xfId="0" applyFont="1" applyFill="1" applyAlignment="1">
      <alignment vertical="center" wrapText="1"/>
    </xf>
    <xf numFmtId="0" fontId="168" fillId="64" borderId="0" xfId="0" applyFont="1" applyFill="1"/>
    <xf numFmtId="0" fontId="175" fillId="64" borderId="0" xfId="0" applyFont="1" applyFill="1" applyAlignment="1">
      <alignment vertical="center"/>
    </xf>
    <xf numFmtId="0" fontId="175" fillId="64" borderId="0" xfId="0" applyFont="1" applyFill="1"/>
    <xf numFmtId="0" fontId="168" fillId="64" borderId="0" xfId="0" applyFont="1" applyFill="1" applyAlignment="1">
      <alignment horizontal="left" indent="1"/>
    </xf>
    <xf numFmtId="3" fontId="63" fillId="0" borderId="0" xfId="0" applyNumberFormat="1" applyFont="1"/>
    <xf numFmtId="175" fontId="63" fillId="64" borderId="0" xfId="0" applyNumberFormat="1" applyFont="1" applyFill="1"/>
    <xf numFmtId="0" fontId="63" fillId="0" borderId="0" xfId="0" applyFont="1" applyAlignment="1">
      <alignment horizontal="left"/>
    </xf>
    <xf numFmtId="3" fontId="63" fillId="0" borderId="0" xfId="0" applyNumberFormat="1" applyFont="1" applyAlignment="1">
      <alignment horizontal="center"/>
    </xf>
    <xf numFmtId="0" fontId="158" fillId="62" borderId="0" xfId="0" applyFont="1" applyFill="1" applyAlignment="1">
      <alignment horizontal="center" vertical="center"/>
    </xf>
    <xf numFmtId="179" fontId="158" fillId="0" borderId="0" xfId="0" applyNumberFormat="1" applyFont="1" applyAlignment="1">
      <alignment horizontal="center" vertical="center" wrapText="1"/>
    </xf>
    <xf numFmtId="43" fontId="63" fillId="0" borderId="0" xfId="0" applyNumberFormat="1" applyFont="1"/>
    <xf numFmtId="176" fontId="63" fillId="0" borderId="0" xfId="0" applyNumberFormat="1" applyFont="1"/>
    <xf numFmtId="0" fontId="60" fillId="0" borderId="0" xfId="49" quotePrefix="1" applyFont="1"/>
    <xf numFmtId="0" fontId="63" fillId="0" borderId="0" xfId="49" applyFont="1" applyAlignment="1">
      <alignment horizontal="center"/>
    </xf>
    <xf numFmtId="41" fontId="168" fillId="0" borderId="0" xfId="51" applyFont="1" applyFill="1" applyAlignment="1">
      <alignment horizontal="left" wrapText="1"/>
    </xf>
    <xf numFmtId="170" fontId="181" fillId="0" borderId="0" xfId="1" applyFont="1" applyFill="1"/>
    <xf numFmtId="0" fontId="181" fillId="0" borderId="0" xfId="49" applyFont="1"/>
    <xf numFmtId="171" fontId="181" fillId="0" borderId="0" xfId="1" applyNumberFormat="1" applyFont="1"/>
    <xf numFmtId="1" fontId="75" fillId="0" borderId="14" xfId="51" applyNumberFormat="1" applyFont="1" applyFill="1" applyBorder="1" applyAlignment="1">
      <alignment horizontal="right" vertical="center" indent="1"/>
    </xf>
    <xf numFmtId="171" fontId="76" fillId="0" borderId="0" xfId="1" applyNumberFormat="1" applyFont="1" applyFill="1" applyAlignment="1">
      <alignment vertical="center"/>
    </xf>
    <xf numFmtId="167" fontId="73" fillId="0" borderId="0" xfId="49" applyNumberFormat="1" applyFont="1" applyAlignment="1">
      <alignment vertical="center"/>
    </xf>
    <xf numFmtId="179" fontId="73" fillId="0" borderId="0" xfId="49" applyNumberFormat="1" applyFont="1" applyAlignment="1">
      <alignment vertical="center"/>
    </xf>
    <xf numFmtId="179" fontId="169" fillId="0" borderId="0" xfId="49" applyNumberFormat="1" applyFont="1"/>
    <xf numFmtId="171" fontId="64" fillId="0" borderId="0" xfId="1" applyNumberFormat="1" applyFont="1" applyFill="1"/>
    <xf numFmtId="171" fontId="64" fillId="0" borderId="10" xfId="1" applyNumberFormat="1" applyFont="1" applyFill="1" applyBorder="1" applyAlignment="1">
      <alignment horizontal="center" vertical="center"/>
    </xf>
    <xf numFmtId="0" fontId="63" fillId="0" borderId="0" xfId="0" applyFont="1" applyAlignment="1">
      <alignment horizontal="left" indent="1"/>
    </xf>
    <xf numFmtId="0" fontId="63" fillId="0" borderId="0" xfId="0" quotePrefix="1" applyFont="1" applyAlignment="1">
      <alignment horizontal="left"/>
    </xf>
    <xf numFmtId="175" fontId="63" fillId="0" borderId="0" xfId="1" applyNumberFormat="1" applyFont="1" applyFill="1" applyBorder="1"/>
    <xf numFmtId="171" fontId="142" fillId="63" borderId="0" xfId="1" applyNumberFormat="1" applyFont="1" applyFill="1"/>
    <xf numFmtId="167" fontId="59" fillId="0" borderId="0" xfId="1" applyNumberFormat="1" applyFont="1" applyFill="1" applyBorder="1" applyAlignment="1">
      <alignment vertical="center"/>
    </xf>
    <xf numFmtId="0" fontId="142" fillId="63" borderId="0" xfId="0" applyFont="1" applyFill="1"/>
    <xf numFmtId="49" fontId="142" fillId="63" borderId="0" xfId="0" applyNumberFormat="1" applyFont="1" applyFill="1"/>
    <xf numFmtId="171" fontId="142" fillId="63" borderId="0" xfId="99" applyNumberFormat="1" applyFont="1" applyFill="1"/>
    <xf numFmtId="3" fontId="142" fillId="63" borderId="0" xfId="0" applyNumberFormat="1" applyFont="1" applyFill="1"/>
    <xf numFmtId="0" fontId="144" fillId="70" borderId="0" xfId="0" applyFont="1" applyFill="1"/>
    <xf numFmtId="0" fontId="142" fillId="70" borderId="0" xfId="0" applyFont="1" applyFill="1"/>
    <xf numFmtId="180" fontId="147" fillId="70" borderId="0" xfId="40289" applyNumberFormat="1" applyFont="1" applyFill="1" applyBorder="1"/>
    <xf numFmtId="180" fontId="148" fillId="70" borderId="0" xfId="40289" applyNumberFormat="1" applyFont="1" applyFill="1"/>
    <xf numFmtId="3" fontId="144" fillId="70" borderId="0" xfId="0" applyNumberFormat="1" applyFont="1" applyFill="1"/>
    <xf numFmtId="171" fontId="144" fillId="70" borderId="0" xfId="99" applyNumberFormat="1" applyFont="1" applyFill="1"/>
    <xf numFmtId="3" fontId="142" fillId="70" borderId="0" xfId="0" applyNumberFormat="1" applyFont="1" applyFill="1"/>
    <xf numFmtId="173" fontId="59" fillId="0" borderId="0" xfId="0" applyNumberFormat="1" applyFont="1" applyAlignment="1">
      <alignment vertical="center"/>
    </xf>
    <xf numFmtId="171" fontId="142" fillId="63" borderId="0" xfId="99" applyNumberFormat="1" applyFont="1" applyFill="1" applyBorder="1"/>
    <xf numFmtId="0" fontId="168" fillId="0" borderId="0" xfId="0" applyFont="1" applyAlignment="1">
      <alignment horizontal="left"/>
    </xf>
    <xf numFmtId="0" fontId="168" fillId="0" borderId="0" xfId="0" applyFont="1" applyAlignment="1">
      <alignment horizontal="left" wrapText="1"/>
    </xf>
    <xf numFmtId="41" fontId="59" fillId="0" borderId="0" xfId="51" applyFont="1" applyFill="1"/>
    <xf numFmtId="0" fontId="59" fillId="0" borderId="10" xfId="0" applyFont="1" applyBorder="1" applyAlignment="1">
      <alignment horizontal="center" vertical="center" wrapText="1"/>
    </xf>
    <xf numFmtId="41" fontId="75" fillId="0" borderId="0" xfId="51" applyFont="1" applyFill="1" applyBorder="1" applyAlignment="1"/>
    <xf numFmtId="167" fontId="168" fillId="0" borderId="0" xfId="0" applyNumberFormat="1" applyFont="1" applyAlignment="1">
      <alignment vertical="center"/>
    </xf>
    <xf numFmtId="41" fontId="59" fillId="0" borderId="0" xfId="51" applyFont="1" applyFill="1" applyAlignment="1">
      <alignment vertical="center"/>
    </xf>
    <xf numFmtId="0" fontId="64" fillId="0" borderId="10" xfId="49" applyFont="1" applyBorder="1" applyAlignment="1">
      <alignment horizontal="center" vertical="center"/>
    </xf>
    <xf numFmtId="0" fontId="167" fillId="0" borderId="0" xfId="46" applyFont="1"/>
    <xf numFmtId="49" fontId="161" fillId="0" borderId="68" xfId="0" applyNumberFormat="1" applyFont="1" applyBorder="1" applyAlignment="1" applyProtection="1">
      <alignment horizontal="center" vertical="center"/>
      <protection locked="0"/>
    </xf>
    <xf numFmtId="0" fontId="149" fillId="0" borderId="0" xfId="0" applyFont="1" applyAlignment="1">
      <alignment horizontal="right" vertical="center"/>
    </xf>
    <xf numFmtId="49" fontId="161" fillId="0" borderId="68" xfId="0" applyNumberFormat="1" applyFont="1" applyBorder="1" applyAlignment="1" applyProtection="1">
      <alignment vertical="center"/>
      <protection locked="0"/>
    </xf>
    <xf numFmtId="4" fontId="161" fillId="0" borderId="68" xfId="0" applyNumberFormat="1" applyFont="1" applyBorder="1" applyAlignment="1" applyProtection="1">
      <alignment vertical="center"/>
      <protection locked="0"/>
    </xf>
    <xf numFmtId="0" fontId="150" fillId="0" borderId="0" xfId="0" applyFont="1" applyAlignment="1">
      <alignment horizontal="right" vertical="center"/>
    </xf>
    <xf numFmtId="49" fontId="164" fillId="0" borderId="68" xfId="0" applyNumberFormat="1" applyFont="1" applyBorder="1" applyAlignment="1" applyProtection="1">
      <alignment vertical="center"/>
      <protection locked="0"/>
    </xf>
    <xf numFmtId="4" fontId="164" fillId="0" borderId="68" xfId="0" applyNumberFormat="1" applyFont="1" applyBorder="1" applyAlignment="1" applyProtection="1">
      <alignment vertical="center"/>
      <protection locked="0"/>
    </xf>
    <xf numFmtId="49" fontId="166" fillId="0" borderId="68" xfId="0" applyNumberFormat="1" applyFont="1" applyBorder="1" applyAlignment="1" applyProtection="1">
      <alignment vertical="center"/>
      <protection locked="0"/>
    </xf>
    <xf numFmtId="4" fontId="166" fillId="0" borderId="68" xfId="0" applyNumberFormat="1" applyFont="1" applyBorder="1" applyAlignment="1" applyProtection="1">
      <alignment vertical="center"/>
      <protection locked="0"/>
    </xf>
    <xf numFmtId="4" fontId="150" fillId="0" borderId="0" xfId="0" applyNumberFormat="1" applyFont="1" applyAlignment="1">
      <alignment vertical="center"/>
    </xf>
    <xf numFmtId="0" fontId="155" fillId="0" borderId="50" xfId="0" applyFont="1" applyBorder="1" applyAlignment="1">
      <alignment horizontal="center" vertical="center"/>
    </xf>
    <xf numFmtId="4" fontId="141" fillId="0" borderId="0" xfId="0" applyNumberFormat="1" applyFont="1" applyAlignment="1">
      <alignment vertical="top" wrapText="1"/>
    </xf>
    <xf numFmtId="0" fontId="142" fillId="0" borderId="0" xfId="0" applyFont="1" applyAlignment="1">
      <alignment horizontal="left" vertical="center"/>
    </xf>
    <xf numFmtId="1" fontId="142" fillId="0" borderId="0" xfId="0" applyNumberFormat="1" applyFont="1" applyAlignment="1">
      <alignment horizontal="center" vertical="center"/>
    </xf>
    <xf numFmtId="175" fontId="142" fillId="0" borderId="0" xfId="0" applyNumberFormat="1" applyFont="1" applyAlignment="1">
      <alignment vertical="center"/>
    </xf>
    <xf numFmtId="0" fontId="145" fillId="0" borderId="0" xfId="0" applyFont="1" applyAlignment="1">
      <alignment horizontal="left"/>
    </xf>
    <xf numFmtId="1" fontId="143" fillId="0" borderId="0" xfId="0" applyNumberFormat="1" applyFont="1" applyAlignment="1">
      <alignment horizontal="center"/>
    </xf>
    <xf numFmtId="175" fontId="145" fillId="0" borderId="0" xfId="0" applyNumberFormat="1" applyFont="1" applyAlignment="1">
      <alignment horizontal="left" vertical="center"/>
    </xf>
    <xf numFmtId="0" fontId="141" fillId="0" borderId="0" xfId="0" applyFont="1" applyAlignment="1">
      <alignment horizontal="center" vertical="center"/>
    </xf>
    <xf numFmtId="175" fontId="141" fillId="0" borderId="0" xfId="0" applyNumberFormat="1" applyFont="1" applyAlignment="1">
      <alignment horizontal="center" vertical="center"/>
    </xf>
    <xf numFmtId="0" fontId="146" fillId="0" borderId="0" xfId="0" applyFont="1" applyAlignment="1">
      <alignment horizontal="center" vertical="center"/>
    </xf>
    <xf numFmtId="175" fontId="146" fillId="0" borderId="0" xfId="0" applyNumberFormat="1" applyFont="1" applyAlignment="1">
      <alignment horizontal="center" vertical="center"/>
    </xf>
    <xf numFmtId="194" fontId="144" fillId="0" borderId="0" xfId="0" applyNumberFormat="1" applyFont="1"/>
    <xf numFmtId="49" fontId="165" fillId="0" borderId="68" xfId="0" applyNumberFormat="1" applyFont="1" applyBorder="1" applyAlignment="1" applyProtection="1">
      <alignment horizontal="center" vertical="center"/>
      <protection locked="0"/>
    </xf>
    <xf numFmtId="0" fontId="149" fillId="0" borderId="0" xfId="0" applyFont="1" applyAlignment="1">
      <alignment horizontal="center" vertical="center"/>
    </xf>
    <xf numFmtId="0" fontId="149" fillId="0" borderId="0" xfId="0" applyFont="1" applyAlignment="1">
      <alignment horizontal="left" vertical="center"/>
    </xf>
    <xf numFmtId="1" fontId="165" fillId="0" borderId="68" xfId="0" applyNumberFormat="1" applyFont="1" applyBorder="1" applyAlignment="1" applyProtection="1">
      <alignment vertical="center"/>
      <protection locked="0"/>
    </xf>
    <xf numFmtId="49" fontId="165" fillId="0" borderId="68" xfId="0" applyNumberFormat="1" applyFont="1" applyBorder="1" applyAlignment="1" applyProtection="1">
      <alignment vertical="center"/>
      <protection locked="0"/>
    </xf>
    <xf numFmtId="3" fontId="165" fillId="0" borderId="68" xfId="0" applyNumberFormat="1" applyFont="1" applyBorder="1" applyAlignment="1" applyProtection="1">
      <alignment vertical="center"/>
      <protection locked="0"/>
    </xf>
    <xf numFmtId="4" fontId="165" fillId="0" borderId="68" xfId="0" applyNumberFormat="1" applyFont="1" applyBorder="1" applyAlignment="1" applyProtection="1">
      <alignment vertical="center"/>
      <protection locked="0"/>
    </xf>
    <xf numFmtId="1" fontId="164" fillId="0" borderId="68" xfId="0" applyNumberFormat="1" applyFont="1" applyBorder="1" applyAlignment="1" applyProtection="1">
      <alignment vertical="center"/>
      <protection locked="0"/>
    </xf>
    <xf numFmtId="10" fontId="59" fillId="64" borderId="0" xfId="40313" applyNumberFormat="1" applyFont="1" applyFill="1" applyAlignment="1"/>
    <xf numFmtId="0" fontId="149" fillId="63" borderId="0" xfId="0" applyFont="1" applyFill="1" applyAlignment="1">
      <alignment horizontal="left" vertical="center"/>
    </xf>
    <xf numFmtId="1" fontId="165" fillId="63" borderId="68" xfId="0" applyNumberFormat="1" applyFont="1" applyFill="1" applyBorder="1" applyAlignment="1" applyProtection="1">
      <alignment vertical="center"/>
      <protection locked="0"/>
    </xf>
    <xf numFmtId="49" fontId="165" fillId="63" borderId="68" xfId="0" applyNumberFormat="1" applyFont="1" applyFill="1" applyBorder="1" applyAlignment="1" applyProtection="1">
      <alignment vertical="center"/>
      <protection locked="0"/>
    </xf>
    <xf numFmtId="4" fontId="165" fillId="63" borderId="68" xfId="0" applyNumberFormat="1" applyFont="1" applyFill="1" applyBorder="1" applyAlignment="1" applyProtection="1">
      <alignment vertical="center"/>
      <protection locked="0"/>
    </xf>
    <xf numFmtId="180" fontId="149" fillId="63" borderId="0" xfId="40289" applyNumberFormat="1" applyFont="1" applyFill="1" applyAlignment="1">
      <alignment vertical="center"/>
    </xf>
    <xf numFmtId="0" fontId="149" fillId="72" borderId="0" xfId="0" applyFont="1" applyFill="1" applyAlignment="1">
      <alignment horizontal="left" vertical="center"/>
    </xf>
    <xf numFmtId="1" fontId="165" fillId="72" borderId="68" xfId="0" applyNumberFormat="1" applyFont="1" applyFill="1" applyBorder="1" applyAlignment="1" applyProtection="1">
      <alignment vertical="center"/>
      <protection locked="0"/>
    </xf>
    <xf numFmtId="49" fontId="165" fillId="72" borderId="68" xfId="0" applyNumberFormat="1" applyFont="1" applyFill="1" applyBorder="1" applyAlignment="1" applyProtection="1">
      <alignment vertical="center"/>
      <protection locked="0"/>
    </xf>
    <xf numFmtId="4" fontId="165" fillId="72" borderId="68" xfId="0" applyNumberFormat="1" applyFont="1" applyFill="1" applyBorder="1" applyAlignment="1" applyProtection="1">
      <alignment vertical="center"/>
      <protection locked="0"/>
    </xf>
    <xf numFmtId="0" fontId="149" fillId="72" borderId="0" xfId="0" applyFont="1" applyFill="1"/>
    <xf numFmtId="170" fontId="149" fillId="72" borderId="0" xfId="1" applyFont="1" applyFill="1" applyAlignment="1">
      <alignment vertical="center"/>
    </xf>
    <xf numFmtId="170" fontId="149" fillId="63" borderId="0" xfId="1" applyFont="1" applyFill="1" applyAlignment="1">
      <alignment vertical="center"/>
    </xf>
    <xf numFmtId="170" fontId="142" fillId="64" borderId="0" xfId="1" applyFont="1" applyFill="1" applyAlignment="1">
      <alignment vertical="center"/>
    </xf>
    <xf numFmtId="171" fontId="142" fillId="64" borderId="0" xfId="1" applyNumberFormat="1" applyFont="1" applyFill="1" applyAlignment="1">
      <alignment vertical="center"/>
    </xf>
    <xf numFmtId="170" fontId="149" fillId="72" borderId="0" xfId="0" applyNumberFormat="1" applyFont="1" applyFill="1" applyAlignment="1">
      <alignment vertical="center"/>
    </xf>
    <xf numFmtId="170" fontId="142" fillId="64" borderId="0" xfId="0" applyNumberFormat="1" applyFont="1" applyFill="1" applyAlignment="1">
      <alignment vertical="center"/>
    </xf>
    <xf numFmtId="4" fontId="165" fillId="73" borderId="68" xfId="0" applyNumberFormat="1" applyFont="1" applyFill="1" applyBorder="1" applyAlignment="1" applyProtection="1">
      <alignment vertical="center"/>
      <protection locked="0"/>
    </xf>
    <xf numFmtId="0" fontId="62" fillId="0" borderId="0" xfId="49" applyFont="1"/>
    <xf numFmtId="0" fontId="149" fillId="72" borderId="0" xfId="0" applyFont="1" applyFill="1" applyAlignment="1">
      <alignment horizontal="right" vertical="center"/>
    </xf>
    <xf numFmtId="49" fontId="161" fillId="72" borderId="68" xfId="0" applyNumberFormat="1" applyFont="1" applyFill="1" applyBorder="1" applyAlignment="1" applyProtection="1">
      <alignment vertical="center"/>
      <protection locked="0"/>
    </xf>
    <xf numFmtId="4" fontId="161" fillId="72" borderId="68" xfId="0" applyNumberFormat="1" applyFont="1" applyFill="1" applyBorder="1" applyAlignment="1" applyProtection="1">
      <alignment vertical="center"/>
      <protection locked="0"/>
    </xf>
    <xf numFmtId="4" fontId="149" fillId="72" borderId="0" xfId="0" applyNumberFormat="1" applyFont="1" applyFill="1" applyAlignment="1">
      <alignment vertical="center"/>
    </xf>
    <xf numFmtId="0" fontId="0" fillId="72" borderId="0" xfId="0" applyFill="1"/>
    <xf numFmtId="3" fontId="63" fillId="0" borderId="0" xfId="1" applyNumberFormat="1" applyFont="1" applyFill="1" applyBorder="1"/>
    <xf numFmtId="171" fontId="63" fillId="0" borderId="0" xfId="1" applyNumberFormat="1" applyFont="1" applyFill="1" applyBorder="1"/>
    <xf numFmtId="0" fontId="63" fillId="0" borderId="0" xfId="0" applyFont="1" applyAlignment="1">
      <alignment horizontal="left" vertical="center" indent="1"/>
    </xf>
    <xf numFmtId="171" fontId="63" fillId="0" borderId="0" xfId="1" applyNumberFormat="1" applyFont="1" applyFill="1"/>
    <xf numFmtId="0" fontId="58" fillId="0" borderId="62" xfId="0" applyFont="1" applyBorder="1" applyAlignment="1">
      <alignment horizontal="left" wrapText="1" indent="1"/>
    </xf>
    <xf numFmtId="0" fontId="59" fillId="0" borderId="59" xfId="0" applyFont="1" applyBorder="1" applyAlignment="1">
      <alignment horizontal="left" wrapText="1" indent="1"/>
    </xf>
    <xf numFmtId="3" fontId="59" fillId="0" borderId="0" xfId="0" applyNumberFormat="1" applyFont="1"/>
    <xf numFmtId="0" fontId="71" fillId="0" borderId="17" xfId="0" applyFont="1" applyBorder="1"/>
    <xf numFmtId="167" fontId="75" fillId="0" borderId="0" xfId="45" applyFont="1" applyFill="1"/>
    <xf numFmtId="0" fontId="72" fillId="0" borderId="10" xfId="0" applyFont="1" applyBorder="1" applyAlignment="1">
      <alignment horizontal="center" vertical="center"/>
    </xf>
    <xf numFmtId="0" fontId="72" fillId="0" borderId="10" xfId="0" applyFont="1" applyBorder="1" applyAlignment="1">
      <alignment horizontal="right" vertical="center"/>
    </xf>
    <xf numFmtId="41" fontId="64" fillId="0" borderId="0" xfId="51" applyFont="1" applyFill="1"/>
    <xf numFmtId="0" fontId="72" fillId="0" borderId="15" xfId="0" applyFont="1" applyBorder="1" applyAlignment="1">
      <alignment horizontal="center" vertical="center"/>
    </xf>
    <xf numFmtId="0" fontId="72" fillId="0" borderId="15" xfId="0" applyFont="1" applyBorder="1" applyAlignment="1">
      <alignment horizontal="right" vertical="center"/>
    </xf>
    <xf numFmtId="3" fontId="87" fillId="0" borderId="0" xfId="0" applyNumberFormat="1" applyFont="1" applyAlignment="1">
      <alignment horizontal="right" vertical="center"/>
    </xf>
    <xf numFmtId="0" fontId="69" fillId="0" borderId="11" xfId="0" applyFont="1" applyBorder="1" applyAlignment="1">
      <alignment vertical="center"/>
    </xf>
    <xf numFmtId="0" fontId="69" fillId="0" borderId="20" xfId="0" applyFont="1" applyBorder="1" applyAlignment="1">
      <alignment horizontal="center" vertical="center"/>
    </xf>
    <xf numFmtId="0" fontId="69" fillId="0" borderId="20" xfId="0" applyFont="1" applyBorder="1" applyAlignment="1">
      <alignment horizontal="center" vertical="center" wrapText="1"/>
    </xf>
    <xf numFmtId="0" fontId="75" fillId="0" borderId="12" xfId="46" applyFont="1" applyBorder="1"/>
    <xf numFmtId="179" fontId="71" fillId="0" borderId="0" xfId="0" applyNumberFormat="1" applyFont="1" applyAlignment="1">
      <alignment vertical="center"/>
    </xf>
    <xf numFmtId="3" fontId="71" fillId="0" borderId="0" xfId="0" applyNumberFormat="1" applyFont="1" applyAlignment="1">
      <alignment vertical="center"/>
    </xf>
    <xf numFmtId="0" fontId="71" fillId="0" borderId="10" xfId="0" applyFont="1" applyBorder="1" applyAlignment="1">
      <alignment horizontal="right" vertical="center" indent="1"/>
    </xf>
    <xf numFmtId="3" fontId="71" fillId="0" borderId="10" xfId="0" applyNumberFormat="1" applyFont="1" applyBorder="1" applyAlignment="1">
      <alignment horizontal="right" vertical="center" indent="1"/>
    </xf>
    <xf numFmtId="0" fontId="69" fillId="0" borderId="15" xfId="0" applyFont="1" applyBorder="1" applyAlignment="1">
      <alignment vertical="center"/>
    </xf>
    <xf numFmtId="0" fontId="69" fillId="0" borderId="19" xfId="0" applyFont="1" applyBorder="1" applyAlignment="1">
      <alignment vertical="center"/>
    </xf>
    <xf numFmtId="0" fontId="69" fillId="0" borderId="16" xfId="0" applyFont="1" applyBorder="1" applyAlignment="1">
      <alignment vertical="center"/>
    </xf>
    <xf numFmtId="0" fontId="69" fillId="0" borderId="23" xfId="0" applyFont="1" applyBorder="1" applyAlignment="1">
      <alignment vertical="center"/>
    </xf>
    <xf numFmtId="0" fontId="72" fillId="0" borderId="10" xfId="0" applyFont="1" applyBorder="1" applyAlignment="1">
      <alignment horizontal="center"/>
    </xf>
    <xf numFmtId="171" fontId="181" fillId="0" borderId="0" xfId="1" applyNumberFormat="1" applyFont="1" applyFill="1"/>
    <xf numFmtId="0" fontId="71" fillId="0" borderId="10" xfId="0" applyFont="1" applyBorder="1" applyAlignment="1">
      <alignment horizontal="left" vertical="center" wrapText="1" indent="1"/>
    </xf>
    <xf numFmtId="0" fontId="75" fillId="0" borderId="10" xfId="0" applyFont="1" applyBorder="1" applyAlignment="1">
      <alignment horizontal="left" vertical="center" wrapText="1" indent="1"/>
    </xf>
    <xf numFmtId="0" fontId="75" fillId="0" borderId="10" xfId="0" applyFont="1" applyBorder="1" applyAlignment="1">
      <alignment horizontal="center" vertical="center"/>
    </xf>
    <xf numFmtId="3" fontId="75" fillId="0" borderId="0" xfId="49" applyNumberFormat="1" applyFont="1" applyAlignment="1">
      <alignment vertical="center"/>
    </xf>
    <xf numFmtId="2" fontId="75" fillId="0" borderId="0" xfId="49" applyNumberFormat="1" applyFont="1" applyAlignment="1">
      <alignment vertical="center"/>
    </xf>
    <xf numFmtId="175" fontId="75" fillId="0" borderId="0" xfId="49" applyNumberFormat="1" applyFont="1" applyAlignment="1">
      <alignment vertical="center"/>
    </xf>
    <xf numFmtId="3" fontId="71" fillId="0" borderId="0" xfId="49" applyNumberFormat="1" applyFont="1" applyAlignment="1">
      <alignment horizontal="right" vertical="center"/>
    </xf>
    <xf numFmtId="3" fontId="59" fillId="0" borderId="10" xfId="0" applyNumberFormat="1" applyFont="1" applyBorder="1" applyAlignment="1">
      <alignment horizontal="center" vertical="center" wrapText="1"/>
    </xf>
    <xf numFmtId="10" fontId="59" fillId="0" borderId="10" xfId="0" applyNumberFormat="1" applyFont="1" applyBorder="1" applyAlignment="1">
      <alignment horizontal="center" vertical="center" wrapText="1"/>
    </xf>
    <xf numFmtId="49" fontId="63" fillId="0" borderId="0" xfId="0" quotePrefix="1" applyNumberFormat="1" applyFont="1" applyAlignment="1">
      <alignment vertical="center"/>
    </xf>
    <xf numFmtId="170" fontId="63" fillId="0" borderId="0" xfId="1" applyFont="1"/>
    <xf numFmtId="185" fontId="75" fillId="0" borderId="0" xfId="1" applyNumberFormat="1" applyFont="1" applyBorder="1"/>
    <xf numFmtId="179" fontId="75" fillId="0" borderId="0" xfId="0" applyNumberFormat="1" applyFont="1"/>
    <xf numFmtId="185" fontId="75" fillId="0" borderId="0" xfId="1" applyNumberFormat="1" applyFont="1" applyFill="1" applyBorder="1"/>
    <xf numFmtId="0" fontId="182" fillId="0" borderId="0" xfId="0" applyFont="1" applyAlignment="1">
      <alignment horizontal="right" vertical="center" wrapText="1"/>
    </xf>
    <xf numFmtId="3" fontId="182" fillId="0" borderId="0" xfId="0" applyNumberFormat="1" applyFont="1" applyAlignment="1">
      <alignment horizontal="right" vertical="center" wrapText="1"/>
    </xf>
    <xf numFmtId="3" fontId="75" fillId="0" borderId="0" xfId="0" applyNumberFormat="1" applyFont="1"/>
    <xf numFmtId="41" fontId="75" fillId="0" borderId="0" xfId="0" applyNumberFormat="1" applyFont="1"/>
    <xf numFmtId="0" fontId="63" fillId="0" borderId="0" xfId="0" applyFont="1" applyAlignment="1">
      <alignment horizontal="left" vertical="center"/>
    </xf>
    <xf numFmtId="3" fontId="58" fillId="64" borderId="0" xfId="45" applyNumberFormat="1" applyFont="1" applyFill="1" applyBorder="1" applyAlignment="1">
      <alignment vertical="center"/>
    </xf>
    <xf numFmtId="0" fontId="70" fillId="0" borderId="10" xfId="0" applyFont="1" applyBorder="1" applyAlignment="1">
      <alignment horizontal="center" vertical="center"/>
    </xf>
    <xf numFmtId="0" fontId="55" fillId="0" borderId="10" xfId="0" applyFont="1" applyBorder="1" applyAlignment="1">
      <alignment horizontal="center"/>
    </xf>
    <xf numFmtId="0" fontId="149" fillId="75" borderId="0" xfId="0" applyFont="1" applyFill="1" applyAlignment="1">
      <alignment vertical="center"/>
    </xf>
    <xf numFmtId="1" fontId="165" fillId="75" borderId="68" xfId="0" applyNumberFormat="1" applyFont="1" applyFill="1" applyBorder="1" applyAlignment="1" applyProtection="1">
      <alignment vertical="center"/>
      <protection locked="0"/>
    </xf>
    <xf numFmtId="49" fontId="165" fillId="75" borderId="68" xfId="0" applyNumberFormat="1" applyFont="1" applyFill="1" applyBorder="1" applyAlignment="1" applyProtection="1">
      <alignment vertical="center"/>
      <protection locked="0"/>
    </xf>
    <xf numFmtId="3" fontId="165" fillId="75" borderId="68" xfId="0" applyNumberFormat="1" applyFont="1" applyFill="1" applyBorder="1" applyAlignment="1" applyProtection="1">
      <alignment vertical="center"/>
      <protection locked="0"/>
    </xf>
    <xf numFmtId="171" fontId="165" fillId="75" borderId="68" xfId="1" applyNumberFormat="1" applyFont="1" applyFill="1" applyBorder="1" applyAlignment="1" applyProtection="1">
      <alignment vertical="center"/>
      <protection locked="0"/>
    </xf>
    <xf numFmtId="4" fontId="165" fillId="75" borderId="68" xfId="0" applyNumberFormat="1" applyFont="1" applyFill="1" applyBorder="1" applyAlignment="1" applyProtection="1">
      <alignment vertical="center"/>
      <protection locked="0"/>
    </xf>
    <xf numFmtId="171" fontId="149" fillId="75" borderId="0" xfId="0" applyNumberFormat="1" applyFont="1" applyFill="1" applyAlignment="1">
      <alignment vertical="center"/>
    </xf>
    <xf numFmtId="0" fontId="149" fillId="75" borderId="0" xfId="0" applyFont="1" applyFill="1"/>
    <xf numFmtId="170" fontId="149" fillId="75" borderId="0" xfId="1" applyFont="1" applyFill="1" applyAlignment="1">
      <alignment vertical="center"/>
    </xf>
    <xf numFmtId="49" fontId="149" fillId="75" borderId="0" xfId="0" applyNumberFormat="1" applyFont="1" applyFill="1" applyAlignment="1">
      <alignment vertical="center"/>
    </xf>
    <xf numFmtId="0" fontId="48" fillId="75" borderId="0" xfId="0" applyFont="1" applyFill="1"/>
    <xf numFmtId="180" fontId="149" fillId="75" borderId="0" xfId="40289" applyNumberFormat="1" applyFont="1" applyFill="1" applyAlignment="1">
      <alignment vertical="center"/>
    </xf>
    <xf numFmtId="0" fontId="150" fillId="75" borderId="0" xfId="0" applyFont="1" applyFill="1" applyAlignment="1">
      <alignment vertical="center"/>
    </xf>
    <xf numFmtId="0" fontId="85" fillId="0" borderId="10" xfId="0" applyFont="1" applyBorder="1" applyAlignment="1">
      <alignment vertical="center"/>
    </xf>
    <xf numFmtId="0" fontId="69" fillId="0" borderId="20" xfId="0" applyFont="1" applyBorder="1" applyAlignment="1">
      <alignment vertical="center"/>
    </xf>
    <xf numFmtId="0" fontId="69" fillId="0" borderId="12" xfId="0" applyFont="1" applyBorder="1" applyAlignment="1">
      <alignment vertical="center"/>
    </xf>
    <xf numFmtId="0" fontId="71" fillId="0" borderId="14" xfId="0" applyFont="1" applyBorder="1" applyAlignment="1">
      <alignment vertical="center"/>
    </xf>
    <xf numFmtId="0" fontId="71" fillId="0" borderId="0" xfId="46" applyFont="1"/>
    <xf numFmtId="0" fontId="69" fillId="0" borderId="14" xfId="0" applyFont="1" applyBorder="1" applyAlignment="1">
      <alignment vertical="center"/>
    </xf>
    <xf numFmtId="179" fontId="149" fillId="0" borderId="14" xfId="0" applyNumberFormat="1" applyFont="1" applyBorder="1" applyAlignment="1">
      <alignment horizontal="left" vertical="top"/>
    </xf>
    <xf numFmtId="171" fontId="64" fillId="0" borderId="0" xfId="46" applyNumberFormat="1" applyFont="1"/>
    <xf numFmtId="41" fontId="64" fillId="0" borderId="0" xfId="46" applyNumberFormat="1" applyFont="1"/>
    <xf numFmtId="170" fontId="64" fillId="0" borderId="0" xfId="46" applyNumberFormat="1" applyFont="1"/>
    <xf numFmtId="3" fontId="149" fillId="0" borderId="0" xfId="0" applyNumberFormat="1" applyFont="1"/>
    <xf numFmtId="3" fontId="75" fillId="0" borderId="14" xfId="51" applyNumberFormat="1" applyFont="1" applyFill="1" applyBorder="1" applyAlignment="1">
      <alignment horizontal="right" vertical="center" indent="1"/>
    </xf>
    <xf numFmtId="3" fontId="75" fillId="0" borderId="17" xfId="51" applyNumberFormat="1" applyFont="1" applyFill="1" applyBorder="1"/>
    <xf numFmtId="3" fontId="75" fillId="0" borderId="14" xfId="51" applyNumberFormat="1" applyFont="1" applyFill="1" applyBorder="1"/>
    <xf numFmtId="3" fontId="75" fillId="0" borderId="18" xfId="51" applyNumberFormat="1" applyFont="1" applyFill="1" applyBorder="1"/>
    <xf numFmtId="3" fontId="71" fillId="0" borderId="14" xfId="51" applyNumberFormat="1" applyFont="1" applyFill="1" applyBorder="1" applyAlignment="1">
      <alignment horizontal="right" vertical="center" indent="1"/>
    </xf>
    <xf numFmtId="3" fontId="75" fillId="0" borderId="17" xfId="51" applyNumberFormat="1" applyFont="1" applyFill="1" applyBorder="1" applyAlignment="1">
      <alignment horizontal="center"/>
    </xf>
    <xf numFmtId="3" fontId="75" fillId="0" borderId="14" xfId="51" applyNumberFormat="1" applyFont="1" applyFill="1" applyBorder="1" applyAlignment="1">
      <alignment horizontal="center"/>
    </xf>
    <xf numFmtId="3" fontId="69" fillId="0" borderId="14" xfId="0" applyNumberFormat="1" applyFont="1" applyBorder="1" applyAlignment="1">
      <alignment vertical="center"/>
    </xf>
    <xf numFmtId="3" fontId="69" fillId="0" borderId="17" xfId="51" applyNumberFormat="1" applyFont="1" applyFill="1" applyBorder="1" applyAlignment="1">
      <alignment vertical="center"/>
    </xf>
    <xf numFmtId="3" fontId="87" fillId="0" borderId="14" xfId="51" applyNumberFormat="1" applyFont="1" applyFill="1" applyBorder="1" applyAlignment="1">
      <alignment horizontal="right" vertical="center" indent="1"/>
    </xf>
    <xf numFmtId="3" fontId="71" fillId="0" borderId="17" xfId="51" applyNumberFormat="1" applyFont="1" applyFill="1" applyBorder="1"/>
    <xf numFmtId="3" fontId="71" fillId="0" borderId="14" xfId="51" applyNumberFormat="1" applyFont="1" applyFill="1" applyBorder="1"/>
    <xf numFmtId="3" fontId="71" fillId="0" borderId="18" xfId="51" applyNumberFormat="1" applyFont="1" applyFill="1" applyBorder="1"/>
    <xf numFmtId="3" fontId="75" fillId="0" borderId="14" xfId="51" applyNumberFormat="1" applyFont="1" applyFill="1" applyBorder="1" applyAlignment="1">
      <alignment horizontal="right" vertical="center"/>
    </xf>
    <xf numFmtId="3" fontId="75" fillId="0" borderId="19" xfId="51" applyNumberFormat="1" applyFont="1" applyFill="1" applyBorder="1"/>
    <xf numFmtId="3" fontId="75" fillId="0" borderId="15" xfId="51" applyNumberFormat="1" applyFont="1" applyFill="1" applyBorder="1"/>
    <xf numFmtId="3" fontId="75" fillId="0" borderId="23" xfId="51" applyNumberFormat="1" applyFont="1" applyFill="1" applyBorder="1"/>
    <xf numFmtId="3" fontId="72" fillId="0" borderId="10" xfId="51" applyNumberFormat="1" applyFont="1" applyFill="1" applyBorder="1" applyAlignment="1">
      <alignment horizontal="right" vertical="center" indent="1"/>
    </xf>
    <xf numFmtId="3" fontId="87" fillId="0" borderId="0" xfId="51" applyNumberFormat="1" applyFont="1" applyFill="1" applyAlignment="1">
      <alignment horizontal="right" vertical="center"/>
    </xf>
    <xf numFmtId="3" fontId="72" fillId="0" borderId="15" xfId="51" applyNumberFormat="1" applyFont="1" applyFill="1" applyBorder="1" applyAlignment="1">
      <alignment horizontal="right" vertical="center" indent="1"/>
    </xf>
    <xf numFmtId="176" fontId="71" fillId="0" borderId="11" xfId="51" applyNumberFormat="1" applyFont="1" applyFill="1" applyBorder="1" applyAlignment="1">
      <alignment horizontal="right" vertical="center"/>
    </xf>
    <xf numFmtId="176" fontId="87" fillId="0" borderId="10" xfId="51" applyNumberFormat="1" applyFont="1" applyFill="1" applyBorder="1" applyAlignment="1">
      <alignment horizontal="right" vertical="center"/>
    </xf>
    <xf numFmtId="176" fontId="75" fillId="0" borderId="10" xfId="51" applyNumberFormat="1" applyFont="1" applyFill="1" applyBorder="1"/>
    <xf numFmtId="176" fontId="72" fillId="0" borderId="11" xfId="51" applyNumberFormat="1" applyFont="1" applyFill="1" applyBorder="1" applyAlignment="1">
      <alignment horizontal="right" vertical="center"/>
    </xf>
    <xf numFmtId="176" fontId="72" fillId="0" borderId="10" xfId="51" applyNumberFormat="1" applyFont="1" applyFill="1" applyBorder="1" applyAlignment="1">
      <alignment horizontal="right" vertical="center"/>
    </xf>
    <xf numFmtId="0" fontId="71" fillId="0" borderId="0" xfId="0" applyFont="1" applyAlignment="1">
      <alignment vertical="center" wrapText="1"/>
    </xf>
    <xf numFmtId="0" fontId="71" fillId="0" borderId="10" xfId="0" applyFont="1" applyBorder="1" applyAlignment="1">
      <alignment horizontal="left" vertical="center" wrapText="1"/>
    </xf>
    <xf numFmtId="0" fontId="72" fillId="0" borderId="10" xfId="0" applyFont="1" applyBorder="1" applyAlignment="1">
      <alignment horizontal="left" vertical="center"/>
    </xf>
    <xf numFmtId="0" fontId="69" fillId="64" borderId="11" xfId="0" applyFont="1" applyFill="1" applyBorder="1" applyAlignment="1">
      <alignment vertical="center" wrapText="1"/>
    </xf>
    <xf numFmtId="0" fontId="69" fillId="64" borderId="20" xfId="0" applyFont="1" applyFill="1" applyBorder="1" applyAlignment="1">
      <alignment vertical="center" wrapText="1"/>
    </xf>
    <xf numFmtId="0" fontId="69" fillId="64" borderId="12" xfId="0" applyFont="1" applyFill="1" applyBorder="1" applyAlignment="1">
      <alignment vertical="center" wrapText="1"/>
    </xf>
    <xf numFmtId="0" fontId="80" fillId="0" borderId="20" xfId="0" applyFont="1" applyBorder="1" applyAlignment="1">
      <alignment vertical="center" wrapText="1"/>
    </xf>
    <xf numFmtId="0" fontId="80" fillId="0" borderId="12" xfId="0" applyFont="1" applyBorder="1" applyAlignment="1">
      <alignment vertical="center" wrapText="1"/>
    </xf>
    <xf numFmtId="41" fontId="75" fillId="0" borderId="10" xfId="46" applyNumberFormat="1" applyFont="1" applyBorder="1"/>
    <xf numFmtId="174" fontId="60" fillId="64" borderId="0" xfId="1" applyNumberFormat="1" applyFont="1" applyFill="1" applyBorder="1"/>
    <xf numFmtId="174" fontId="63" fillId="64" borderId="0" xfId="1" applyNumberFormat="1" applyFont="1" applyFill="1" applyBorder="1"/>
    <xf numFmtId="174" fontId="63" fillId="0" borderId="0" xfId="0" applyNumberFormat="1" applyFont="1"/>
    <xf numFmtId="174" fontId="63" fillId="0" borderId="0" xfId="1" applyNumberFormat="1" applyFont="1" applyFill="1" applyBorder="1"/>
    <xf numFmtId="174" fontId="60" fillId="64" borderId="0" xfId="1" applyNumberFormat="1" applyFont="1" applyFill="1" applyBorder="1" applyAlignment="1">
      <alignment vertical="center"/>
    </xf>
    <xf numFmtId="174" fontId="63" fillId="64" borderId="0" xfId="0" applyNumberFormat="1" applyFont="1" applyFill="1"/>
    <xf numFmtId="174" fontId="60" fillId="0" borderId="0" xfId="51" applyNumberFormat="1" applyFont="1" applyFill="1" applyBorder="1" applyAlignment="1">
      <alignment vertical="center"/>
    </xf>
    <xf numFmtId="174" fontId="63" fillId="0" borderId="0" xfId="51" applyNumberFormat="1" applyFont="1" applyFill="1" applyBorder="1" applyAlignment="1">
      <alignment vertical="center"/>
    </xf>
    <xf numFmtId="174" fontId="63" fillId="0" borderId="0" xfId="51" applyNumberFormat="1" applyFont="1" applyAlignment="1">
      <alignment vertical="center"/>
    </xf>
    <xf numFmtId="174" fontId="60" fillId="0" borderId="0" xfId="51" applyNumberFormat="1" applyFont="1" applyFill="1" applyBorder="1"/>
    <xf numFmtId="174" fontId="60" fillId="0" borderId="24" xfId="51" applyNumberFormat="1" applyFont="1" applyFill="1" applyBorder="1" applyAlignment="1">
      <alignment vertical="center"/>
    </xf>
    <xf numFmtId="174" fontId="59" fillId="64" borderId="0" xfId="1" applyNumberFormat="1" applyFont="1" applyFill="1" applyBorder="1" applyAlignment="1">
      <alignment vertical="center"/>
    </xf>
    <xf numFmtId="174" fontId="58" fillId="64" borderId="0" xfId="1" applyNumberFormat="1" applyFont="1" applyFill="1" applyBorder="1" applyAlignment="1">
      <alignment vertical="center"/>
    </xf>
    <xf numFmtId="174" fontId="60" fillId="64" borderId="0" xfId="51" applyNumberFormat="1" applyFont="1" applyFill="1" applyBorder="1" applyAlignment="1">
      <alignment vertical="center"/>
    </xf>
    <xf numFmtId="174" fontId="63" fillId="64" borderId="0" xfId="51" applyNumberFormat="1" applyFont="1" applyFill="1" applyBorder="1" applyAlignment="1">
      <alignment vertical="center"/>
    </xf>
    <xf numFmtId="174" fontId="58" fillId="64" borderId="0" xfId="1" applyNumberFormat="1" applyFont="1" applyFill="1" applyBorder="1" applyAlignment="1">
      <alignment vertical="center" wrapText="1"/>
    </xf>
    <xf numFmtId="174" fontId="59" fillId="0" borderId="25" xfId="51" applyNumberFormat="1" applyFont="1" applyFill="1" applyBorder="1" applyAlignment="1"/>
    <xf numFmtId="174" fontId="58" fillId="0" borderId="25" xfId="51" applyNumberFormat="1" applyFont="1" applyFill="1" applyBorder="1" applyAlignment="1"/>
    <xf numFmtId="174" fontId="58" fillId="0" borderId="58" xfId="51" applyNumberFormat="1" applyFont="1" applyFill="1" applyBorder="1" applyAlignment="1"/>
    <xf numFmtId="174" fontId="59" fillId="64" borderId="25" xfId="51" applyNumberFormat="1" applyFont="1" applyFill="1" applyBorder="1" applyAlignment="1"/>
    <xf numFmtId="174" fontId="58" fillId="64" borderId="58" xfId="51" applyNumberFormat="1" applyFont="1" applyFill="1" applyBorder="1" applyAlignment="1"/>
    <xf numFmtId="174" fontId="59" fillId="64" borderId="58" xfId="51" applyNumberFormat="1" applyFont="1" applyFill="1" applyBorder="1" applyAlignment="1"/>
    <xf numFmtId="174" fontId="59" fillId="64" borderId="48" xfId="51" applyNumberFormat="1" applyFont="1" applyFill="1" applyBorder="1" applyAlignment="1"/>
    <xf numFmtId="174" fontId="58" fillId="64" borderId="63" xfId="51" applyNumberFormat="1" applyFont="1" applyFill="1" applyBorder="1" applyAlignment="1"/>
    <xf numFmtId="174" fontId="58" fillId="64" borderId="61" xfId="51" applyNumberFormat="1" applyFont="1" applyFill="1" applyBorder="1" applyAlignment="1"/>
    <xf numFmtId="174" fontId="58" fillId="64" borderId="66" xfId="51" applyNumberFormat="1" applyFont="1" applyFill="1" applyBorder="1" applyAlignment="1"/>
    <xf numFmtId="174" fontId="58" fillId="0" borderId="66" xfId="51" applyNumberFormat="1" applyFont="1" applyFill="1" applyBorder="1" applyAlignment="1"/>
    <xf numFmtId="174" fontId="58" fillId="64" borderId="67" xfId="51" applyNumberFormat="1" applyFont="1" applyFill="1" applyBorder="1" applyAlignment="1"/>
    <xf numFmtId="174" fontId="58" fillId="0" borderId="63" xfId="51" applyNumberFormat="1" applyFont="1" applyFill="1" applyBorder="1" applyAlignment="1"/>
    <xf numFmtId="174" fontId="58" fillId="0" borderId="64" xfId="51" applyNumberFormat="1" applyFont="1" applyFill="1" applyBorder="1" applyAlignment="1"/>
    <xf numFmtId="174" fontId="71" fillId="0" borderId="10" xfId="0" applyNumberFormat="1" applyFont="1" applyBorder="1" applyAlignment="1">
      <alignment horizontal="right" vertical="center"/>
    </xf>
    <xf numFmtId="174" fontId="72" fillId="0" borderId="10" xfId="0" applyNumberFormat="1" applyFont="1" applyBorder="1" applyAlignment="1">
      <alignment vertical="center"/>
    </xf>
    <xf numFmtId="174" fontId="72" fillId="0" borderId="10" xfId="51" applyNumberFormat="1" applyFont="1" applyFill="1" applyBorder="1" applyAlignment="1">
      <alignment horizontal="right" vertical="center"/>
    </xf>
    <xf numFmtId="174" fontId="72" fillId="0" borderId="10" xfId="0" applyNumberFormat="1" applyFont="1" applyBorder="1" applyAlignment="1">
      <alignment horizontal="left" vertical="center" indent="1"/>
    </xf>
    <xf numFmtId="174" fontId="72" fillId="0" borderId="10" xfId="0" applyNumberFormat="1" applyFont="1" applyBorder="1" applyAlignment="1">
      <alignment horizontal="right" vertical="center"/>
    </xf>
    <xf numFmtId="174" fontId="75" fillId="0" borderId="10" xfId="0" applyNumberFormat="1" applyFont="1" applyBorder="1" applyAlignment="1">
      <alignment horizontal="right" vertical="center"/>
    </xf>
    <xf numFmtId="174" fontId="75" fillId="0" borderId="10" xfId="49" applyNumberFormat="1" applyFont="1" applyBorder="1"/>
    <xf numFmtId="173" fontId="72" fillId="0" borderId="10" xfId="51" applyNumberFormat="1" applyFont="1" applyFill="1" applyBorder="1" applyAlignment="1">
      <alignment horizontal="right" vertical="center"/>
    </xf>
    <xf numFmtId="173" fontId="72" fillId="0" borderId="10" xfId="0" applyNumberFormat="1" applyFont="1" applyBorder="1" applyAlignment="1">
      <alignment horizontal="left" vertical="center" indent="1"/>
    </xf>
    <xf numFmtId="173" fontId="75" fillId="0" borderId="10" xfId="0" applyNumberFormat="1" applyFont="1" applyBorder="1" applyAlignment="1">
      <alignment horizontal="right" vertical="center"/>
    </xf>
    <xf numFmtId="173" fontId="72" fillId="0" borderId="10" xfId="0" applyNumberFormat="1" applyFont="1" applyBorder="1" applyAlignment="1">
      <alignment horizontal="right" vertical="center"/>
    </xf>
    <xf numFmtId="174" fontId="75" fillId="0" borderId="10" xfId="51" applyNumberFormat="1" applyFont="1" applyFill="1" applyBorder="1" applyAlignment="1">
      <alignment horizontal="left" indent="1"/>
    </xf>
    <xf numFmtId="174" fontId="75" fillId="0" borderId="10" xfId="51" applyNumberFormat="1" applyFont="1" applyFill="1" applyBorder="1" applyAlignment="1">
      <alignment horizontal="right" indent="1"/>
    </xf>
    <xf numFmtId="174" fontId="72" fillId="0" borderId="10" xfId="51" applyNumberFormat="1" applyFont="1" applyFill="1" applyBorder="1" applyAlignment="1">
      <alignment horizontal="left" indent="1"/>
    </xf>
    <xf numFmtId="174" fontId="71" fillId="0" borderId="14" xfId="51" applyNumberFormat="1" applyFont="1" applyFill="1" applyBorder="1" applyAlignment="1">
      <alignment horizontal="right" vertical="center" indent="1"/>
    </xf>
    <xf numFmtId="174" fontId="75" fillId="0" borderId="10" xfId="51" applyNumberFormat="1" applyFont="1" applyFill="1" applyBorder="1" applyAlignment="1">
      <alignment horizontal="right" vertical="center"/>
    </xf>
    <xf numFmtId="174" fontId="87" fillId="0" borderId="10" xfId="51" applyNumberFormat="1" applyFont="1" applyFill="1" applyBorder="1" applyAlignment="1">
      <alignment horizontal="right" vertical="center"/>
    </xf>
    <xf numFmtId="174" fontId="87" fillId="0" borderId="10" xfId="51" applyNumberFormat="1" applyFont="1" applyBorder="1" applyAlignment="1">
      <alignment horizontal="right" vertical="center"/>
    </xf>
    <xf numFmtId="174" fontId="80" fillId="0" borderId="10" xfId="51" applyNumberFormat="1" applyFont="1" applyFill="1" applyBorder="1" applyAlignment="1">
      <alignment horizontal="right" vertical="center"/>
    </xf>
    <xf numFmtId="174" fontId="80" fillId="0" borderId="10" xfId="51" applyNumberFormat="1" applyFont="1" applyBorder="1" applyAlignment="1">
      <alignment horizontal="right" vertical="center"/>
    </xf>
    <xf numFmtId="174" fontId="71" fillId="0" borderId="10" xfId="51" applyNumberFormat="1" applyFont="1" applyBorder="1" applyAlignment="1">
      <alignment horizontal="right" vertical="center"/>
    </xf>
    <xf numFmtId="174" fontId="72" fillId="0" borderId="10" xfId="51" applyNumberFormat="1" applyFont="1" applyBorder="1" applyAlignment="1">
      <alignment horizontal="right" vertical="center"/>
    </xf>
    <xf numFmtId="174" fontId="71" fillId="0" borderId="10" xfId="51" applyNumberFormat="1" applyFont="1" applyFill="1" applyBorder="1" applyAlignment="1">
      <alignment vertical="center"/>
    </xf>
    <xf numFmtId="174" fontId="71" fillId="0" borderId="10" xfId="40312" applyNumberFormat="1" applyFont="1" applyFill="1" applyBorder="1" applyAlignment="1">
      <alignment vertical="center"/>
    </xf>
    <xf numFmtId="174" fontId="72" fillId="0" borderId="10" xfId="51" applyNumberFormat="1" applyFont="1" applyBorder="1" applyAlignment="1">
      <alignment vertical="center"/>
    </xf>
    <xf numFmtId="174" fontId="72" fillId="0" borderId="10" xfId="51" applyNumberFormat="1" applyFont="1" applyFill="1" applyBorder="1" applyAlignment="1">
      <alignment vertical="center"/>
    </xf>
    <xf numFmtId="174" fontId="72" fillId="0" borderId="10" xfId="40312" applyNumberFormat="1" applyFont="1" applyBorder="1" applyAlignment="1">
      <alignment vertical="center"/>
    </xf>
    <xf numFmtId="174" fontId="72" fillId="0" borderId="10" xfId="40312" applyNumberFormat="1" applyFont="1" applyFill="1" applyBorder="1" applyAlignment="1">
      <alignment vertical="center"/>
    </xf>
    <xf numFmtId="174" fontId="69" fillId="0" borderId="10" xfId="51" applyNumberFormat="1" applyFont="1" applyBorder="1" applyAlignment="1"/>
    <xf numFmtId="174" fontId="69" fillId="0" borderId="10" xfId="51" applyNumberFormat="1" applyFont="1" applyFill="1" applyBorder="1" applyAlignment="1"/>
    <xf numFmtId="174" fontId="71" fillId="0" borderId="10" xfId="51" applyNumberFormat="1" applyFont="1" applyFill="1" applyBorder="1" applyAlignment="1">
      <alignment horizontal="right" vertical="center"/>
    </xf>
    <xf numFmtId="174" fontId="71" fillId="0" borderId="13" xfId="51" applyNumberFormat="1" applyFont="1" applyBorder="1"/>
    <xf numFmtId="174" fontId="71" fillId="0" borderId="13" xfId="51" applyNumberFormat="1" applyFont="1" applyBorder="1" applyAlignment="1">
      <alignment horizontal="right" vertical="center"/>
    </xf>
    <xf numFmtId="174" fontId="75" fillId="0" borderId="10" xfId="51" applyNumberFormat="1" applyFont="1" applyBorder="1" applyAlignment="1">
      <alignment vertical="top"/>
    </xf>
    <xf numFmtId="174" fontId="69" fillId="0" borderId="10" xfId="51" applyNumberFormat="1" applyFont="1" applyBorder="1"/>
    <xf numFmtId="174" fontId="69" fillId="0" borderId="10" xfId="51" applyNumberFormat="1" applyFont="1" applyBorder="1" applyAlignment="1">
      <alignment vertical="top"/>
    </xf>
    <xf numFmtId="174" fontId="71" fillId="0" borderId="10" xfId="0" applyNumberFormat="1" applyFont="1" applyBorder="1" applyAlignment="1">
      <alignment horizontal="right" vertical="center" wrapText="1"/>
    </xf>
    <xf numFmtId="174" fontId="72" fillId="0" borderId="10" xfId="0" applyNumberFormat="1" applyFont="1" applyBorder="1" applyAlignment="1">
      <alignment horizontal="right" vertical="center" wrapText="1"/>
    </xf>
    <xf numFmtId="174" fontId="71" fillId="0" borderId="10" xfId="51" applyNumberFormat="1" applyFont="1" applyBorder="1" applyAlignment="1">
      <alignment horizontal="center" vertical="center"/>
    </xf>
    <xf numFmtId="174" fontId="71" fillId="0" borderId="10" xfId="51" applyNumberFormat="1" applyFont="1" applyFill="1" applyBorder="1" applyAlignment="1">
      <alignment horizontal="center" vertical="center"/>
    </xf>
    <xf numFmtId="174" fontId="72" fillId="0" borderId="10" xfId="51" applyNumberFormat="1" applyFont="1" applyBorder="1" applyAlignment="1">
      <alignment horizontal="center" vertical="center"/>
    </xf>
    <xf numFmtId="174" fontId="71" fillId="0" borderId="10" xfId="1" applyNumberFormat="1" applyFont="1" applyBorder="1" applyAlignment="1">
      <alignment vertical="center"/>
    </xf>
    <xf numFmtId="174" fontId="71" fillId="0" borderId="10" xfId="1" applyNumberFormat="1" applyFont="1" applyFill="1" applyBorder="1" applyAlignment="1">
      <alignment vertical="center"/>
    </xf>
    <xf numFmtId="174" fontId="75" fillId="0" borderId="0" xfId="49" applyNumberFormat="1" applyFont="1" applyAlignment="1">
      <alignment vertical="center"/>
    </xf>
    <xf numFmtId="174" fontId="87" fillId="0" borderId="10" xfId="1" applyNumberFormat="1" applyFont="1" applyFill="1" applyBorder="1" applyAlignment="1">
      <alignment horizontal="right" vertical="center" wrapText="1"/>
    </xf>
    <xf numFmtId="174" fontId="75" fillId="0" borderId="10" xfId="1" applyNumberFormat="1" applyFont="1" applyFill="1" applyBorder="1"/>
    <xf numFmtId="174" fontId="75" fillId="0" borderId="10" xfId="51" applyNumberFormat="1" applyFont="1" applyFill="1" applyBorder="1"/>
    <xf numFmtId="174" fontId="80" fillId="0" borderId="10" xfId="1" applyNumberFormat="1" applyFont="1" applyFill="1" applyBorder="1" applyAlignment="1">
      <alignment horizontal="right" vertical="center" wrapText="1"/>
    </xf>
    <xf numFmtId="174" fontId="75" fillId="0" borderId="10" xfId="51" applyNumberFormat="1" applyFont="1" applyFill="1" applyBorder="1" applyAlignment="1">
      <alignment horizontal="right"/>
    </xf>
    <xf numFmtId="174" fontId="69" fillId="0" borderId="10" xfId="51" applyNumberFormat="1" applyFont="1" applyFill="1" applyBorder="1" applyAlignment="1">
      <alignment horizontal="right"/>
    </xf>
    <xf numFmtId="174" fontId="75" fillId="0" borderId="10" xfId="1" applyNumberFormat="1" applyFont="1" applyFill="1" applyBorder="1" applyAlignment="1">
      <alignment horizontal="right"/>
    </xf>
    <xf numFmtId="174" fontId="75" fillId="0" borderId="10" xfId="1" applyNumberFormat="1" applyFont="1" applyFill="1" applyBorder="1" applyAlignment="1"/>
    <xf numFmtId="174" fontId="69" fillId="0" borderId="10" xfId="51" applyNumberFormat="1" applyFont="1" applyFill="1" applyBorder="1"/>
    <xf numFmtId="174" fontId="72" fillId="0" borderId="10" xfId="51" applyNumberFormat="1" applyFont="1" applyFill="1" applyBorder="1"/>
    <xf numFmtId="174" fontId="71" fillId="0" borderId="10" xfId="0" applyNumberFormat="1" applyFont="1" applyBorder="1" applyAlignment="1">
      <alignment vertical="center"/>
    </xf>
    <xf numFmtId="174" fontId="75" fillId="0" borderId="10" xfId="45" applyNumberFormat="1" applyFont="1" applyFill="1" applyBorder="1"/>
    <xf numFmtId="174" fontId="69" fillId="0" borderId="10" xfId="45" applyNumberFormat="1" applyFont="1" applyFill="1" applyBorder="1"/>
    <xf numFmtId="174" fontId="71" fillId="0" borderId="10" xfId="1" applyNumberFormat="1" applyFont="1" applyBorder="1" applyAlignment="1">
      <alignment horizontal="right" vertical="center" wrapText="1"/>
    </xf>
    <xf numFmtId="174" fontId="75" fillId="0" borderId="10" xfId="54" applyNumberFormat="1" applyFont="1" applyFill="1" applyBorder="1"/>
    <xf numFmtId="0" fontId="54" fillId="0" borderId="0" xfId="0" applyFont="1" applyAlignment="1">
      <alignment horizontal="center"/>
    </xf>
    <xf numFmtId="0" fontId="140" fillId="62" borderId="0" xfId="0" applyFont="1" applyFill="1" applyAlignment="1">
      <alignment horizontal="center" vertical="center" wrapText="1"/>
    </xf>
    <xf numFmtId="0" fontId="44" fillId="64" borderId="26" xfId="46" applyFont="1" applyFill="1" applyBorder="1" applyAlignment="1">
      <alignment horizontal="center" vertical="center" wrapText="1"/>
    </xf>
    <xf numFmtId="0" fontId="44" fillId="64" borderId="46" xfId="46" applyFont="1" applyFill="1" applyBorder="1" applyAlignment="1">
      <alignment horizontal="center" vertical="center" wrapText="1"/>
    </xf>
    <xf numFmtId="0" fontId="44" fillId="64" borderId="29" xfId="46" applyFont="1" applyFill="1" applyBorder="1" applyAlignment="1">
      <alignment horizontal="left" vertical="top" wrapText="1"/>
    </xf>
    <xf numFmtId="0" fontId="44" fillId="64" borderId="27" xfId="46" applyFont="1" applyFill="1" applyBorder="1" applyAlignment="1">
      <alignment horizontal="left" vertical="top" wrapText="1"/>
    </xf>
    <xf numFmtId="0" fontId="44" fillId="64" borderId="28" xfId="46" applyFont="1" applyFill="1" applyBorder="1" applyAlignment="1">
      <alignment horizontal="left" vertical="top" wrapText="1"/>
    </xf>
    <xf numFmtId="0" fontId="57" fillId="64" borderId="0" xfId="0" applyFont="1" applyFill="1" applyAlignment="1">
      <alignment horizontal="center" vertical="center"/>
    </xf>
    <xf numFmtId="0" fontId="99" fillId="64" borderId="11" xfId="0" applyFont="1" applyFill="1" applyBorder="1" applyAlignment="1">
      <alignment horizontal="left" vertical="center" indent="1"/>
    </xf>
    <xf numFmtId="0" fontId="99" fillId="64" borderId="12" xfId="0" applyFont="1" applyFill="1" applyBorder="1" applyAlignment="1">
      <alignment horizontal="left" vertical="center" indent="1"/>
    </xf>
    <xf numFmtId="0" fontId="95" fillId="64" borderId="11" xfId="0" applyFont="1" applyFill="1" applyBorder="1" applyAlignment="1">
      <alignment horizontal="left" vertical="center" indent="1"/>
    </xf>
    <xf numFmtId="0" fontId="95" fillId="64" borderId="12" xfId="0" applyFont="1" applyFill="1" applyBorder="1" applyAlignment="1">
      <alignment horizontal="left" vertical="center" indent="1"/>
    </xf>
    <xf numFmtId="0" fontId="96" fillId="62" borderId="11" xfId="0" applyFont="1" applyFill="1" applyBorder="1" applyAlignment="1">
      <alignment horizontal="center" vertical="center"/>
    </xf>
    <xf numFmtId="0" fontId="96" fillId="62" borderId="20" xfId="0" applyFont="1" applyFill="1" applyBorder="1" applyAlignment="1">
      <alignment horizontal="center" vertical="center"/>
    </xf>
    <xf numFmtId="0" fontId="96" fillId="62" borderId="12" xfId="0" applyFont="1" applyFill="1" applyBorder="1" applyAlignment="1">
      <alignment horizontal="center" vertical="center"/>
    </xf>
    <xf numFmtId="0" fontId="95" fillId="64" borderId="11" xfId="0" applyFont="1" applyFill="1" applyBorder="1" applyAlignment="1">
      <alignment horizontal="left" vertical="center" wrapText="1" indent="1"/>
    </xf>
    <xf numFmtId="0" fontId="95" fillId="64" borderId="20" xfId="0" applyFont="1" applyFill="1" applyBorder="1" applyAlignment="1">
      <alignment horizontal="left" vertical="center" wrapText="1" indent="1"/>
    </xf>
    <xf numFmtId="0" fontId="95" fillId="64" borderId="12" xfId="0" applyFont="1" applyFill="1" applyBorder="1" applyAlignment="1">
      <alignment horizontal="left" vertical="center" wrapText="1" indent="1"/>
    </xf>
    <xf numFmtId="0" fontId="95" fillId="64" borderId="20" xfId="0" applyFont="1" applyFill="1" applyBorder="1" applyAlignment="1">
      <alignment horizontal="left" vertical="center" indent="1"/>
    </xf>
    <xf numFmtId="0" fontId="99" fillId="64" borderId="20" xfId="0" applyFont="1" applyFill="1" applyBorder="1" applyAlignment="1">
      <alignment horizontal="left" vertical="center" indent="1"/>
    </xf>
    <xf numFmtId="0" fontId="58" fillId="0" borderId="0" xfId="0" applyFont="1" applyAlignment="1">
      <alignment horizontal="center" vertical="center"/>
    </xf>
    <xf numFmtId="0" fontId="97" fillId="64" borderId="11" xfId="0" applyFont="1" applyFill="1" applyBorder="1" applyAlignment="1">
      <alignment horizontal="left" vertical="center" wrapText="1"/>
    </xf>
    <xf numFmtId="0" fontId="97" fillId="64" borderId="12" xfId="0" applyFont="1" applyFill="1" applyBorder="1" applyAlignment="1">
      <alignment horizontal="left" vertical="center" wrapText="1"/>
    </xf>
    <xf numFmtId="0" fontId="91" fillId="0" borderId="0" xfId="0" applyFont="1" applyAlignment="1">
      <alignment horizontal="center" vertical="center"/>
    </xf>
    <xf numFmtId="0" fontId="55" fillId="0" borderId="0" xfId="0" applyFont="1" applyAlignment="1">
      <alignment horizontal="center" vertical="center"/>
    </xf>
    <xf numFmtId="0" fontId="78" fillId="62" borderId="11" xfId="0" applyFont="1" applyFill="1" applyBorder="1" applyAlignment="1">
      <alignment horizontal="center" vertical="center"/>
    </xf>
    <xf numFmtId="0" fontId="78" fillId="62" borderId="12" xfId="0" applyFont="1" applyFill="1" applyBorder="1" applyAlignment="1">
      <alignment horizontal="center" vertical="center"/>
    </xf>
    <xf numFmtId="0" fontId="78" fillId="62" borderId="20" xfId="0" applyFont="1" applyFill="1" applyBorder="1" applyAlignment="1">
      <alignment horizontal="center" vertical="center"/>
    </xf>
    <xf numFmtId="0" fontId="94" fillId="35" borderId="11" xfId="0" applyFont="1" applyFill="1" applyBorder="1" applyAlignment="1">
      <alignment horizontal="center" vertical="center"/>
    </xf>
    <xf numFmtId="0" fontId="94" fillId="35" borderId="20" xfId="0" applyFont="1" applyFill="1" applyBorder="1" applyAlignment="1">
      <alignment horizontal="center" vertical="center"/>
    </xf>
    <xf numFmtId="0" fontId="94" fillId="35" borderId="12" xfId="0" applyFont="1" applyFill="1" applyBorder="1" applyAlignment="1">
      <alignment horizontal="center" vertical="center"/>
    </xf>
    <xf numFmtId="0" fontId="46" fillId="0" borderId="0" xfId="0" applyFont="1" applyAlignment="1">
      <alignment horizontal="left" vertical="center"/>
    </xf>
    <xf numFmtId="3" fontId="95" fillId="64" borderId="13" xfId="0" applyNumberFormat="1" applyFont="1" applyFill="1" applyBorder="1" applyAlignment="1">
      <alignment horizontal="center" vertical="center"/>
    </xf>
    <xf numFmtId="3" fontId="95" fillId="64" borderId="15" xfId="0" applyNumberFormat="1" applyFont="1" applyFill="1" applyBorder="1" applyAlignment="1">
      <alignment horizontal="center" vertical="center"/>
    </xf>
    <xf numFmtId="0" fontId="98" fillId="62" borderId="26" xfId="46" applyFont="1" applyFill="1" applyBorder="1" applyAlignment="1">
      <alignment horizontal="center" vertical="center"/>
    </xf>
    <xf numFmtId="0" fontId="98" fillId="62" borderId="27" xfId="46" applyFont="1" applyFill="1" applyBorder="1" applyAlignment="1">
      <alignment horizontal="center" vertical="center"/>
    </xf>
    <xf numFmtId="0" fontId="98" fillId="62" borderId="28" xfId="46" applyFont="1" applyFill="1" applyBorder="1" applyAlignment="1">
      <alignment horizontal="center" vertical="center"/>
    </xf>
    <xf numFmtId="0" fontId="98" fillId="62" borderId="46" xfId="46" applyFont="1" applyFill="1" applyBorder="1" applyAlignment="1">
      <alignment horizontal="center" vertical="center"/>
    </xf>
    <xf numFmtId="0" fontId="98" fillId="62" borderId="29" xfId="46" applyFont="1" applyFill="1" applyBorder="1" applyAlignment="1">
      <alignment horizontal="center" vertical="center"/>
    </xf>
    <xf numFmtId="0" fontId="44" fillId="64" borderId="26" xfId="46" applyFont="1" applyFill="1" applyBorder="1" applyAlignment="1">
      <alignment horizontal="center" vertical="center"/>
    </xf>
    <xf numFmtId="0" fontId="44" fillId="64" borderId="46" xfId="46" applyFont="1" applyFill="1" applyBorder="1" applyAlignment="1">
      <alignment horizontal="center" vertical="center"/>
    </xf>
    <xf numFmtId="0" fontId="44" fillId="64" borderId="29" xfId="46" applyFont="1" applyFill="1" applyBorder="1" applyAlignment="1">
      <alignment horizontal="left" vertical="center"/>
    </xf>
    <xf numFmtId="0" fontId="44" fillId="64" borderId="27" xfId="46" applyFont="1" applyFill="1" applyBorder="1" applyAlignment="1">
      <alignment horizontal="left" vertical="center"/>
    </xf>
    <xf numFmtId="0" fontId="44" fillId="64" borderId="28" xfId="46" applyFont="1" applyFill="1" applyBorder="1" applyAlignment="1">
      <alignment horizontal="left" vertical="center"/>
    </xf>
    <xf numFmtId="0" fontId="97" fillId="64" borderId="11" xfId="0" applyFont="1" applyFill="1" applyBorder="1" applyAlignment="1">
      <alignment horizontal="left" vertical="center"/>
    </xf>
    <xf numFmtId="0" fontId="97" fillId="64" borderId="12" xfId="0" applyFont="1" applyFill="1" applyBorder="1" applyAlignment="1">
      <alignment horizontal="left" vertical="center"/>
    </xf>
    <xf numFmtId="3" fontId="95" fillId="64" borderId="13" xfId="0" applyNumberFormat="1" applyFont="1" applyFill="1" applyBorder="1" applyAlignment="1">
      <alignment horizontal="right" vertical="center"/>
    </xf>
    <xf numFmtId="3" fontId="95" fillId="64" borderId="15" xfId="0" applyNumberFormat="1" applyFont="1" applyFill="1" applyBorder="1" applyAlignment="1">
      <alignment horizontal="right" vertical="center"/>
    </xf>
    <xf numFmtId="184" fontId="95" fillId="64" borderId="13" xfId="0" applyNumberFormat="1" applyFont="1" applyFill="1" applyBorder="1" applyAlignment="1">
      <alignment horizontal="right" vertical="center"/>
    </xf>
    <xf numFmtId="184" fontId="95" fillId="64" borderId="15" xfId="0" applyNumberFormat="1" applyFont="1" applyFill="1" applyBorder="1" applyAlignment="1">
      <alignment horizontal="right" vertical="center"/>
    </xf>
    <xf numFmtId="0" fontId="95" fillId="64" borderId="13" xfId="0" applyFont="1" applyFill="1" applyBorder="1" applyAlignment="1">
      <alignment horizontal="center" vertical="center"/>
    </xf>
    <xf numFmtId="0" fontId="95" fillId="64" borderId="15" xfId="0" applyFont="1" applyFill="1" applyBorder="1" applyAlignment="1">
      <alignment horizontal="center" vertical="center"/>
    </xf>
    <xf numFmtId="0" fontId="95" fillId="64" borderId="13" xfId="0" applyFont="1" applyFill="1" applyBorder="1" applyAlignment="1">
      <alignment horizontal="center" vertical="center" wrapText="1"/>
    </xf>
    <xf numFmtId="0" fontId="95" fillId="64" borderId="15" xfId="0" applyFont="1" applyFill="1" applyBorder="1" applyAlignment="1">
      <alignment horizontal="center" vertical="center" wrapText="1"/>
    </xf>
    <xf numFmtId="3" fontId="95" fillId="64" borderId="13" xfId="0" applyNumberFormat="1" applyFont="1" applyFill="1" applyBorder="1" applyAlignment="1">
      <alignment horizontal="center" vertical="center" wrapText="1"/>
    </xf>
    <xf numFmtId="3" fontId="95" fillId="64" borderId="15" xfId="0" applyNumberFormat="1" applyFont="1" applyFill="1" applyBorder="1" applyAlignment="1">
      <alignment horizontal="center" vertical="center" wrapText="1"/>
    </xf>
    <xf numFmtId="0" fontId="94" fillId="64" borderId="21" xfId="0" applyFont="1" applyFill="1" applyBorder="1" applyAlignment="1">
      <alignment horizontal="center" vertical="center"/>
    </xf>
    <xf numFmtId="0" fontId="94" fillId="64" borderId="47" xfId="0" applyFont="1" applyFill="1" applyBorder="1" applyAlignment="1">
      <alignment horizontal="center" vertical="center"/>
    </xf>
    <xf numFmtId="0" fontId="94" fillId="64" borderId="17" xfId="0" applyFont="1" applyFill="1" applyBorder="1" applyAlignment="1">
      <alignment horizontal="center" vertical="center"/>
    </xf>
    <xf numFmtId="0" fontId="94" fillId="64" borderId="18" xfId="0" applyFont="1" applyFill="1" applyBorder="1" applyAlignment="1">
      <alignment horizontal="center" vertical="center"/>
    </xf>
    <xf numFmtId="0" fontId="94" fillId="64" borderId="19" xfId="0" applyFont="1" applyFill="1" applyBorder="1" applyAlignment="1">
      <alignment horizontal="center" vertical="center"/>
    </xf>
    <xf numFmtId="0" fontId="94" fillId="64" borderId="23" xfId="0" applyFont="1" applyFill="1" applyBorder="1" applyAlignment="1">
      <alignment horizontal="center" vertical="center"/>
    </xf>
    <xf numFmtId="0" fontId="98" fillId="62" borderId="11" xfId="0" applyFont="1" applyFill="1" applyBorder="1" applyAlignment="1">
      <alignment horizontal="center" vertical="center"/>
    </xf>
    <xf numFmtId="0" fontId="98" fillId="62" borderId="12" xfId="0" applyFont="1" applyFill="1" applyBorder="1" applyAlignment="1">
      <alignment horizontal="center" vertical="center"/>
    </xf>
    <xf numFmtId="0" fontId="98" fillId="62" borderId="11" xfId="0" applyFont="1" applyFill="1" applyBorder="1" applyAlignment="1">
      <alignment horizontal="center" vertical="center" wrapText="1"/>
    </xf>
    <xf numFmtId="0" fontId="98" fillId="62" borderId="12" xfId="0" applyFont="1" applyFill="1" applyBorder="1" applyAlignment="1">
      <alignment horizontal="center" vertical="center" wrapText="1"/>
    </xf>
    <xf numFmtId="0" fontId="99" fillId="0" borderId="11" xfId="0" applyFont="1" applyBorder="1" applyAlignment="1">
      <alignment horizontal="left" vertical="center" indent="1"/>
    </xf>
    <xf numFmtId="0" fontId="99" fillId="0" borderId="12" xfId="0" applyFont="1" applyBorder="1" applyAlignment="1">
      <alignment horizontal="left" vertical="center" indent="1"/>
    </xf>
    <xf numFmtId="0" fontId="99" fillId="0" borderId="20" xfId="0" applyFont="1" applyBorder="1" applyAlignment="1">
      <alignment horizontal="left" vertical="center" indent="1"/>
    </xf>
    <xf numFmtId="0" fontId="45" fillId="0" borderId="0" xfId="0" applyFont="1" applyAlignment="1">
      <alignment horizontal="left" vertical="center" wrapText="1"/>
    </xf>
    <xf numFmtId="0" fontId="60" fillId="64" borderId="0" xfId="0" applyFont="1" applyFill="1" applyAlignment="1">
      <alignment horizontal="center" vertical="center"/>
    </xf>
    <xf numFmtId="0" fontId="60" fillId="64" borderId="0" xfId="49" quotePrefix="1" applyFont="1" applyFill="1" applyAlignment="1">
      <alignment horizontal="center" vertical="center"/>
    </xf>
    <xf numFmtId="0" fontId="63" fillId="64" borderId="0" xfId="49" quotePrefix="1" applyFont="1" applyFill="1" applyAlignment="1">
      <alignment horizontal="center" vertical="center"/>
    </xf>
    <xf numFmtId="172" fontId="62" fillId="0" borderId="0" xfId="44" applyFont="1" applyAlignment="1">
      <alignment horizontal="left"/>
    </xf>
    <xf numFmtId="172" fontId="60" fillId="0" borderId="0" xfId="44" applyFont="1" applyAlignment="1">
      <alignment horizontal="left"/>
    </xf>
    <xf numFmtId="0" fontId="58" fillId="64" borderId="0" xfId="0" applyFont="1" applyFill="1" applyAlignment="1">
      <alignment horizontal="left" vertical="center" wrapText="1"/>
    </xf>
    <xf numFmtId="0" fontId="58" fillId="64" borderId="0" xfId="0" applyFont="1" applyFill="1" applyAlignment="1">
      <alignment horizontal="center" vertical="center" wrapText="1"/>
    </xf>
    <xf numFmtId="0" fontId="59" fillId="0" borderId="0" xfId="0" applyFont="1" applyAlignment="1">
      <alignment horizontal="left"/>
    </xf>
    <xf numFmtId="0" fontId="59" fillId="64" borderId="0" xfId="0" applyFont="1" applyFill="1" applyAlignment="1">
      <alignment horizontal="left" vertical="center" wrapText="1"/>
    </xf>
    <xf numFmtId="0" fontId="60" fillId="64" borderId="0" xfId="49" quotePrefix="1" applyFont="1" applyFill="1" applyAlignment="1">
      <alignment horizontal="center"/>
    </xf>
    <xf numFmtId="0" fontId="63" fillId="64" borderId="0" xfId="49" quotePrefix="1" applyFont="1" applyFill="1" applyAlignment="1">
      <alignment horizontal="center"/>
    </xf>
    <xf numFmtId="0" fontId="168" fillId="0" borderId="0" xfId="0" applyFont="1" applyAlignment="1">
      <alignment horizontal="left" vertical="center" wrapText="1"/>
    </xf>
    <xf numFmtId="0" fontId="59" fillId="0" borderId="0" xfId="0" applyFont="1" applyAlignment="1">
      <alignment horizontal="left" indent="1"/>
    </xf>
    <xf numFmtId="0" fontId="158" fillId="62" borderId="55" xfId="0" applyFont="1" applyFill="1" applyBorder="1" applyAlignment="1">
      <alignment horizontal="center" vertical="center" wrapText="1"/>
    </xf>
    <xf numFmtId="0" fontId="158" fillId="62" borderId="49" xfId="0" applyFont="1" applyFill="1" applyBorder="1" applyAlignment="1">
      <alignment horizontal="center" vertical="center" wrapText="1"/>
    </xf>
    <xf numFmtId="0" fontId="58" fillId="0" borderId="0" xfId="0" applyFont="1" applyAlignment="1">
      <alignment horizontal="left"/>
    </xf>
    <xf numFmtId="0" fontId="58" fillId="0" borderId="0" xfId="0" applyFont="1" applyAlignment="1">
      <alignment horizontal="left" vertical="center" wrapText="1"/>
    </xf>
    <xf numFmtId="0" fontId="158" fillId="62" borderId="52" xfId="0" applyFont="1" applyFill="1" applyBorder="1" applyAlignment="1">
      <alignment horizontal="center" vertical="center" wrapText="1"/>
    </xf>
    <xf numFmtId="0" fontId="158" fillId="62" borderId="53" xfId="0" applyFont="1" applyFill="1" applyBorder="1" applyAlignment="1">
      <alignment horizontal="center" vertical="center" wrapText="1"/>
    </xf>
    <xf numFmtId="0" fontId="158" fillId="62" borderId="54" xfId="0" applyFont="1" applyFill="1" applyBorder="1" applyAlignment="1">
      <alignment horizontal="center" vertical="center" wrapText="1"/>
    </xf>
    <xf numFmtId="0" fontId="158" fillId="62" borderId="52" xfId="0" applyFont="1" applyFill="1" applyBorder="1" applyAlignment="1">
      <alignment horizontal="center" vertical="center"/>
    </xf>
    <xf numFmtId="0" fontId="158" fillId="62" borderId="56" xfId="0" applyFont="1" applyFill="1" applyBorder="1" applyAlignment="1">
      <alignment horizontal="center" vertical="center"/>
    </xf>
    <xf numFmtId="0" fontId="158" fillId="62" borderId="51" xfId="0" applyFont="1" applyFill="1" applyBorder="1" applyAlignment="1">
      <alignment horizontal="center" vertical="center" wrapText="1"/>
    </xf>
    <xf numFmtId="0" fontId="158" fillId="62" borderId="57" xfId="0" applyFont="1" applyFill="1" applyBorder="1" applyAlignment="1">
      <alignment horizontal="center" vertical="center" wrapText="1"/>
    </xf>
    <xf numFmtId="0" fontId="59" fillId="0" borderId="0" xfId="0" applyFont="1" applyAlignment="1">
      <alignment horizontal="justify" vertical="justify" wrapText="1"/>
    </xf>
    <xf numFmtId="1" fontId="59" fillId="0" borderId="0" xfId="0" applyNumberFormat="1" applyFont="1" applyAlignment="1">
      <alignment horizontal="justify" vertical="justify" wrapText="1"/>
    </xf>
    <xf numFmtId="0" fontId="171" fillId="0" borderId="0" xfId="0" applyFont="1" applyAlignment="1">
      <alignment horizontal="left" vertical="center" wrapText="1"/>
    </xf>
    <xf numFmtId="0" fontId="158" fillId="62" borderId="11" xfId="0" applyFont="1" applyFill="1" applyBorder="1" applyAlignment="1">
      <alignment horizontal="center" vertical="center" wrapText="1"/>
    </xf>
    <xf numFmtId="0" fontId="158" fillId="62" borderId="20" xfId="0" applyFont="1" applyFill="1" applyBorder="1" applyAlignment="1">
      <alignment horizontal="center" vertical="center" wrapText="1"/>
    </xf>
    <xf numFmtId="0" fontId="158" fillId="62" borderId="12" xfId="0" applyFont="1" applyFill="1" applyBorder="1" applyAlignment="1">
      <alignment horizontal="center" vertical="center" wrapText="1"/>
    </xf>
    <xf numFmtId="0" fontId="59" fillId="0" borderId="11" xfId="0" applyFont="1" applyBorder="1" applyAlignment="1">
      <alignment horizontal="center" vertical="center" wrapText="1"/>
    </xf>
    <xf numFmtId="0" fontId="59" fillId="0" borderId="20" xfId="0" applyFont="1" applyBorder="1" applyAlignment="1">
      <alignment horizontal="center" vertical="center" wrapText="1"/>
    </xf>
    <xf numFmtId="0" fontId="59" fillId="0" borderId="12" xfId="0" applyFont="1" applyBorder="1" applyAlignment="1">
      <alignment horizontal="center" vertical="center" wrapText="1"/>
    </xf>
    <xf numFmtId="0" fontId="59" fillId="0" borderId="0" xfId="0" applyFont="1" applyAlignment="1">
      <alignment horizontal="left" vertical="center" wrapText="1"/>
    </xf>
    <xf numFmtId="0" fontId="59" fillId="0" borderId="0" xfId="0" applyFont="1" applyAlignment="1">
      <alignment horizontal="left" wrapText="1"/>
    </xf>
    <xf numFmtId="1" fontId="63" fillId="0" borderId="0" xfId="0" applyNumberFormat="1" applyFont="1" applyAlignment="1">
      <alignment horizontal="justify" vertical="justify" wrapText="1"/>
    </xf>
    <xf numFmtId="0" fontId="58" fillId="0" borderId="0" xfId="0" applyFont="1" applyAlignment="1">
      <alignment horizontal="center"/>
    </xf>
    <xf numFmtId="0" fontId="171" fillId="0" borderId="0" xfId="0" applyFont="1" applyAlignment="1">
      <alignment horizontal="center"/>
    </xf>
    <xf numFmtId="0" fontId="63" fillId="0" borderId="0" xfId="0" applyFont="1" applyAlignment="1">
      <alignment horizontal="justify" vertical="justify" wrapText="1"/>
    </xf>
    <xf numFmtId="0" fontId="70" fillId="0" borderId="10" xfId="0" applyFont="1" applyBorder="1" applyAlignment="1">
      <alignment horizontal="center" vertical="center"/>
    </xf>
    <xf numFmtId="0" fontId="55" fillId="0" borderId="11" xfId="0" applyFont="1" applyBorder="1" applyAlignment="1">
      <alignment horizontal="left"/>
    </xf>
    <xf numFmtId="0" fontId="55" fillId="0" borderId="20" xfId="0" applyFont="1" applyBorder="1" applyAlignment="1">
      <alignment horizontal="left"/>
    </xf>
    <xf numFmtId="0" fontId="55" fillId="0" borderId="12" xfId="0" applyFont="1" applyBorder="1" applyAlignment="1">
      <alignment horizontal="left"/>
    </xf>
    <xf numFmtId="0" fontId="55" fillId="0" borderId="11" xfId="0" applyFont="1" applyBorder="1" applyAlignment="1">
      <alignment horizontal="left" wrapText="1"/>
    </xf>
    <xf numFmtId="0" fontId="55" fillId="0" borderId="20" xfId="0" applyFont="1" applyBorder="1" applyAlignment="1">
      <alignment horizontal="left" wrapText="1"/>
    </xf>
    <xf numFmtId="0" fontId="55" fillId="0" borderId="12" xfId="0" applyFont="1" applyBorder="1" applyAlignment="1">
      <alignment horizontal="left" wrapText="1"/>
    </xf>
    <xf numFmtId="0" fontId="55" fillId="0" borderId="10" xfId="0" applyFont="1" applyBorder="1" applyAlignment="1">
      <alignment horizontal="left"/>
    </xf>
    <xf numFmtId="0" fontId="70" fillId="0" borderId="11" xfId="0" applyFont="1" applyBorder="1" applyAlignment="1">
      <alignment horizontal="center" vertical="center"/>
    </xf>
    <xf numFmtId="0" fontId="70" fillId="0" borderId="12" xfId="0" applyFont="1" applyBorder="1" applyAlignment="1">
      <alignment horizontal="center" vertical="center"/>
    </xf>
    <xf numFmtId="0" fontId="77" fillId="62" borderId="13" xfId="0" applyFont="1" applyFill="1" applyBorder="1" applyAlignment="1">
      <alignment horizontal="center" vertical="center" wrapText="1"/>
    </xf>
    <xf numFmtId="0" fontId="77" fillId="62" borderId="15" xfId="0" applyFont="1" applyFill="1" applyBorder="1" applyAlignment="1">
      <alignment horizontal="center" vertical="center" wrapText="1"/>
    </xf>
    <xf numFmtId="0" fontId="77" fillId="62" borderId="11" xfId="0" applyFont="1" applyFill="1" applyBorder="1" applyAlignment="1">
      <alignment horizontal="center" vertical="center"/>
    </xf>
    <xf numFmtId="0" fontId="77" fillId="62" borderId="20" xfId="0" applyFont="1" applyFill="1" applyBorder="1" applyAlignment="1">
      <alignment horizontal="center" vertical="center"/>
    </xf>
    <xf numFmtId="0" fontId="77" fillId="62" borderId="12" xfId="0" applyFont="1" applyFill="1" applyBorder="1" applyAlignment="1">
      <alignment horizontal="center" vertical="center"/>
    </xf>
    <xf numFmtId="0" fontId="77" fillId="62" borderId="13" xfId="0" applyFont="1" applyFill="1" applyBorder="1" applyAlignment="1">
      <alignment horizontal="center" vertical="center"/>
    </xf>
    <xf numFmtId="0" fontId="77" fillId="62" borderId="15" xfId="0" applyFont="1" applyFill="1" applyBorder="1" applyAlignment="1">
      <alignment horizontal="center" vertical="center"/>
    </xf>
    <xf numFmtId="0" fontId="77" fillId="62" borderId="19" xfId="0" applyFont="1" applyFill="1" applyBorder="1" applyAlignment="1">
      <alignment horizontal="center" vertical="center" wrapText="1"/>
    </xf>
    <xf numFmtId="0" fontId="77" fillId="62" borderId="16" xfId="0" applyFont="1" applyFill="1" applyBorder="1" applyAlignment="1">
      <alignment horizontal="center" vertical="center" wrapText="1"/>
    </xf>
    <xf numFmtId="0" fontId="69" fillId="64" borderId="0" xfId="0" applyFont="1" applyFill="1" applyAlignment="1">
      <alignment horizontal="center" vertical="center"/>
    </xf>
    <xf numFmtId="0" fontId="71" fillId="0" borderId="0" xfId="0" applyFont="1" applyAlignment="1">
      <alignment horizontal="left" vertical="center"/>
    </xf>
    <xf numFmtId="0" fontId="75" fillId="0" borderId="0" xfId="49" applyFont="1" applyAlignment="1">
      <alignment horizontal="justify" vertical="justify" wrapText="1"/>
    </xf>
    <xf numFmtId="0" fontId="71" fillId="0" borderId="0" xfId="0" applyFont="1" applyAlignment="1">
      <alignment horizontal="justify" vertical="justify" wrapText="1"/>
    </xf>
    <xf numFmtId="0" fontId="15" fillId="0" borderId="0" xfId="0" applyFont="1" applyAlignment="1">
      <alignment vertical="center" wrapText="1"/>
    </xf>
    <xf numFmtId="0" fontId="75" fillId="0" borderId="16" xfId="49" applyFont="1" applyBorder="1" applyAlignment="1">
      <alignment horizontal="center"/>
    </xf>
    <xf numFmtId="0" fontId="77" fillId="62" borderId="11" xfId="0" applyFont="1" applyFill="1" applyBorder="1" applyAlignment="1">
      <alignment horizontal="center" vertical="center" wrapText="1"/>
    </xf>
    <xf numFmtId="0" fontId="77" fillId="62" borderId="20" xfId="0" applyFont="1" applyFill="1" applyBorder="1" applyAlignment="1">
      <alignment horizontal="center" vertical="center" wrapText="1"/>
    </xf>
    <xf numFmtId="0" fontId="77" fillId="62" borderId="12" xfId="0" applyFont="1" applyFill="1" applyBorder="1" applyAlignment="1">
      <alignment horizontal="center" vertical="center" wrapText="1"/>
    </xf>
    <xf numFmtId="0" fontId="136" fillId="0" borderId="0" xfId="0" applyFont="1" applyAlignment="1">
      <alignment horizontal="left" vertical="center"/>
    </xf>
    <xf numFmtId="0" fontId="90" fillId="0" borderId="0" xfId="0" applyFont="1" applyAlignment="1">
      <alignment horizontal="justify" vertical="justify" wrapText="1"/>
    </xf>
    <xf numFmtId="0" fontId="55" fillId="0" borderId="0" xfId="0" applyFont="1" applyAlignment="1">
      <alignment horizontal="justify" vertical="justify" wrapText="1"/>
    </xf>
    <xf numFmtId="0" fontId="64" fillId="0" borderId="0" xfId="49" applyFont="1" applyAlignment="1">
      <alignment horizontal="justify" vertical="justify" wrapText="1"/>
    </xf>
    <xf numFmtId="0" fontId="153" fillId="0" borderId="11" xfId="0" applyFont="1" applyBorder="1" applyAlignment="1">
      <alignment vertical="center" wrapText="1"/>
    </xf>
    <xf numFmtId="0" fontId="153" fillId="0" borderId="12" xfId="0" applyFont="1" applyBorder="1" applyAlignment="1">
      <alignment vertical="center" wrapText="1"/>
    </xf>
    <xf numFmtId="0" fontId="158" fillId="62" borderId="13" xfId="0" applyFont="1" applyFill="1" applyBorder="1" applyAlignment="1">
      <alignment horizontal="center" vertical="center" wrapText="1"/>
    </xf>
    <xf numFmtId="0" fontId="158" fillId="62" borderId="15" xfId="0" applyFont="1" applyFill="1" applyBorder="1" applyAlignment="1">
      <alignment horizontal="center" vertical="center" wrapText="1"/>
    </xf>
    <xf numFmtId="0" fontId="158" fillId="62" borderId="21" xfId="0" applyFont="1" applyFill="1" applyBorder="1" applyAlignment="1">
      <alignment horizontal="center" vertical="center" wrapText="1"/>
    </xf>
    <xf numFmtId="0" fontId="158" fillId="62" borderId="47" xfId="0" applyFont="1" applyFill="1" applyBorder="1" applyAlignment="1">
      <alignment horizontal="center" vertical="center" wrapText="1"/>
    </xf>
    <xf numFmtId="0" fontId="158" fillId="62" borderId="19" xfId="0" applyFont="1" applyFill="1" applyBorder="1" applyAlignment="1">
      <alignment horizontal="center" vertical="center" wrapText="1"/>
    </xf>
    <xf numFmtId="0" fontId="158" fillId="62" borderId="23" xfId="0" applyFont="1" applyFill="1" applyBorder="1" applyAlignment="1">
      <alignment horizontal="center" vertical="center" wrapText="1"/>
    </xf>
    <xf numFmtId="0" fontId="153" fillId="63" borderId="11" xfId="0" applyFont="1" applyFill="1" applyBorder="1" applyAlignment="1">
      <alignment vertical="center" wrapText="1"/>
    </xf>
    <xf numFmtId="0" fontId="153" fillId="63" borderId="12" xfId="0" applyFont="1" applyFill="1" applyBorder="1" applyAlignment="1">
      <alignment vertical="center" wrapText="1"/>
    </xf>
    <xf numFmtId="0" fontId="0" fillId="0" borderId="0" xfId="0"/>
  </cellXfs>
  <cellStyles count="40314">
    <cellStyle name="          _x000d__x000a_386grabber=VGA.3GR_x000d__x000a_" xfId="61" xr:uid="{00000000-0005-0000-0000-000000000000}"/>
    <cellStyle name="          _x000d__x000a_386grabber=VGA.3GR_x000d__x000a_ 2" xfId="316" xr:uid="{F54D2B50-C8C7-43C6-8A3E-62E6688FA47E}"/>
    <cellStyle name="          _x000d__x000a_386grabber=VGA.3GR_x000d__x000a_ 2 2" xfId="736" xr:uid="{FC2F153D-0E04-4485-BEA8-244D168486D2}"/>
    <cellStyle name="          _x000d__x000a_386grabber=VGA.3GR_x000d__x000a_ 3" xfId="737" xr:uid="{9EE7848B-3262-47E8-B53B-20F541BA1205}"/>
    <cellStyle name="," xfId="738" xr:uid="{A66DF95B-AF6C-429E-8672-93BA985EE97A}"/>
    <cellStyle name=", 2" xfId="739" xr:uid="{90844B7A-12D3-498F-A426-2FA70435671F}"/>
    <cellStyle name=", 3" xfId="740" xr:uid="{E6153ADC-54B3-4137-9AE7-28F602AAF494}"/>
    <cellStyle name=", 4" xfId="741" xr:uid="{396C2EA5-9CEC-49C8-ACDC-C6FBFCDA292B}"/>
    <cellStyle name=", 4 2" xfId="742" xr:uid="{A40D6500-68B1-4F57-BCB2-7033A667E112}"/>
    <cellStyle name=", 4 3" xfId="743" xr:uid="{8EC8FC0F-7E85-4A37-A9E2-EABCBFB18927}"/>
    <cellStyle name=", 4 3 2" xfId="12509" xr:uid="{51FBAA58-AE97-4B6B-9BEB-1E7EDB5195E1}"/>
    <cellStyle name=", 4 3 3" xfId="15403" xr:uid="{D0DEB30E-DA48-4712-9176-80319E98FB0D}"/>
    <cellStyle name=", 5" xfId="744" xr:uid="{4BD57259-F9D7-4DDD-9335-154703213033}"/>
    <cellStyle name=", 6" xfId="745" xr:uid="{B86577D8-CA3D-4EC6-AD33-8AF3E32B710D}"/>
    <cellStyle name=", 6 2" xfId="746" xr:uid="{9EDBFDC5-2F6A-4103-9310-A308A86D5A6F}"/>
    <cellStyle name=", 6 3" xfId="15404" xr:uid="{93FF7676-CC67-47CC-B08B-5DEA3D379FE5}"/>
    <cellStyle name=", 7" xfId="747" xr:uid="{E5782149-8278-4B4F-8601-A41D0E24798E}"/>
    <cellStyle name=", 7 2" xfId="12510" xr:uid="{1FDBC1CB-74D2-4DB1-A7EC-27FA0EF0B31D}"/>
    <cellStyle name=", 7 3" xfId="15405" xr:uid="{FC056CFB-2D55-4252-9E75-4F3D10FB3610}"/>
    <cellStyle name=",_2207 Estados Financieros al 31.12.2009 - Frigorífico Concepción S.A FINAL" xfId="748" xr:uid="{CE046BFE-3B02-4190-B83F-0335A5E48F34}"/>
    <cellStyle name="_resultados" xfId="749" xr:uid="{AEA0612A-8EA1-4D06-8F30-F0B029CA5A97}"/>
    <cellStyle name="_Worksheet in   Estados Contables El Productor" xfId="750" xr:uid="{7BCE41BC-3960-48EB-8C2C-EBC9A0D98F99}"/>
    <cellStyle name="20% - Accent1" xfId="751" xr:uid="{290BA7F4-F3DE-4287-8BD0-8F237B0DC7D1}"/>
    <cellStyle name="20% - Accent1 2" xfId="752" xr:uid="{5E2EEC64-F4BF-4016-810E-816E42C08E5C}"/>
    <cellStyle name="20% - Accent1 2 2" xfId="753" xr:uid="{4AB99059-85EE-4C4A-8365-23FD0AFF1888}"/>
    <cellStyle name="20% - Accent1 2 2 2" xfId="754" xr:uid="{8D5FFF3B-6F25-4F6D-A53C-1CEF7CB0DD98}"/>
    <cellStyle name="20% - Accent1 2 3" xfId="755" xr:uid="{B2490CB5-59F5-4EA6-8835-94184031CEA8}"/>
    <cellStyle name="20% - Accent1 3" xfId="756" xr:uid="{6777AA61-5CA8-4C62-A4B4-F1C4C63491C0}"/>
    <cellStyle name="20% - Accent1 3 2" xfId="757" xr:uid="{E5DB20C3-3FA9-41BE-8BCB-1A213BB6DDC5}"/>
    <cellStyle name="20% - Accent1 3 2 2" xfId="758" xr:uid="{DB3EB8F9-232B-4880-A533-F044915D3027}"/>
    <cellStyle name="20% - Accent1 3 3" xfId="759" xr:uid="{1681474F-F1A1-4075-8B5B-CDD3C92906EC}"/>
    <cellStyle name="20% - Accent1 3 3 2" xfId="760" xr:uid="{5F27AF93-4937-43E6-BE49-EF41ACB367A7}"/>
    <cellStyle name="20% - Accent1 3 4" xfId="761" xr:uid="{59F3715A-82E0-4172-90A3-9A2C82344BDC}"/>
    <cellStyle name="20% - Accent1 4" xfId="762" xr:uid="{38CA11CC-E0BF-402E-B2F3-760480DC528A}"/>
    <cellStyle name="20% - Accent1 4 2" xfId="763" xr:uid="{73880D07-35D8-4FFA-9BCA-65DB61DBE162}"/>
    <cellStyle name="20% - Accent1 5" xfId="764" xr:uid="{4169EFE9-CC57-4B18-A411-1388F4E61F21}"/>
    <cellStyle name="20% - Accent1 5 2" xfId="765" xr:uid="{070606D9-2DD9-4763-B503-18EE9B4270C4}"/>
    <cellStyle name="20% - Accent1 6" xfId="766" xr:uid="{53D23D07-D6DA-4D17-851A-27042104329C}"/>
    <cellStyle name="20% - Accent2" xfId="767" xr:uid="{90D8D1FC-C235-499B-85AF-6A059B86E4E7}"/>
    <cellStyle name="20% - Accent2 2" xfId="768" xr:uid="{E2E25984-4821-4488-BF66-2C03D9D3AF15}"/>
    <cellStyle name="20% - Accent2 2 2" xfId="769" xr:uid="{C7FE52A8-ABE1-4681-9D55-B8488ABA00FE}"/>
    <cellStyle name="20% - Accent2 2 2 2" xfId="770" xr:uid="{CA2C5469-77CF-479A-8835-C12A344E93E2}"/>
    <cellStyle name="20% - Accent2 2 3" xfId="771" xr:uid="{05B92207-60BE-4EF7-9A5B-CF88D1480C4B}"/>
    <cellStyle name="20% - Accent2 3" xfId="772" xr:uid="{58EA61A2-4C02-4C52-B1C1-D26A9AAE1106}"/>
    <cellStyle name="20% - Accent2 3 2" xfId="773" xr:uid="{DFE72D2C-477D-4294-9652-230289B77470}"/>
    <cellStyle name="20% - Accent2 3 2 2" xfId="774" xr:uid="{6CD9E5D6-0CD9-446A-BDE2-8AAF5CD71593}"/>
    <cellStyle name="20% - Accent2 3 3" xfId="775" xr:uid="{9DC4AB0B-1C8F-4982-B560-9A742529AF12}"/>
    <cellStyle name="20% - Accent2 3 3 2" xfId="776" xr:uid="{CE71D2A1-0E5A-4D7A-A115-00EE56357C96}"/>
    <cellStyle name="20% - Accent2 3 4" xfId="777" xr:uid="{5C37D2DD-6572-4DFB-9B7D-7B9F8C55132D}"/>
    <cellStyle name="20% - Accent2 4" xfId="778" xr:uid="{18020AC3-C82F-4A49-94B0-0E38CF5FF845}"/>
    <cellStyle name="20% - Accent2 4 2" xfId="779" xr:uid="{A2A32790-3460-436C-BDBA-52ECFD43E326}"/>
    <cellStyle name="20% - Accent2 5" xfId="780" xr:uid="{04444DE6-34D4-471A-B013-F57C8CFD4A70}"/>
    <cellStyle name="20% - Accent2 5 2" xfId="781" xr:uid="{0BD9D936-1AE3-4FE6-89A4-F909D00B13DF}"/>
    <cellStyle name="20% - Accent2 6" xfId="782" xr:uid="{57264AB1-2E46-49FB-8A54-C7CB1404900A}"/>
    <cellStyle name="20% - Accent3" xfId="783" xr:uid="{124428B3-0B01-4B49-B570-018BAC96E582}"/>
    <cellStyle name="20% - Accent3 2" xfId="784" xr:uid="{E0A1AF0F-E8F2-4AE4-ADEF-167A1A083B4A}"/>
    <cellStyle name="20% - Accent3 2 2" xfId="785" xr:uid="{EC44C52E-375F-4EAE-A37C-CA9BEEC49B86}"/>
    <cellStyle name="20% - Accent3 2 2 2" xfId="786" xr:uid="{9467C116-D290-4402-8FA6-AE5E9FC2419A}"/>
    <cellStyle name="20% - Accent3 2 3" xfId="787" xr:uid="{986F70E4-FC76-4713-A0AA-2456AE3E7628}"/>
    <cellStyle name="20% - Accent3 3" xfId="788" xr:uid="{0DD270F2-7D34-4CAF-A53D-A06680946E94}"/>
    <cellStyle name="20% - Accent3 3 2" xfId="789" xr:uid="{BBCE9CE8-C7CB-46D6-87B2-8C3E0DAC1C4E}"/>
    <cellStyle name="20% - Accent3 3 2 2" xfId="790" xr:uid="{E2680602-CE53-4275-BE2F-F68EC3DEB02D}"/>
    <cellStyle name="20% - Accent3 3 3" xfId="791" xr:uid="{E6C29F46-2418-4A45-9CE2-DBB2A2D27E04}"/>
    <cellStyle name="20% - Accent3 3 3 2" xfId="792" xr:uid="{7C9CBD05-5B8B-4AB6-BCF5-87AE199F3EAC}"/>
    <cellStyle name="20% - Accent3 3 4" xfId="793" xr:uid="{4CBC1262-40CC-4DA5-9C9A-7A917C5A03A5}"/>
    <cellStyle name="20% - Accent3 4" xfId="794" xr:uid="{1A128A2E-ADBA-44DC-B236-8A49FD12E588}"/>
    <cellStyle name="20% - Accent3 4 2" xfId="795" xr:uid="{BA3FEFB2-CFFA-4C1E-9AAC-518470D0B366}"/>
    <cellStyle name="20% - Accent3 5" xfId="796" xr:uid="{AC6DA890-A1D9-4D69-8D75-8620FF951712}"/>
    <cellStyle name="20% - Accent3 5 2" xfId="797" xr:uid="{20F1A80E-0942-4BE6-A724-CDD8C8C9DA41}"/>
    <cellStyle name="20% - Accent3 6" xfId="798" xr:uid="{91684D3A-9C1F-4B05-826C-2C1CACFF2842}"/>
    <cellStyle name="20% - Accent4" xfId="799" xr:uid="{FDAF35D9-604E-4EA4-99DA-205B6DE7AD32}"/>
    <cellStyle name="20% - Accent4 2" xfId="800" xr:uid="{010F7BC8-40BD-478C-BD88-DDF7C6DDD0A7}"/>
    <cellStyle name="20% - Accent4 2 2" xfId="801" xr:uid="{1B100A68-1E51-4AF1-8A61-EE67A1C32623}"/>
    <cellStyle name="20% - Accent4 2 2 2" xfId="802" xr:uid="{179398A2-2E12-43C8-A87B-8038A7072640}"/>
    <cellStyle name="20% - Accent4 2 3" xfId="803" xr:uid="{5B0CAF46-CE62-4F6E-9B06-D81B95E3753A}"/>
    <cellStyle name="20% - Accent4 3" xfId="804" xr:uid="{98A0778D-8695-4061-96ED-0F263621FE98}"/>
    <cellStyle name="20% - Accent4 3 2" xfId="805" xr:uid="{B6632B2C-2DE7-4FF4-8328-E051ABEAF3EB}"/>
    <cellStyle name="20% - Accent4 3 2 2" xfId="806" xr:uid="{5D04DC46-F844-4C6B-A6CF-720FD4BC9FD2}"/>
    <cellStyle name="20% - Accent4 3 3" xfId="807" xr:uid="{EA374908-7D72-45E0-8B9A-924666ABC6C2}"/>
    <cellStyle name="20% - Accent4 3 3 2" xfId="808" xr:uid="{9F1E3BA9-4967-4D01-BE72-C3F6B286FFB2}"/>
    <cellStyle name="20% - Accent4 3 4" xfId="809" xr:uid="{61C6672D-0157-4778-A19C-0A0451CE4B24}"/>
    <cellStyle name="20% - Accent4 4" xfId="810" xr:uid="{7EB48672-06FE-4B56-BE04-B5727B4BCF39}"/>
    <cellStyle name="20% - Accent4 4 2" xfId="811" xr:uid="{BE059D68-1DBA-48A0-9CB9-BD95A8C46E56}"/>
    <cellStyle name="20% - Accent4 5" xfId="812" xr:uid="{C10773D5-B1C3-45D3-A86E-10B0310519DC}"/>
    <cellStyle name="20% - Accent4 5 2" xfId="813" xr:uid="{A0CF22FB-513F-4666-9601-7CDEBE191ED0}"/>
    <cellStyle name="20% - Accent4 6" xfId="814" xr:uid="{C8822FB1-877F-4336-93F3-3253D516F1D4}"/>
    <cellStyle name="20% - Accent5" xfId="815" xr:uid="{D785A762-9885-4FD8-9DA2-909EDE733960}"/>
    <cellStyle name="20% - Accent5 2" xfId="816" xr:uid="{40B9E691-17C6-4600-8547-FFEBC0C0E0E1}"/>
    <cellStyle name="20% - Accent5 2 2" xfId="817" xr:uid="{1C4A3010-C4DB-4E65-B1D9-C05A62B89C93}"/>
    <cellStyle name="20% - Accent5 3" xfId="818" xr:uid="{CA0BA4F3-CC0A-446F-9618-5D49997580C7}"/>
    <cellStyle name="20% - Accent6" xfId="819" xr:uid="{BF786883-A9C3-4977-92BC-3BC5E0FF3EB4}"/>
    <cellStyle name="20% - Accent6 2" xfId="820" xr:uid="{5E8C6A94-E8B0-4583-8595-6D1FA1DBB19E}"/>
    <cellStyle name="20% - Accent6 2 2" xfId="821" xr:uid="{CEB90A3B-69B8-4A1A-85E2-2267FF4EA9EA}"/>
    <cellStyle name="20% - Accent6 2 2 2" xfId="822" xr:uid="{524F5257-56F3-4779-A6C2-F6EC50F47AFE}"/>
    <cellStyle name="20% - Accent6 2 3" xfId="823" xr:uid="{24FD63A5-7AD3-496E-92C6-B18D5B266AB1}"/>
    <cellStyle name="20% - Accent6 3" xfId="824" xr:uid="{6A951ED9-9F15-42D4-A72D-83E322441A3D}"/>
    <cellStyle name="20% - Accent6 3 2" xfId="825" xr:uid="{CE7B625F-3D61-489A-9A80-0DF72F261EFC}"/>
    <cellStyle name="20% - Accent6 3 2 2" xfId="826" xr:uid="{F60376E2-D20A-4255-B1A3-CC9A720CC9BD}"/>
    <cellStyle name="20% - Accent6 3 3" xfId="827" xr:uid="{6225980B-E7FB-41E1-96AF-FF28FB5D06E0}"/>
    <cellStyle name="20% - Accent6 3 3 2" xfId="828" xr:uid="{206E56C0-30D3-494E-8148-518B00E36E92}"/>
    <cellStyle name="20% - Accent6 3 4" xfId="829" xr:uid="{F48A7BCA-BC7A-478B-A923-94F385C76D93}"/>
    <cellStyle name="20% - Accent6 4" xfId="830" xr:uid="{F52AFA95-15D0-45F4-A685-9DC0B2CA3177}"/>
    <cellStyle name="20% - Accent6 4 2" xfId="831" xr:uid="{1E67A6B9-AE03-4E9D-82CC-30678964B373}"/>
    <cellStyle name="20% - Accent6 5" xfId="832" xr:uid="{C3F130BB-3AE9-4DA3-B517-6FC44EDE8187}"/>
    <cellStyle name="20% - Accent6 5 2" xfId="833" xr:uid="{1F9A1918-71CB-4210-8FB5-C36EF3D1E08A}"/>
    <cellStyle name="20% - Accent6 6" xfId="834" xr:uid="{0CC98CB3-E835-4811-B47B-4A4E23EE0DFB}"/>
    <cellStyle name="20% - Énfasis1" xfId="19" builtinId="30" customBuiltin="1"/>
    <cellStyle name="20% - Énfasis1 2" xfId="447" xr:uid="{D8CFE369-2229-4088-976A-12A5F7E4C1F3}"/>
    <cellStyle name="20% - Énfasis1 2 2" xfId="836" xr:uid="{B5D57145-193E-43B5-9909-29A85ACDFB4B}"/>
    <cellStyle name="20% - Énfasis1 2 2 2" xfId="837" xr:uid="{68311A8E-29EE-4005-AE01-A4810AC70B15}"/>
    <cellStyle name="20% - Énfasis1 2 2 2 2" xfId="838" xr:uid="{B491B713-5336-431F-80FE-A4316FF2EF75}"/>
    <cellStyle name="20% - Énfasis1 2 2 3" xfId="839" xr:uid="{A09AF69A-C9AE-4D35-8B1F-8A841349D63F}"/>
    <cellStyle name="20% - Énfasis1 2 2 3 2" xfId="7246" xr:uid="{D0A3BCD0-6467-475D-8636-7C031D17BA0F}"/>
    <cellStyle name="20% - Énfasis1 2 2 3 2 2" xfId="12512" xr:uid="{4013AD04-4F06-44A8-A284-DE043B272847}"/>
    <cellStyle name="20% - Énfasis1 2 2 3 2 2 2" xfId="21550" xr:uid="{4F65A112-954B-4F41-AC82-197651C67E73}"/>
    <cellStyle name="20% - Énfasis1 2 2 3 2 2 2 2" xfId="27106" xr:uid="{9E5F45B2-82EC-4B24-9C43-D6D372DFE71F}"/>
    <cellStyle name="20% - Énfasis1 2 2 3 2 2 2 3" xfId="32600" xr:uid="{9F01B9AD-4F5E-46B5-AAD0-3A252653C46B}"/>
    <cellStyle name="20% - Énfasis1 2 2 3 2 2 2 4" xfId="38084" xr:uid="{D9E841E8-1D4B-4FC3-841F-5F2A8F999321}"/>
    <cellStyle name="20% - Énfasis1 2 2 3 2 2 3" xfId="24377" xr:uid="{47B1C3FB-E23E-4D1B-B139-F2EB3B7C974A}"/>
    <cellStyle name="20% - Énfasis1 2 2 3 2 2 4" xfId="29871" xr:uid="{619B2361-E58F-4F28-ABEB-4B50F54990FE}"/>
    <cellStyle name="20% - Énfasis1 2 2 3 2 2 5" xfId="35355" xr:uid="{27F6E2EA-F137-483E-9B8D-6FFEE3C45521}"/>
    <cellStyle name="20% - Énfasis1 2 2 3 2 3" xfId="20133" xr:uid="{19A66926-5810-4C7D-BA1B-D25277731BA8}"/>
    <cellStyle name="20% - Énfasis1 2 2 3 2 3 2" xfId="25689" xr:uid="{73347EE1-7A93-4F51-A15F-B2A765C2CE52}"/>
    <cellStyle name="20% - Énfasis1 2 2 3 2 3 3" xfId="31183" xr:uid="{4A13879B-B8A9-4177-8BE4-E0989608628B}"/>
    <cellStyle name="20% - Énfasis1 2 2 3 2 3 4" xfId="36667" xr:uid="{B5AE193B-7990-4AE5-AE4A-B72E2E9ABEFA}"/>
    <cellStyle name="20% - Énfasis1 2 2 3 2 4" xfId="22960" xr:uid="{DFECA6E6-CF4A-43DA-8F71-2FA891B8FEB3}"/>
    <cellStyle name="20% - Énfasis1 2 2 3 2 5" xfId="28452" xr:uid="{7709BA94-0157-4B91-9E1E-722A0A4A047D}"/>
    <cellStyle name="20% - Énfasis1 2 2 3 2 6" xfId="33936" xr:uid="{CD6C100B-EE39-4BA6-A1C9-F18E5B249254}"/>
    <cellStyle name="20% - Énfasis1 2 2 3 3" xfId="7329" xr:uid="{15144A42-0E1C-4F29-9052-668260AD0A2D}"/>
    <cellStyle name="20% - Énfasis1 2 2 3 3 2" xfId="20213" xr:uid="{402F731B-3541-49E7-AAC1-15FEECD5FF87}"/>
    <cellStyle name="20% - Énfasis1 2 2 3 3 2 2" xfId="25769" xr:uid="{B7D46B1B-D36B-4FC1-AD4F-F3DBD1C73A9A}"/>
    <cellStyle name="20% - Énfasis1 2 2 3 3 2 3" xfId="31263" xr:uid="{A1BA3B84-19E4-4770-954E-C457659DF36E}"/>
    <cellStyle name="20% - Énfasis1 2 2 3 3 2 4" xfId="36747" xr:uid="{953D0A34-B135-4EBA-98E4-437457951B6F}"/>
    <cellStyle name="20% - Énfasis1 2 2 3 3 3" xfId="23040" xr:uid="{F02558B9-D0D1-48AC-B71D-75B2BA58794B}"/>
    <cellStyle name="20% - Énfasis1 2 2 3 3 4" xfId="28534" xr:uid="{6B3E552A-AAA7-4F4F-A619-3DF4F3FF3EE4}"/>
    <cellStyle name="20% - Énfasis1 2 2 3 3 5" xfId="34018" xr:uid="{082C6533-0405-45E7-98B6-BBDF6753F608}"/>
    <cellStyle name="20% - Énfasis1 2 2 3 4" xfId="20028" xr:uid="{866BA8E5-19FA-496D-A098-73D2CCB48C46}"/>
    <cellStyle name="20% - Énfasis1 2 2 3 4 2" xfId="25588" xr:uid="{6A25870A-7AEB-42A1-A83E-44F0E5FD1BF6}"/>
    <cellStyle name="20% - Énfasis1 2 2 3 4 3" xfId="31082" xr:uid="{EE8D57CC-09D7-4E92-9C71-56DEF7A44509}"/>
    <cellStyle name="20% - Énfasis1 2 2 3 4 4" xfId="36566" xr:uid="{F49EE5A3-4A0B-4741-BAA2-7E237AFEFD3D}"/>
    <cellStyle name="20% - Énfasis1 2 2 3 5" xfId="22803" xr:uid="{845DF24B-0D13-4C98-897B-10FFE7E53726}"/>
    <cellStyle name="20% - Énfasis1 2 2 3 6" xfId="22855" xr:uid="{08B87359-B2CB-47A2-A9D5-490AF4E1DA63}"/>
    <cellStyle name="20% - Énfasis1 2 2 3 7" xfId="28349" xr:uid="{F930DE38-A3A9-4DCC-91B5-324A2788C32D}"/>
    <cellStyle name="20% - Énfasis1 2 2 3 8" xfId="33833" xr:uid="{79763BDF-FA0A-4A4A-A9FD-5AB5CF3C25F5}"/>
    <cellStyle name="20% - Énfasis1 2 3" xfId="840" xr:uid="{C90B3A69-7EB2-4127-9165-3E2FE54D44FA}"/>
    <cellStyle name="20% - Énfasis1 2 3 2" xfId="841" xr:uid="{261BBD20-289D-4BC7-B2FD-9A6B4B26DDA8}"/>
    <cellStyle name="20% - Énfasis1 2 3 2 2" xfId="7247" xr:uid="{EB68C00F-4F83-460C-A36D-BDB2EE1DBE0D}"/>
    <cellStyle name="20% - Énfasis1 2 3 2 2 2" xfId="12514" xr:uid="{51EDDB2D-7B87-41D0-B228-DC276A7B99B7}"/>
    <cellStyle name="20% - Énfasis1 2 3 2 2 2 2" xfId="21551" xr:uid="{4133069F-5B18-4349-9671-2882BBFC3DC2}"/>
    <cellStyle name="20% - Énfasis1 2 3 2 2 2 2 2" xfId="27107" xr:uid="{7889056E-1121-4AFA-805C-01855D9F2203}"/>
    <cellStyle name="20% - Énfasis1 2 3 2 2 2 2 3" xfId="32601" xr:uid="{3E2AACC8-91E0-4D84-88E9-7E093B80076D}"/>
    <cellStyle name="20% - Énfasis1 2 3 2 2 2 2 4" xfId="38085" xr:uid="{2753505F-CF65-409F-88D2-88C968161B35}"/>
    <cellStyle name="20% - Énfasis1 2 3 2 2 2 3" xfId="24378" xr:uid="{5A49979B-4F6F-4813-87EE-6374A6A9FEA8}"/>
    <cellStyle name="20% - Énfasis1 2 3 2 2 2 4" xfId="29872" xr:uid="{9261AEA5-586A-4258-A70E-14AB7B979E66}"/>
    <cellStyle name="20% - Énfasis1 2 3 2 2 2 5" xfId="35356" xr:uid="{11BBB0B1-359D-4060-BA6C-1824CA26D164}"/>
    <cellStyle name="20% - Énfasis1 2 3 2 2 3" xfId="20134" xr:uid="{9BE431B3-7C5E-4D8D-9B4A-D1DC4B80C890}"/>
    <cellStyle name="20% - Énfasis1 2 3 2 2 3 2" xfId="25690" xr:uid="{F129BA5F-F99F-4E6B-B0B6-5F01C38A74AE}"/>
    <cellStyle name="20% - Énfasis1 2 3 2 2 3 3" xfId="31184" xr:uid="{F9510078-3F51-4C1E-994D-297B0A3EDAE1}"/>
    <cellStyle name="20% - Énfasis1 2 3 2 2 3 4" xfId="36668" xr:uid="{39C7AA3F-D858-4976-A40A-AB686ED638BC}"/>
    <cellStyle name="20% - Énfasis1 2 3 2 2 4" xfId="22961" xr:uid="{07A09AED-1A4F-4182-8812-A66A41F9010A}"/>
    <cellStyle name="20% - Énfasis1 2 3 2 2 5" xfId="28453" xr:uid="{89476986-7396-4113-8842-1BA53A582AB2}"/>
    <cellStyle name="20% - Énfasis1 2 3 2 2 6" xfId="33937" xr:uid="{5A11BB64-AB45-4B30-B9D7-93B18D56E9D0}"/>
    <cellStyle name="20% - Énfasis1 2 3 2 3" xfId="7330" xr:uid="{3F642F29-CCA8-4586-8D8D-CDF25F210042}"/>
    <cellStyle name="20% - Énfasis1 2 3 2 3 2" xfId="20214" xr:uid="{045FD82B-1BD2-4B33-A9A5-0B1A2323D4EB}"/>
    <cellStyle name="20% - Énfasis1 2 3 2 3 2 2" xfId="25770" xr:uid="{0E840E12-263D-4751-8CAB-491DB1C09887}"/>
    <cellStyle name="20% - Énfasis1 2 3 2 3 2 3" xfId="31264" xr:uid="{A58ADC79-D855-4257-B8CD-A2FBC09E778E}"/>
    <cellStyle name="20% - Énfasis1 2 3 2 3 2 4" xfId="36748" xr:uid="{98D9B10D-906B-485D-B6F7-BE4CA94BB650}"/>
    <cellStyle name="20% - Énfasis1 2 3 2 3 3" xfId="23041" xr:uid="{C554171C-2068-4945-8E29-FE65FA7CDA0C}"/>
    <cellStyle name="20% - Énfasis1 2 3 2 3 4" xfId="28535" xr:uid="{1A318E93-9F2F-4EC9-A18E-742AF370F160}"/>
    <cellStyle name="20% - Énfasis1 2 3 2 3 5" xfId="34019" xr:uid="{544BBD96-CF65-4C4D-B3FF-9E655F503AC9}"/>
    <cellStyle name="20% - Énfasis1 2 3 2 4" xfId="20029" xr:uid="{2C58A45D-E46C-4DFB-917F-439D7F5555D4}"/>
    <cellStyle name="20% - Énfasis1 2 3 2 4 2" xfId="25589" xr:uid="{79E77C9E-9B74-44FA-939C-53DF7AD396A4}"/>
    <cellStyle name="20% - Énfasis1 2 3 2 4 3" xfId="31083" xr:uid="{AB4CF516-EDF2-43E9-A985-5E17029BCA57}"/>
    <cellStyle name="20% - Énfasis1 2 3 2 4 4" xfId="36567" xr:uid="{17912863-7A27-4B67-ADB9-ABDD1567D97F}"/>
    <cellStyle name="20% - Énfasis1 2 3 2 5" xfId="22804" xr:uid="{FBB7743F-7017-489A-81FD-A22E8388451A}"/>
    <cellStyle name="20% - Énfasis1 2 3 2 6" xfId="22856" xr:uid="{2BEA319B-9615-4958-B66D-89CD0B7BA77F}"/>
    <cellStyle name="20% - Énfasis1 2 3 2 7" xfId="28350" xr:uid="{27A2AA8C-A205-40DD-9D74-E16B07EDEA59}"/>
    <cellStyle name="20% - Énfasis1 2 3 2 8" xfId="33834" xr:uid="{B94EC181-F9AA-43BB-A24C-CF1D76734697}"/>
    <cellStyle name="20% - Énfasis1 2 3 3" xfId="12513" xr:uid="{8190BC43-F27E-4653-AC37-D1177B0DDE77}"/>
    <cellStyle name="20% - Énfasis1 2 4" xfId="842" xr:uid="{1DACC5A8-0F0F-48EA-AA76-87819358EDDF}"/>
    <cellStyle name="20% - Énfasis1 2 4 2" xfId="7248" xr:uid="{9DE93938-D997-43EC-8451-B252A974C8DE}"/>
    <cellStyle name="20% - Énfasis1 2 4 2 2" xfId="12515" xr:uid="{160E53E2-7068-44DF-A984-2353516DDBB9}"/>
    <cellStyle name="20% - Énfasis1 2 4 2 2 2" xfId="21552" xr:uid="{053A6C22-7B78-4ED2-A146-F167A910B7BE}"/>
    <cellStyle name="20% - Énfasis1 2 4 2 2 2 2" xfId="27108" xr:uid="{AB05E700-94A5-498C-B438-2D90C99C9903}"/>
    <cellStyle name="20% - Énfasis1 2 4 2 2 2 3" xfId="32602" xr:uid="{EC27AE25-C4CE-4EDB-8F33-2213BEF68D4B}"/>
    <cellStyle name="20% - Énfasis1 2 4 2 2 2 4" xfId="38086" xr:uid="{24A79A7C-0B79-4726-9389-C415C7875495}"/>
    <cellStyle name="20% - Énfasis1 2 4 2 2 3" xfId="24379" xr:uid="{807FBF68-104A-4F50-AF17-544F11643283}"/>
    <cellStyle name="20% - Énfasis1 2 4 2 2 4" xfId="29873" xr:uid="{6AB95204-B713-4347-A16A-0E8C8D835F8B}"/>
    <cellStyle name="20% - Énfasis1 2 4 2 2 5" xfId="35357" xr:uid="{AA7F8953-4CAE-43AC-AD92-0D88913AD364}"/>
    <cellStyle name="20% - Énfasis1 2 4 2 3" xfId="20135" xr:uid="{5E0EA1E2-78FB-4E83-9DAE-FE4E51B6CA35}"/>
    <cellStyle name="20% - Énfasis1 2 4 2 3 2" xfId="25691" xr:uid="{EF569367-CF46-4155-BE3B-9092FA13D6F9}"/>
    <cellStyle name="20% - Énfasis1 2 4 2 3 3" xfId="31185" xr:uid="{0BCA4AD6-D07F-40EC-973A-D152DD8E50EA}"/>
    <cellStyle name="20% - Énfasis1 2 4 2 3 4" xfId="36669" xr:uid="{529CFAE8-F77D-414F-AD30-038CEA2388DE}"/>
    <cellStyle name="20% - Énfasis1 2 4 2 4" xfId="22962" xr:uid="{5DF9387A-EBB6-451C-AA01-4138F9A6F290}"/>
    <cellStyle name="20% - Énfasis1 2 4 2 5" xfId="28454" xr:uid="{5AEB5F3D-6E2D-4B2B-B23F-B48B2D23EE95}"/>
    <cellStyle name="20% - Énfasis1 2 4 2 6" xfId="33938" xr:uid="{EDE7568F-059B-4AC3-B44A-F363C7FAE219}"/>
    <cellStyle name="20% - Énfasis1 2 4 3" xfId="7331" xr:uid="{78EAA22B-FBC2-4326-A242-052249906E7B}"/>
    <cellStyle name="20% - Énfasis1 2 4 3 2" xfId="20215" xr:uid="{6F776E99-4D21-4DEF-B3A4-27B3378A5729}"/>
    <cellStyle name="20% - Énfasis1 2 4 3 2 2" xfId="25771" xr:uid="{E29BCEAC-4470-4643-AFEC-A73CDD172AF8}"/>
    <cellStyle name="20% - Énfasis1 2 4 3 2 3" xfId="31265" xr:uid="{3715BC80-4E73-4272-8D70-897665EA19FF}"/>
    <cellStyle name="20% - Énfasis1 2 4 3 2 4" xfId="36749" xr:uid="{FABAF980-569C-4E6A-8166-E42265B95EC2}"/>
    <cellStyle name="20% - Énfasis1 2 4 3 3" xfId="23042" xr:uid="{C03338A6-4F58-4182-994C-1C38411895F9}"/>
    <cellStyle name="20% - Énfasis1 2 4 3 4" xfId="28536" xr:uid="{42D806EC-CFAF-4442-BBF8-3CF74DD26CA5}"/>
    <cellStyle name="20% - Énfasis1 2 4 3 5" xfId="34020" xr:uid="{04497155-8F69-43B9-8947-6736125486CC}"/>
    <cellStyle name="20% - Énfasis1 2 4 4" xfId="20030" xr:uid="{F4943C39-3FEF-4154-AA9C-FCC808ECBD81}"/>
    <cellStyle name="20% - Énfasis1 2 4 4 2" xfId="25590" xr:uid="{6F9BB2AB-7039-4C57-BEA4-01D00CDB3DB9}"/>
    <cellStyle name="20% - Énfasis1 2 4 4 3" xfId="31084" xr:uid="{E90EA4EE-924B-43EE-B3CD-60CBAA6CDB21}"/>
    <cellStyle name="20% - Énfasis1 2 4 4 4" xfId="36568" xr:uid="{56439DBE-CFA0-439F-A951-05DDD8C38BD2}"/>
    <cellStyle name="20% - Énfasis1 2 4 5" xfId="22805" xr:uid="{97555470-BB1A-48BE-8EE0-ABC8D09399F6}"/>
    <cellStyle name="20% - Énfasis1 2 4 6" xfId="22857" xr:uid="{42DDCDE9-FAD1-46C8-A52F-30ADA6920FD8}"/>
    <cellStyle name="20% - Énfasis1 2 4 7" xfId="28351" xr:uid="{E0B4157D-59F1-40DC-AA15-78C6E083F41E}"/>
    <cellStyle name="20% - Énfasis1 2 4 8" xfId="33835" xr:uid="{8BF094D4-3206-4B34-81DF-CB89FDAACD5E}"/>
    <cellStyle name="20% - Énfasis1 2 5" xfId="843" xr:uid="{29331384-626A-4D13-A517-3C93A8989A9C}"/>
    <cellStyle name="20% - Énfasis1 2 6" xfId="12511" xr:uid="{65783C08-7E69-44CD-8541-678305F6DB3A}"/>
    <cellStyle name="20% - Énfasis1 2 7" xfId="15406" xr:uid="{02B4DCD1-8B7D-4B07-A737-7F2F696FABCA}"/>
    <cellStyle name="20% - Énfasis1 2 8" xfId="835" xr:uid="{633E17E8-C18D-494A-967E-E1A51D608F7A}"/>
    <cellStyle name="20% - Énfasis1 3" xfId="448" xr:uid="{73F1BAEC-DB48-41EB-93D8-B374938CF540}"/>
    <cellStyle name="20% - Énfasis1 3 2" xfId="845" xr:uid="{BC51FFA9-F1F9-437B-92AB-4DD8DEB20547}"/>
    <cellStyle name="20% - Énfasis1 3 3" xfId="844" xr:uid="{9291DC40-196B-467C-8B1B-72C55CA25CF9}"/>
    <cellStyle name="20% - Énfasis1 4" xfId="449" xr:uid="{99864AB4-6DC0-4EDF-8AD7-AFBEEF2F11D5}"/>
    <cellStyle name="20% - Énfasis1 4 2" xfId="7249" xr:uid="{1A063AE7-451C-4A81-8AF8-A9872B3AC94A}"/>
    <cellStyle name="20% - Énfasis1 4 2 2" xfId="12516" xr:uid="{A2F75FB6-D357-48B2-A12F-18C2E6307318}"/>
    <cellStyle name="20% - Énfasis1 4 2 2 2" xfId="21553" xr:uid="{88E87FE5-C013-4C38-8964-A0C79262F123}"/>
    <cellStyle name="20% - Énfasis1 4 2 2 2 2" xfId="27109" xr:uid="{C59A257E-FDFD-4B46-BD77-43EF2F2021CA}"/>
    <cellStyle name="20% - Énfasis1 4 2 2 2 3" xfId="32603" xr:uid="{5E0CB981-28E2-43C5-BBD7-6833D361C052}"/>
    <cellStyle name="20% - Énfasis1 4 2 2 2 4" xfId="38087" xr:uid="{84C2B23E-F517-4D38-9FB7-42D78CB9739B}"/>
    <cellStyle name="20% - Énfasis1 4 2 2 3" xfId="24380" xr:uid="{492E7F61-6CEB-4042-B120-A8AE20E2337D}"/>
    <cellStyle name="20% - Énfasis1 4 2 2 4" xfId="29874" xr:uid="{40571915-219A-431E-BA15-7BF9560BC737}"/>
    <cellStyle name="20% - Énfasis1 4 2 2 5" xfId="35358" xr:uid="{D5AD5B91-8D0B-4F6F-82CA-09F24D341900}"/>
    <cellStyle name="20% - Énfasis1 4 2 3" xfId="20136" xr:uid="{53BDEDEB-86D3-47FE-9267-6CD114D455BD}"/>
    <cellStyle name="20% - Énfasis1 4 2 3 2" xfId="25692" xr:uid="{03B95B36-3250-4700-9DEF-ED4A5989219A}"/>
    <cellStyle name="20% - Énfasis1 4 2 3 3" xfId="31186" xr:uid="{F38B433D-C93E-4FE4-B6E4-D70F3770EDC6}"/>
    <cellStyle name="20% - Énfasis1 4 2 3 4" xfId="36670" xr:uid="{F665888B-36AA-46AD-9E73-FA86E7CDAF73}"/>
    <cellStyle name="20% - Énfasis1 4 2 4" xfId="22963" xr:uid="{DA6C97BC-BEB1-4275-99B1-476297CEA3EA}"/>
    <cellStyle name="20% - Énfasis1 4 2 5" xfId="28455" xr:uid="{4A178FEA-15EF-4344-BA57-D76FFDFCCA00}"/>
    <cellStyle name="20% - Énfasis1 4 2 6" xfId="33939" xr:uid="{1F1F56EF-8AF3-42C5-934D-FE25767044FC}"/>
    <cellStyle name="20% - Énfasis1 4 3" xfId="7332" xr:uid="{FE0FCE18-F6F5-42A0-85F2-2AFFFA600F91}"/>
    <cellStyle name="20% - Énfasis1 4 3 2" xfId="20216" xr:uid="{B2DA2F2E-865A-48D5-A532-2CE90BCAE711}"/>
    <cellStyle name="20% - Énfasis1 4 3 2 2" xfId="25772" xr:uid="{C0EF3897-5D30-4CC1-B37F-F5726CC81524}"/>
    <cellStyle name="20% - Énfasis1 4 3 2 3" xfId="31266" xr:uid="{8C493978-5DDE-456D-B775-8CEA1CBB5933}"/>
    <cellStyle name="20% - Énfasis1 4 3 2 4" xfId="36750" xr:uid="{D65EFDCA-0624-4391-8D14-D8E832128CC7}"/>
    <cellStyle name="20% - Énfasis1 4 3 3" xfId="23043" xr:uid="{F10E1700-EA1C-49D2-8FD1-75799444EF7A}"/>
    <cellStyle name="20% - Énfasis1 4 3 4" xfId="28537" xr:uid="{18E4CD9D-56B8-442D-89B8-C4A5E85DEC8E}"/>
    <cellStyle name="20% - Énfasis1 4 3 5" xfId="34021" xr:uid="{B0842EC3-00E1-4F8B-B15F-40F9DB717BCB}"/>
    <cellStyle name="20% - Énfasis1 4 4" xfId="20031" xr:uid="{57D396A0-1F0F-4CA7-8862-7C55FC2F71E6}"/>
    <cellStyle name="20% - Énfasis1 4 4 2" xfId="25591" xr:uid="{85979405-930B-408F-A1F1-7B636B8C0786}"/>
    <cellStyle name="20% - Énfasis1 4 4 3" xfId="31085" xr:uid="{60987A5D-6545-44B0-95E2-3451C2FF5351}"/>
    <cellStyle name="20% - Énfasis1 4 4 4" xfId="36569" xr:uid="{6E0F1518-3C8D-4A8A-84F5-0CD7D03364B5}"/>
    <cellStyle name="20% - Énfasis1 4 5" xfId="22806" xr:uid="{823F92AE-07A2-4189-962B-C818B30E17E4}"/>
    <cellStyle name="20% - Énfasis1 4 6" xfId="22858" xr:uid="{049FB7BA-DA3C-49AB-88CD-81A45CDF2EB3}"/>
    <cellStyle name="20% - Énfasis1 4 7" xfId="28352" xr:uid="{FABA467F-ECDB-45F3-97DE-E379961071AA}"/>
    <cellStyle name="20% - Énfasis1 4 8" xfId="33836" xr:uid="{30511EAC-D1A6-4F0D-931F-9CD5938AE578}"/>
    <cellStyle name="20% - Énfasis1 4 9" xfId="846" xr:uid="{2B49F7B7-7830-464B-8EE3-C02097EFADBE}"/>
    <cellStyle name="20% - Énfasis1 5" xfId="450" xr:uid="{15565592-0EFB-4CFC-ADD4-E36F3DE40AFA}"/>
    <cellStyle name="20% - Énfasis1 6" xfId="451" xr:uid="{58CDBFD8-8AFB-4657-B01A-7F5C0FD3A4B9}"/>
    <cellStyle name="20% - Énfasis1 7" xfId="452" xr:uid="{077D5D3C-0142-4B6D-8B8C-B51FDCF4F08E}"/>
    <cellStyle name="20% - Énfasis2" xfId="23" builtinId="34" customBuiltin="1"/>
    <cellStyle name="20% - Énfasis2 2" xfId="453" xr:uid="{0902C145-B01F-438B-A9A6-A7C84904E349}"/>
    <cellStyle name="20% - Énfasis2 2 2" xfId="848" xr:uid="{62F887AD-1257-43B1-B296-6E952FE0ED15}"/>
    <cellStyle name="20% - Énfasis2 2 2 2" xfId="849" xr:uid="{3951F7FD-B713-48FC-B243-6D77AB4A16AD}"/>
    <cellStyle name="20% - Énfasis2 2 2 2 2" xfId="850" xr:uid="{47B1A716-0576-405C-A2EC-69849FD8F2D7}"/>
    <cellStyle name="20% - Énfasis2 2 2 3" xfId="851" xr:uid="{B3B22781-61D0-4357-9EDB-330446EA3806}"/>
    <cellStyle name="20% - Énfasis2 2 2 3 2" xfId="7250" xr:uid="{4413719D-A0D2-41AA-9F73-0F12E8C41BB6}"/>
    <cellStyle name="20% - Énfasis2 2 2 3 2 2" xfId="12518" xr:uid="{2CE1A352-E836-4080-B8A6-5388573BC161}"/>
    <cellStyle name="20% - Énfasis2 2 2 3 2 2 2" xfId="21554" xr:uid="{4A110FA8-E249-4294-939B-6C90BD5B8190}"/>
    <cellStyle name="20% - Énfasis2 2 2 3 2 2 2 2" xfId="27110" xr:uid="{DC3BC897-C74E-4061-A7FC-7E7CC6683540}"/>
    <cellStyle name="20% - Énfasis2 2 2 3 2 2 2 3" xfId="32604" xr:uid="{650E052B-9BC1-4EE5-A161-F2C942B2B339}"/>
    <cellStyle name="20% - Énfasis2 2 2 3 2 2 2 4" xfId="38088" xr:uid="{A9257D74-147C-45BC-BA11-7F48C174806B}"/>
    <cellStyle name="20% - Énfasis2 2 2 3 2 2 3" xfId="24381" xr:uid="{C5D25DD5-0A61-4668-8601-D59771D325A2}"/>
    <cellStyle name="20% - Énfasis2 2 2 3 2 2 4" xfId="29875" xr:uid="{A9E6A73C-E2AF-428F-89DB-E27E134EFF59}"/>
    <cellStyle name="20% - Énfasis2 2 2 3 2 2 5" xfId="35359" xr:uid="{A06872D5-9D7A-44C2-B438-03DF6A4EFBAF}"/>
    <cellStyle name="20% - Énfasis2 2 2 3 2 3" xfId="20137" xr:uid="{E74A1896-23F9-4220-8A40-C0E8F4BEE13D}"/>
    <cellStyle name="20% - Énfasis2 2 2 3 2 3 2" xfId="25693" xr:uid="{BD9DFB20-F3FC-477A-889D-17DE1931DA82}"/>
    <cellStyle name="20% - Énfasis2 2 2 3 2 3 3" xfId="31187" xr:uid="{2D543CB6-E2E2-4CEF-A1D8-3D3C1053019E}"/>
    <cellStyle name="20% - Énfasis2 2 2 3 2 3 4" xfId="36671" xr:uid="{8A6B592A-01F1-477F-8238-BBBD49F1FE85}"/>
    <cellStyle name="20% - Énfasis2 2 2 3 2 4" xfId="22964" xr:uid="{83BB5C21-3E82-41ED-BE0E-4AC4295849D8}"/>
    <cellStyle name="20% - Énfasis2 2 2 3 2 5" xfId="28456" xr:uid="{DD5CA2CE-5DFB-4D6B-A850-832B67DB8976}"/>
    <cellStyle name="20% - Énfasis2 2 2 3 2 6" xfId="33940" xr:uid="{ADC89C1C-5F62-4F20-A142-C8AAAF2406EF}"/>
    <cellStyle name="20% - Énfasis2 2 2 3 3" xfId="7333" xr:uid="{15A9D62F-2E89-445A-BE33-183669000D65}"/>
    <cellStyle name="20% - Énfasis2 2 2 3 3 2" xfId="20217" xr:uid="{E9BE26A3-3837-4DE1-89C9-857661E95AB2}"/>
    <cellStyle name="20% - Énfasis2 2 2 3 3 2 2" xfId="25773" xr:uid="{7DFC49D5-FFEA-421C-88E0-B00AAEA787C1}"/>
    <cellStyle name="20% - Énfasis2 2 2 3 3 2 3" xfId="31267" xr:uid="{69C2F055-E1E6-429A-B48D-101A83F8CF51}"/>
    <cellStyle name="20% - Énfasis2 2 2 3 3 2 4" xfId="36751" xr:uid="{8BB30A5D-43CC-436D-B0B4-53434D9DF021}"/>
    <cellStyle name="20% - Énfasis2 2 2 3 3 3" xfId="23044" xr:uid="{B56A7C8B-EBEA-44B2-A45F-B98201BA176E}"/>
    <cellStyle name="20% - Énfasis2 2 2 3 3 4" xfId="28538" xr:uid="{E7852BE6-2076-46F0-8135-6783CEB1D207}"/>
    <cellStyle name="20% - Énfasis2 2 2 3 3 5" xfId="34022" xr:uid="{5AAD6E79-74AC-4F28-9B78-0B1B310F2D5D}"/>
    <cellStyle name="20% - Énfasis2 2 2 3 4" xfId="20032" xr:uid="{9B16A4E2-B717-4D42-893E-7F3B50C55B47}"/>
    <cellStyle name="20% - Énfasis2 2 2 3 4 2" xfId="25592" xr:uid="{C448B5B4-692B-470E-9B79-FFD74E5EF45C}"/>
    <cellStyle name="20% - Énfasis2 2 2 3 4 3" xfId="31086" xr:uid="{6FDAE8CB-1E6D-4BFD-8F8A-0C8B7960B5EE}"/>
    <cellStyle name="20% - Énfasis2 2 2 3 4 4" xfId="36570" xr:uid="{7D75EB3E-FE1B-4E07-8601-BA85509FF87A}"/>
    <cellStyle name="20% - Énfasis2 2 2 3 5" xfId="22807" xr:uid="{9516DD4A-F9F5-4B55-B34A-0DF9F8A8F27D}"/>
    <cellStyle name="20% - Énfasis2 2 2 3 6" xfId="22859" xr:uid="{0A64E327-99D6-4979-B6A4-3E45E5EF73B2}"/>
    <cellStyle name="20% - Énfasis2 2 2 3 7" xfId="28353" xr:uid="{223C3DAF-FBC4-47DD-990A-930A625C2348}"/>
    <cellStyle name="20% - Énfasis2 2 2 3 8" xfId="33837" xr:uid="{8BE04681-9871-4DA6-A878-29B6880EB272}"/>
    <cellStyle name="20% - Énfasis2 2 3" xfId="852" xr:uid="{F4996A18-4953-46BF-89EB-531D9C753894}"/>
    <cellStyle name="20% - Énfasis2 2 3 2" xfId="853" xr:uid="{A7F3A75B-B313-49A5-A907-C22C51703E11}"/>
    <cellStyle name="20% - Énfasis2 2 3 2 2" xfId="7251" xr:uid="{87C6A6E7-A386-4EE3-8F8D-E85CCE94796E}"/>
    <cellStyle name="20% - Énfasis2 2 3 2 2 2" xfId="12520" xr:uid="{C3E4A0BF-3933-4F52-AB5C-CE667D26386D}"/>
    <cellStyle name="20% - Énfasis2 2 3 2 2 2 2" xfId="21555" xr:uid="{120D5F4E-182A-40A2-A7F0-13F079F0213C}"/>
    <cellStyle name="20% - Énfasis2 2 3 2 2 2 2 2" xfId="27111" xr:uid="{617F1E2B-2D34-435F-A622-0A32E5DF4F26}"/>
    <cellStyle name="20% - Énfasis2 2 3 2 2 2 2 3" xfId="32605" xr:uid="{03EE3FC8-F1D1-4027-9895-A14C32E0318A}"/>
    <cellStyle name="20% - Énfasis2 2 3 2 2 2 2 4" xfId="38089" xr:uid="{427C8CD1-68E6-4B37-980C-8B383B631A37}"/>
    <cellStyle name="20% - Énfasis2 2 3 2 2 2 3" xfId="24382" xr:uid="{304F460C-6C3F-407F-8E5F-7E87A1EE5602}"/>
    <cellStyle name="20% - Énfasis2 2 3 2 2 2 4" xfId="29876" xr:uid="{9393F665-D34B-4C4D-938E-9C3EE5ED7364}"/>
    <cellStyle name="20% - Énfasis2 2 3 2 2 2 5" xfId="35360" xr:uid="{CE4BC6A9-801D-416C-A087-D4077200C550}"/>
    <cellStyle name="20% - Énfasis2 2 3 2 2 3" xfId="20138" xr:uid="{E580A864-31A7-4216-9A47-A624EA42C858}"/>
    <cellStyle name="20% - Énfasis2 2 3 2 2 3 2" xfId="25694" xr:uid="{65A9FC25-6934-45D7-8E6A-E87E729910A8}"/>
    <cellStyle name="20% - Énfasis2 2 3 2 2 3 3" xfId="31188" xr:uid="{53295EA0-7502-4B1F-9F8A-B4E889FF978E}"/>
    <cellStyle name="20% - Énfasis2 2 3 2 2 3 4" xfId="36672" xr:uid="{46653968-9E82-4C4C-BFD6-2866B82AD15F}"/>
    <cellStyle name="20% - Énfasis2 2 3 2 2 4" xfId="22965" xr:uid="{F19E8F0D-6013-4EBE-8BB5-47A0366E878E}"/>
    <cellStyle name="20% - Énfasis2 2 3 2 2 5" xfId="28457" xr:uid="{9EC76359-905A-4CA0-A366-C05EBDE39021}"/>
    <cellStyle name="20% - Énfasis2 2 3 2 2 6" xfId="33941" xr:uid="{0A25AFD1-7C14-4B23-AF29-48E07EAAABCE}"/>
    <cellStyle name="20% - Énfasis2 2 3 2 3" xfId="7334" xr:uid="{E48445EF-87E2-48C8-9624-C8147A514403}"/>
    <cellStyle name="20% - Énfasis2 2 3 2 3 2" xfId="20218" xr:uid="{DE7EB56C-8773-4E33-A275-CCA08B6F0BDB}"/>
    <cellStyle name="20% - Énfasis2 2 3 2 3 2 2" xfId="25774" xr:uid="{3B713C01-2B5A-4CEB-BCB7-6CE675F1E890}"/>
    <cellStyle name="20% - Énfasis2 2 3 2 3 2 3" xfId="31268" xr:uid="{DDE16ADE-2441-49EA-B30C-3A7C9847A36B}"/>
    <cellStyle name="20% - Énfasis2 2 3 2 3 2 4" xfId="36752" xr:uid="{BF71C90C-B76A-46C4-AAC9-548DA823FAAB}"/>
    <cellStyle name="20% - Énfasis2 2 3 2 3 3" xfId="23045" xr:uid="{A6352AD0-A710-40B3-93B2-A47B8CF0D24E}"/>
    <cellStyle name="20% - Énfasis2 2 3 2 3 4" xfId="28539" xr:uid="{B0525EB4-DF69-4304-9A73-ECF9C1F111D7}"/>
    <cellStyle name="20% - Énfasis2 2 3 2 3 5" xfId="34023" xr:uid="{C148527B-8FEE-418C-A6EC-079A11BA6759}"/>
    <cellStyle name="20% - Énfasis2 2 3 2 4" xfId="20033" xr:uid="{EC1A1570-909A-430C-A161-8A199A6C068E}"/>
    <cellStyle name="20% - Énfasis2 2 3 2 4 2" xfId="25593" xr:uid="{F5F8BAB7-2198-4985-BB85-41C3EA78A801}"/>
    <cellStyle name="20% - Énfasis2 2 3 2 4 3" xfId="31087" xr:uid="{E58EBFD3-614D-4AEE-B54E-CB0A7DA278FA}"/>
    <cellStyle name="20% - Énfasis2 2 3 2 4 4" xfId="36571" xr:uid="{4F5A84C1-0382-4078-AC35-E4C51C07BF6C}"/>
    <cellStyle name="20% - Énfasis2 2 3 2 5" xfId="22808" xr:uid="{ADD6FC2C-0A89-42EC-9D88-4369F62265CF}"/>
    <cellStyle name="20% - Énfasis2 2 3 2 6" xfId="22860" xr:uid="{20338454-8C35-4C73-BCE8-20830BE6ECBB}"/>
    <cellStyle name="20% - Énfasis2 2 3 2 7" xfId="28354" xr:uid="{B51828A8-6F19-4EFA-8D46-2E0880A813CE}"/>
    <cellStyle name="20% - Énfasis2 2 3 2 8" xfId="33838" xr:uid="{650D39BF-3B0C-40EF-B064-763F4652A9A7}"/>
    <cellStyle name="20% - Énfasis2 2 3 3" xfId="12519" xr:uid="{FACFE919-FA0C-4C95-8861-957C3CDB953A}"/>
    <cellStyle name="20% - Énfasis2 2 4" xfId="854" xr:uid="{FC59F9F2-59ED-4995-9E4F-271D299F126B}"/>
    <cellStyle name="20% - Énfasis2 2 4 2" xfId="7252" xr:uid="{6FCCD9BA-4B9E-4108-95E8-38CCBBB834F7}"/>
    <cellStyle name="20% - Énfasis2 2 4 2 2" xfId="12521" xr:uid="{0746B26B-62AB-4FB3-9C98-9F030D36A6A9}"/>
    <cellStyle name="20% - Énfasis2 2 4 2 2 2" xfId="21556" xr:uid="{3C8B03D8-AA96-4A6E-8F16-86CEC5F581D2}"/>
    <cellStyle name="20% - Énfasis2 2 4 2 2 2 2" xfId="27112" xr:uid="{8E5C543A-5032-4891-886E-BC912AEE937B}"/>
    <cellStyle name="20% - Énfasis2 2 4 2 2 2 3" xfId="32606" xr:uid="{F1DD8B11-EC0D-43B7-BA74-F011FB760CDF}"/>
    <cellStyle name="20% - Énfasis2 2 4 2 2 2 4" xfId="38090" xr:uid="{C5C826FF-E1D0-4CAA-972B-A2D0AB63B3B2}"/>
    <cellStyle name="20% - Énfasis2 2 4 2 2 3" xfId="24383" xr:uid="{E2F2C585-CCCF-4741-B654-6DC967E17A92}"/>
    <cellStyle name="20% - Énfasis2 2 4 2 2 4" xfId="29877" xr:uid="{97013D22-2465-45A0-8BA5-ACF9209FB7E7}"/>
    <cellStyle name="20% - Énfasis2 2 4 2 2 5" xfId="35361" xr:uid="{468C80F9-0B53-4B6D-A1B0-E7DFF46EAA86}"/>
    <cellStyle name="20% - Énfasis2 2 4 2 3" xfId="20139" xr:uid="{F8CFFA96-3263-4A91-AAF9-F7A59E7408FF}"/>
    <cellStyle name="20% - Énfasis2 2 4 2 3 2" xfId="25695" xr:uid="{AF75D9AF-DC45-490A-9DC5-B369B159B037}"/>
    <cellStyle name="20% - Énfasis2 2 4 2 3 3" xfId="31189" xr:uid="{001694DE-CA8E-423B-B7D0-ABF6BEEAF067}"/>
    <cellStyle name="20% - Énfasis2 2 4 2 3 4" xfId="36673" xr:uid="{BEB2CF1E-D760-4B70-8D16-988BA835DE95}"/>
    <cellStyle name="20% - Énfasis2 2 4 2 4" xfId="22966" xr:uid="{4A8D95C0-DFB4-4ADA-B260-1C5473267CD7}"/>
    <cellStyle name="20% - Énfasis2 2 4 2 5" xfId="28458" xr:uid="{79BFBF55-CC17-4A17-B8EB-5A5FA5AD1EA6}"/>
    <cellStyle name="20% - Énfasis2 2 4 2 6" xfId="33942" xr:uid="{553DC0E3-2728-4F35-9D0C-4520CB6EB954}"/>
    <cellStyle name="20% - Énfasis2 2 4 3" xfId="7335" xr:uid="{06C2A40E-F330-48A4-9E77-CD219962DDAF}"/>
    <cellStyle name="20% - Énfasis2 2 4 3 2" xfId="20219" xr:uid="{F4D5A16F-E2C9-4FDA-B664-EC5722E14A8B}"/>
    <cellStyle name="20% - Énfasis2 2 4 3 2 2" xfId="25775" xr:uid="{29006482-EC91-4D01-99E0-75D395C98D97}"/>
    <cellStyle name="20% - Énfasis2 2 4 3 2 3" xfId="31269" xr:uid="{95BB2D3C-4D73-48B7-B801-8F40BB9F0F19}"/>
    <cellStyle name="20% - Énfasis2 2 4 3 2 4" xfId="36753" xr:uid="{C9872B38-F7DA-4D62-9F75-71F4BC88CA43}"/>
    <cellStyle name="20% - Énfasis2 2 4 3 3" xfId="23046" xr:uid="{8D1F2E2E-E1BB-42C8-9E9A-7FDF1F578914}"/>
    <cellStyle name="20% - Énfasis2 2 4 3 4" xfId="28540" xr:uid="{EFFAC786-3033-4226-AC73-996544F864D9}"/>
    <cellStyle name="20% - Énfasis2 2 4 3 5" xfId="34024" xr:uid="{E36F0032-493A-4E16-98CC-B621BCFA47A9}"/>
    <cellStyle name="20% - Énfasis2 2 4 4" xfId="20034" xr:uid="{E59F72F3-6E6F-443F-9B30-EEF8EC617294}"/>
    <cellStyle name="20% - Énfasis2 2 4 4 2" xfId="25594" xr:uid="{6E40744D-B532-4BF3-A035-2D9239673A6B}"/>
    <cellStyle name="20% - Énfasis2 2 4 4 3" xfId="31088" xr:uid="{B4940026-BD09-41F0-AAF3-7E9ACAB91ED4}"/>
    <cellStyle name="20% - Énfasis2 2 4 4 4" xfId="36572" xr:uid="{A5047C1D-6B01-47BE-AAFB-D6F083F2D0DA}"/>
    <cellStyle name="20% - Énfasis2 2 4 5" xfId="22809" xr:uid="{4F52B656-8C6A-4C6B-892E-F176E3C17EAA}"/>
    <cellStyle name="20% - Énfasis2 2 4 6" xfId="22861" xr:uid="{93FFB4A5-8688-4489-AAB9-A35B82E4310D}"/>
    <cellStyle name="20% - Énfasis2 2 4 7" xfId="28355" xr:uid="{2F1AA9CC-5451-4DF1-9311-E3902C798CB2}"/>
    <cellStyle name="20% - Énfasis2 2 4 8" xfId="33839" xr:uid="{C623A44E-58BB-42CE-8FF6-A9AEB9E198C9}"/>
    <cellStyle name="20% - Énfasis2 2 5" xfId="855" xr:uid="{3B223116-63D4-44D9-96E2-1904A0DB6909}"/>
    <cellStyle name="20% - Énfasis2 2 6" xfId="12517" xr:uid="{68AA1DB1-7F3E-45BB-B8D3-3162AB6635E7}"/>
    <cellStyle name="20% - Énfasis2 2 7" xfId="15407" xr:uid="{299392CF-0BFF-45CE-B942-DCE00C1658AA}"/>
    <cellStyle name="20% - Énfasis2 2 8" xfId="847" xr:uid="{24C110B9-3C16-41B7-B371-2BB12433398C}"/>
    <cellStyle name="20% - Énfasis2 3" xfId="454" xr:uid="{78414889-9020-4AD3-AA7F-E582E988C69C}"/>
    <cellStyle name="20% - Énfasis2 3 2" xfId="857" xr:uid="{369BBFCF-E8C2-4CD5-929B-B5DCE67BB1E2}"/>
    <cellStyle name="20% - Énfasis2 3 3" xfId="856" xr:uid="{544BCDDC-374B-45D3-837E-C969CAA9E913}"/>
    <cellStyle name="20% - Énfasis2 4" xfId="455" xr:uid="{5FD87619-3815-4F4D-983A-E90FFF03C0D6}"/>
    <cellStyle name="20% - Énfasis2 4 2" xfId="7253" xr:uid="{2ACF4E1B-B11A-4A39-AF3B-BB6AF891311E}"/>
    <cellStyle name="20% - Énfasis2 4 2 2" xfId="12522" xr:uid="{A6B55ED9-0700-49AE-B852-D4AA5F65EE9F}"/>
    <cellStyle name="20% - Énfasis2 4 2 2 2" xfId="21557" xr:uid="{BA678FB0-A4C9-410E-B480-54E625814069}"/>
    <cellStyle name="20% - Énfasis2 4 2 2 2 2" xfId="27113" xr:uid="{91BFB9E9-22FD-4902-846C-39969BFEAC58}"/>
    <cellStyle name="20% - Énfasis2 4 2 2 2 3" xfId="32607" xr:uid="{2944320A-F81B-4BB3-814F-235F6B237F8B}"/>
    <cellStyle name="20% - Énfasis2 4 2 2 2 4" xfId="38091" xr:uid="{670BF046-25E0-4DE3-8DF1-7D95730566C9}"/>
    <cellStyle name="20% - Énfasis2 4 2 2 3" xfId="24384" xr:uid="{31BECEAA-BC61-4BF3-B214-6DB82C9F15F1}"/>
    <cellStyle name="20% - Énfasis2 4 2 2 4" xfId="29878" xr:uid="{97669646-E34A-4FFC-B498-CD11EE816682}"/>
    <cellStyle name="20% - Énfasis2 4 2 2 5" xfId="35362" xr:uid="{E36CF478-6DA3-4871-9936-BD7B02F14163}"/>
    <cellStyle name="20% - Énfasis2 4 2 3" xfId="20140" xr:uid="{2572CD16-4039-47F8-8E67-4F1DEFE7662C}"/>
    <cellStyle name="20% - Énfasis2 4 2 3 2" xfId="25696" xr:uid="{AE397D35-399A-4E8E-9945-21C650F9F042}"/>
    <cellStyle name="20% - Énfasis2 4 2 3 3" xfId="31190" xr:uid="{D0373FEF-7215-49CF-9FB6-481C939C0D0F}"/>
    <cellStyle name="20% - Énfasis2 4 2 3 4" xfId="36674" xr:uid="{B31DADD9-EF04-4E5E-B497-B5297A552BEC}"/>
    <cellStyle name="20% - Énfasis2 4 2 4" xfId="22967" xr:uid="{17921D3D-58B8-4D15-9562-416986BB4852}"/>
    <cellStyle name="20% - Énfasis2 4 2 5" xfId="28459" xr:uid="{37012589-844C-4FF8-A69E-BD4A0354AFD4}"/>
    <cellStyle name="20% - Énfasis2 4 2 6" xfId="33943" xr:uid="{11C130D4-EF4A-48C4-BCA1-94E8545066FF}"/>
    <cellStyle name="20% - Énfasis2 4 3" xfId="7336" xr:uid="{1CBB154D-30E0-42F3-A5A2-4770D8CD65CE}"/>
    <cellStyle name="20% - Énfasis2 4 3 2" xfId="20220" xr:uid="{251DA72C-9DBB-4B7B-A1A1-12B02B56B3FE}"/>
    <cellStyle name="20% - Énfasis2 4 3 2 2" xfId="25776" xr:uid="{7B5148E7-9AEC-49AA-9699-B8F6BD979682}"/>
    <cellStyle name="20% - Énfasis2 4 3 2 3" xfId="31270" xr:uid="{27BC0D98-DF18-4D53-A302-5A157B0EA4EF}"/>
    <cellStyle name="20% - Énfasis2 4 3 2 4" xfId="36754" xr:uid="{26287312-A8A5-4098-B286-A1D30BE6FC75}"/>
    <cellStyle name="20% - Énfasis2 4 3 3" xfId="23047" xr:uid="{96064BDF-4114-4921-8B80-28C1FA95F390}"/>
    <cellStyle name="20% - Énfasis2 4 3 4" xfId="28541" xr:uid="{80DC3FC4-AAF8-47F9-9B68-0CF44EA151DB}"/>
    <cellStyle name="20% - Énfasis2 4 3 5" xfId="34025" xr:uid="{AB4FB550-F1A4-4AC7-88D3-B9695D3C7CDB}"/>
    <cellStyle name="20% - Énfasis2 4 4" xfId="20035" xr:uid="{85ABC806-C155-4540-A503-530BFCAD1E38}"/>
    <cellStyle name="20% - Énfasis2 4 4 2" xfId="25595" xr:uid="{C6B42C0A-E6F7-4746-A6A2-0C1B99B69AA3}"/>
    <cellStyle name="20% - Énfasis2 4 4 3" xfId="31089" xr:uid="{F0A5DD0B-AA4B-44DA-A6DB-1BF8FF9FDB77}"/>
    <cellStyle name="20% - Énfasis2 4 4 4" xfId="36573" xr:uid="{98CAD05D-BD0E-49AC-8075-8AF7731A5874}"/>
    <cellStyle name="20% - Énfasis2 4 5" xfId="22810" xr:uid="{45C26285-C9CE-4F4D-89BE-6879524D3AA4}"/>
    <cellStyle name="20% - Énfasis2 4 6" xfId="22862" xr:uid="{CC32FF61-A5AA-4CEF-84CD-144761641DE3}"/>
    <cellStyle name="20% - Énfasis2 4 7" xfId="28356" xr:uid="{01331927-31BD-4F38-BA1D-60780C7CCDC0}"/>
    <cellStyle name="20% - Énfasis2 4 8" xfId="33840" xr:uid="{72B47F48-C0F1-4922-AFE3-EA1B65DF0F4C}"/>
    <cellStyle name="20% - Énfasis2 4 9" xfId="858" xr:uid="{1F031229-DEE9-42A2-8C1A-B2B0BC71C252}"/>
    <cellStyle name="20% - Énfasis2 5" xfId="456" xr:uid="{91757214-CB7C-49E8-899B-9AAE873BBC7B}"/>
    <cellStyle name="20% - Énfasis2 6" xfId="457" xr:uid="{7D35CCA3-549B-4200-AD75-248DC829E90F}"/>
    <cellStyle name="20% - Énfasis2 7" xfId="458" xr:uid="{7E0946B2-B4A8-4804-A625-6E4D8DF25F75}"/>
    <cellStyle name="20% - Énfasis3" xfId="27" builtinId="38" customBuiltin="1"/>
    <cellStyle name="20% - Énfasis3 2" xfId="459" xr:uid="{CA7CBFC0-0FC7-4AAA-8D6B-EADDAD3D9885}"/>
    <cellStyle name="20% - Énfasis3 2 2" xfId="860" xr:uid="{FC229A42-C808-4D12-AB2E-654A499DFCF6}"/>
    <cellStyle name="20% - Énfasis3 2 2 2" xfId="861" xr:uid="{B5243EFE-C20F-43BC-80E0-5EB029D0BC5E}"/>
    <cellStyle name="20% - Énfasis3 2 2 2 2" xfId="862" xr:uid="{142E40F4-57BC-4040-A2FD-A26A42FF9C55}"/>
    <cellStyle name="20% - Énfasis3 2 2 3" xfId="863" xr:uid="{868FD0AF-F014-487A-AEA7-FA7F9632D15C}"/>
    <cellStyle name="20% - Énfasis3 2 2 3 2" xfId="7254" xr:uid="{E764ED25-78B1-492E-B835-FFF6BF554C65}"/>
    <cellStyle name="20% - Énfasis3 2 2 3 2 2" xfId="12524" xr:uid="{3FD7C866-AC72-4D9B-A089-93E3B7CEE654}"/>
    <cellStyle name="20% - Énfasis3 2 2 3 2 2 2" xfId="21558" xr:uid="{A23D16CB-0342-42F7-A231-9273E140FF60}"/>
    <cellStyle name="20% - Énfasis3 2 2 3 2 2 2 2" xfId="27114" xr:uid="{C547E579-213D-49EA-B843-5C35A03C20F9}"/>
    <cellStyle name="20% - Énfasis3 2 2 3 2 2 2 3" xfId="32608" xr:uid="{337294CD-C5AA-4EC0-B2A0-2535899D85DA}"/>
    <cellStyle name="20% - Énfasis3 2 2 3 2 2 2 4" xfId="38092" xr:uid="{BEE0D0F1-1B12-4707-8161-A95EDA6C967D}"/>
    <cellStyle name="20% - Énfasis3 2 2 3 2 2 3" xfId="24385" xr:uid="{1EF566CF-FAB6-4D84-AE32-6C0656C5CB9E}"/>
    <cellStyle name="20% - Énfasis3 2 2 3 2 2 4" xfId="29879" xr:uid="{91D587A6-4AD0-4024-BC38-90E27E44266B}"/>
    <cellStyle name="20% - Énfasis3 2 2 3 2 2 5" xfId="35363" xr:uid="{8BA0AAB3-5FCD-4FB8-9BFA-37C1A08616E8}"/>
    <cellStyle name="20% - Énfasis3 2 2 3 2 3" xfId="20141" xr:uid="{5E733AEE-6F06-4765-B5ED-CB2F6EC9F03C}"/>
    <cellStyle name="20% - Énfasis3 2 2 3 2 3 2" xfId="25697" xr:uid="{29C6AE2E-15F4-422A-9EA4-3D157471C52E}"/>
    <cellStyle name="20% - Énfasis3 2 2 3 2 3 3" xfId="31191" xr:uid="{0ED589AC-552C-48E4-A4A3-923F86F1968D}"/>
    <cellStyle name="20% - Énfasis3 2 2 3 2 3 4" xfId="36675" xr:uid="{5C13683D-0755-4E5F-BEB2-30C2B2923E12}"/>
    <cellStyle name="20% - Énfasis3 2 2 3 2 4" xfId="22968" xr:uid="{F6327F31-2128-4DAA-B03D-D88D738E3587}"/>
    <cellStyle name="20% - Énfasis3 2 2 3 2 5" xfId="28460" xr:uid="{762A9BB8-0779-4E30-BAAD-41B8632C9D52}"/>
    <cellStyle name="20% - Énfasis3 2 2 3 2 6" xfId="33944" xr:uid="{DB4D9BF6-C1A3-40F8-8EC0-CEC6CA777119}"/>
    <cellStyle name="20% - Énfasis3 2 2 3 3" xfId="7337" xr:uid="{70D40CB4-7AAA-4630-8C02-2BA9C1F16CB6}"/>
    <cellStyle name="20% - Énfasis3 2 2 3 3 2" xfId="20221" xr:uid="{8FCF0F1C-E610-423C-8A25-162E3F2BA64F}"/>
    <cellStyle name="20% - Énfasis3 2 2 3 3 2 2" xfId="25777" xr:uid="{1CFA8637-936A-436F-9831-11F39311EBB6}"/>
    <cellStyle name="20% - Énfasis3 2 2 3 3 2 3" xfId="31271" xr:uid="{3784F955-4871-4575-97C6-CCD9B5E7310F}"/>
    <cellStyle name="20% - Énfasis3 2 2 3 3 2 4" xfId="36755" xr:uid="{C49CFF0D-8FFB-43D6-8496-B57DE70F695F}"/>
    <cellStyle name="20% - Énfasis3 2 2 3 3 3" xfId="23048" xr:uid="{452E2AFF-6542-4135-A576-1B487C9968B7}"/>
    <cellStyle name="20% - Énfasis3 2 2 3 3 4" xfId="28542" xr:uid="{C3190335-2949-4FA5-9C0F-8F2887395344}"/>
    <cellStyle name="20% - Énfasis3 2 2 3 3 5" xfId="34026" xr:uid="{12DA2796-30A1-4EA1-AB12-AAE07BFFFBA3}"/>
    <cellStyle name="20% - Énfasis3 2 2 3 4" xfId="20036" xr:uid="{F0F5BAD1-6576-4B3D-B0ED-CC5DEDFFA097}"/>
    <cellStyle name="20% - Énfasis3 2 2 3 4 2" xfId="25596" xr:uid="{924EE09D-6D27-4EA3-A711-E0F53D28ABB6}"/>
    <cellStyle name="20% - Énfasis3 2 2 3 4 3" xfId="31090" xr:uid="{AB6D9DDE-3FE7-47A5-A46D-48E4ACA7D729}"/>
    <cellStyle name="20% - Énfasis3 2 2 3 4 4" xfId="36574" xr:uid="{AF1A07FE-0A2B-4A3B-8803-2713FD692CC8}"/>
    <cellStyle name="20% - Énfasis3 2 2 3 5" xfId="22811" xr:uid="{FBA89535-EC99-4BCF-8B35-6A55D5DEB85F}"/>
    <cellStyle name="20% - Énfasis3 2 2 3 6" xfId="22863" xr:uid="{983B96E2-9187-42AD-AB03-2AE677B647BD}"/>
    <cellStyle name="20% - Énfasis3 2 2 3 7" xfId="28357" xr:uid="{3B6F8493-E8DC-4FA0-89D1-5C30B26C76EB}"/>
    <cellStyle name="20% - Énfasis3 2 2 3 8" xfId="33841" xr:uid="{DB447125-154E-44DE-8FE5-EB7EB5EF510D}"/>
    <cellStyle name="20% - Énfasis3 2 3" xfId="864" xr:uid="{8A41494C-BBC7-4457-9640-5E964009B461}"/>
    <cellStyle name="20% - Énfasis3 2 3 2" xfId="865" xr:uid="{3F36BBE3-6BC9-4801-A97B-E45FEBB85F76}"/>
    <cellStyle name="20% - Énfasis3 2 3 2 2" xfId="7255" xr:uid="{2AF2C910-1C8A-422B-9A0B-7F9A1A175819}"/>
    <cellStyle name="20% - Énfasis3 2 3 2 2 2" xfId="12526" xr:uid="{A040EDDB-5481-4973-B1B5-632B21B60053}"/>
    <cellStyle name="20% - Énfasis3 2 3 2 2 2 2" xfId="21559" xr:uid="{44817411-6A16-465F-8410-EDFDFB31A0EB}"/>
    <cellStyle name="20% - Énfasis3 2 3 2 2 2 2 2" xfId="27115" xr:uid="{8542CA1B-05E6-42E5-A38B-A474B715C1D8}"/>
    <cellStyle name="20% - Énfasis3 2 3 2 2 2 2 3" xfId="32609" xr:uid="{8B0B7E90-EC88-484E-9FC6-06453781B58B}"/>
    <cellStyle name="20% - Énfasis3 2 3 2 2 2 2 4" xfId="38093" xr:uid="{52683A0F-F3F2-4B32-8CF7-3934258C96DF}"/>
    <cellStyle name="20% - Énfasis3 2 3 2 2 2 3" xfId="24386" xr:uid="{0C218CB9-AA10-408E-ACDB-698F43F4D1A0}"/>
    <cellStyle name="20% - Énfasis3 2 3 2 2 2 4" xfId="29880" xr:uid="{9566D4F7-2398-40B2-B7D3-3C9E49EDC6C4}"/>
    <cellStyle name="20% - Énfasis3 2 3 2 2 2 5" xfId="35364" xr:uid="{6C6EE99E-B2A3-4741-9021-32F4E8FF282F}"/>
    <cellStyle name="20% - Énfasis3 2 3 2 2 3" xfId="20142" xr:uid="{79DB6992-A22A-458A-8BDA-F7604FEB4418}"/>
    <cellStyle name="20% - Énfasis3 2 3 2 2 3 2" xfId="25698" xr:uid="{9677CBF3-9FE4-4667-A551-E708F6F4D85C}"/>
    <cellStyle name="20% - Énfasis3 2 3 2 2 3 3" xfId="31192" xr:uid="{DBC3F140-9571-4EE4-8D1F-C833872E4328}"/>
    <cellStyle name="20% - Énfasis3 2 3 2 2 3 4" xfId="36676" xr:uid="{EDCCC2A3-2E4D-4554-8B47-955AAC59424D}"/>
    <cellStyle name="20% - Énfasis3 2 3 2 2 4" xfId="22969" xr:uid="{3EE93747-D621-4F9A-B9AC-138A27C89661}"/>
    <cellStyle name="20% - Énfasis3 2 3 2 2 5" xfId="28461" xr:uid="{756C380D-5B97-4443-BA7B-F74ED8988FDF}"/>
    <cellStyle name="20% - Énfasis3 2 3 2 2 6" xfId="33945" xr:uid="{4B929317-78B0-4F24-8130-B3414EC23DA3}"/>
    <cellStyle name="20% - Énfasis3 2 3 2 3" xfId="7338" xr:uid="{7945AE98-42A1-4A7D-B66C-44BE4209085E}"/>
    <cellStyle name="20% - Énfasis3 2 3 2 3 2" xfId="20222" xr:uid="{81AED4A5-33C0-45D9-AC26-74E7FB1285EB}"/>
    <cellStyle name="20% - Énfasis3 2 3 2 3 2 2" xfId="25778" xr:uid="{E585AAB4-51B4-4BD6-ADE4-1C51D07053B5}"/>
    <cellStyle name="20% - Énfasis3 2 3 2 3 2 3" xfId="31272" xr:uid="{118656B7-4307-4C47-B21D-EC71D46496BD}"/>
    <cellStyle name="20% - Énfasis3 2 3 2 3 2 4" xfId="36756" xr:uid="{EF58C79D-592A-4AC0-92CC-D8AB109F7C1D}"/>
    <cellStyle name="20% - Énfasis3 2 3 2 3 3" xfId="23049" xr:uid="{25DE698A-33F0-4AF6-A9FE-D478397C5E36}"/>
    <cellStyle name="20% - Énfasis3 2 3 2 3 4" xfId="28543" xr:uid="{AD917E61-6C58-44A2-B2CA-94A9C4117F4F}"/>
    <cellStyle name="20% - Énfasis3 2 3 2 3 5" xfId="34027" xr:uid="{A804B514-CE60-47CB-BEF2-0647D6C32366}"/>
    <cellStyle name="20% - Énfasis3 2 3 2 4" xfId="20037" xr:uid="{68B8CF98-4887-49AA-BE16-D26B5152EC38}"/>
    <cellStyle name="20% - Énfasis3 2 3 2 4 2" xfId="25597" xr:uid="{D4275A24-81F8-4A8E-BB6E-0443B867E1CD}"/>
    <cellStyle name="20% - Énfasis3 2 3 2 4 3" xfId="31091" xr:uid="{AC1D7D93-36F1-4855-AECC-5114A18F5D03}"/>
    <cellStyle name="20% - Énfasis3 2 3 2 4 4" xfId="36575" xr:uid="{660B6BDF-2F33-40BC-A369-6469B85223A8}"/>
    <cellStyle name="20% - Énfasis3 2 3 2 5" xfId="22812" xr:uid="{7F96199A-B9FE-4574-8D50-31274E41AA59}"/>
    <cellStyle name="20% - Énfasis3 2 3 2 6" xfId="22864" xr:uid="{35F4E3E8-1989-4674-BAEA-F695C7A6593A}"/>
    <cellStyle name="20% - Énfasis3 2 3 2 7" xfId="28358" xr:uid="{3FADDED3-1631-4A18-B196-B6C02AFB1809}"/>
    <cellStyle name="20% - Énfasis3 2 3 2 8" xfId="33842" xr:uid="{0D96ED99-0384-422F-9E6F-15A25A6D5454}"/>
    <cellStyle name="20% - Énfasis3 2 3 3" xfId="12525" xr:uid="{4B7F2005-4460-41E9-968F-0470FA64276C}"/>
    <cellStyle name="20% - Énfasis3 2 4" xfId="866" xr:uid="{3B28F80E-7FB1-4406-B256-917284A40AC4}"/>
    <cellStyle name="20% - Énfasis3 2 4 2" xfId="7256" xr:uid="{02D64007-DE16-4CD7-BC3B-F82E148CA876}"/>
    <cellStyle name="20% - Énfasis3 2 4 2 2" xfId="12527" xr:uid="{AEC689E4-FEB5-48AC-9130-F8DD4AE6012A}"/>
    <cellStyle name="20% - Énfasis3 2 4 2 2 2" xfId="21560" xr:uid="{8C4BBE66-1827-48EA-8D6A-68F59B2E58F9}"/>
    <cellStyle name="20% - Énfasis3 2 4 2 2 2 2" xfId="27116" xr:uid="{F823E738-0638-43B8-BD6C-E3B8D43AD072}"/>
    <cellStyle name="20% - Énfasis3 2 4 2 2 2 3" xfId="32610" xr:uid="{901B871D-7F54-4C79-83CA-08C053515899}"/>
    <cellStyle name="20% - Énfasis3 2 4 2 2 2 4" xfId="38094" xr:uid="{438CF157-0A20-4826-8667-9D5DE3EAB5D4}"/>
    <cellStyle name="20% - Énfasis3 2 4 2 2 3" xfId="24387" xr:uid="{FCCC07D1-D6DA-4314-BC55-E0A1AD4E0DFF}"/>
    <cellStyle name="20% - Énfasis3 2 4 2 2 4" xfId="29881" xr:uid="{C5693354-CAB5-46F7-89FE-196B0AEF8FBD}"/>
    <cellStyle name="20% - Énfasis3 2 4 2 2 5" xfId="35365" xr:uid="{D79E0763-CC40-4BBA-9A37-4B023C2F356D}"/>
    <cellStyle name="20% - Énfasis3 2 4 2 3" xfId="20143" xr:uid="{1DB347A3-82AC-4763-941B-2D5A55211EC8}"/>
    <cellStyle name="20% - Énfasis3 2 4 2 3 2" xfId="25699" xr:uid="{4C611257-2AD0-490C-948C-E694B698333E}"/>
    <cellStyle name="20% - Énfasis3 2 4 2 3 3" xfId="31193" xr:uid="{27204B11-4133-4C0A-A8FE-FA1DDC79E78A}"/>
    <cellStyle name="20% - Énfasis3 2 4 2 3 4" xfId="36677" xr:uid="{99596055-E7B4-4290-860F-67FB66CE150D}"/>
    <cellStyle name="20% - Énfasis3 2 4 2 4" xfId="22970" xr:uid="{B862DD91-B2DC-42EF-82CA-DF6B88D0730B}"/>
    <cellStyle name="20% - Énfasis3 2 4 2 5" xfId="28462" xr:uid="{E822EBC4-2B8F-4741-9B96-450B96E19DA1}"/>
    <cellStyle name="20% - Énfasis3 2 4 2 6" xfId="33946" xr:uid="{96422F84-DB9F-4527-ACC0-9E95DC46783F}"/>
    <cellStyle name="20% - Énfasis3 2 4 3" xfId="7339" xr:uid="{65CB094D-B139-4FB2-BEEC-A9A337054536}"/>
    <cellStyle name="20% - Énfasis3 2 4 3 2" xfId="20223" xr:uid="{B592291C-9D3D-4C4A-A89C-E3B30D4EB21B}"/>
    <cellStyle name="20% - Énfasis3 2 4 3 2 2" xfId="25779" xr:uid="{08B77A7C-588B-4097-9D66-D0452C4D1931}"/>
    <cellStyle name="20% - Énfasis3 2 4 3 2 3" xfId="31273" xr:uid="{039ABAB8-2D03-41F5-A685-767811DE0C46}"/>
    <cellStyle name="20% - Énfasis3 2 4 3 2 4" xfId="36757" xr:uid="{03D2B700-B2DE-4D0B-9121-656CC7D4C8D3}"/>
    <cellStyle name="20% - Énfasis3 2 4 3 3" xfId="23050" xr:uid="{69289A7E-12D9-4013-8010-EC8251AA943A}"/>
    <cellStyle name="20% - Énfasis3 2 4 3 4" xfId="28544" xr:uid="{9255CD27-BEAC-43D8-AE9B-2D32908705D3}"/>
    <cellStyle name="20% - Énfasis3 2 4 3 5" xfId="34028" xr:uid="{189A983F-B496-4DF1-B335-F0BB937C9AE5}"/>
    <cellStyle name="20% - Énfasis3 2 4 4" xfId="20038" xr:uid="{FFEA6676-4D34-4C1A-8FC6-53258D3F4941}"/>
    <cellStyle name="20% - Énfasis3 2 4 4 2" xfId="25598" xr:uid="{0A6C1AAB-6FA7-4D8C-80AF-5ADC0738B30B}"/>
    <cellStyle name="20% - Énfasis3 2 4 4 3" xfId="31092" xr:uid="{DEEA2253-E58E-4BE0-A0C8-0A44F8F4A33C}"/>
    <cellStyle name="20% - Énfasis3 2 4 4 4" xfId="36576" xr:uid="{F05FAD69-3128-47D8-A2B9-722DA4054B27}"/>
    <cellStyle name="20% - Énfasis3 2 4 5" xfId="22813" xr:uid="{AEF9A495-E955-4571-BCCA-F0B184B691BC}"/>
    <cellStyle name="20% - Énfasis3 2 4 6" xfId="22865" xr:uid="{C3C8B1AC-F023-4F7A-8D42-5339B91954E9}"/>
    <cellStyle name="20% - Énfasis3 2 4 7" xfId="28359" xr:uid="{8596EC03-1A10-4B64-8CF9-7D06ADAB18B5}"/>
    <cellStyle name="20% - Énfasis3 2 4 8" xfId="33843" xr:uid="{9809D72D-DACA-4806-950C-1D17044E00B8}"/>
    <cellStyle name="20% - Énfasis3 2 5" xfId="867" xr:uid="{BBEB165A-B8C6-4AE5-8172-A766D707CA6E}"/>
    <cellStyle name="20% - Énfasis3 2 6" xfId="12523" xr:uid="{6D5A8FF6-1621-4035-B214-6AB10232E6B6}"/>
    <cellStyle name="20% - Énfasis3 2 7" xfId="15408" xr:uid="{6D6406DC-9F9D-4FCF-BB1D-202BD6C6B92F}"/>
    <cellStyle name="20% - Énfasis3 2 8" xfId="859" xr:uid="{11514E9E-26A8-46A1-BA05-2CB514365971}"/>
    <cellStyle name="20% - Énfasis3 3" xfId="460" xr:uid="{D130DC8D-FCE4-44CF-891C-597F601F9A3A}"/>
    <cellStyle name="20% - Énfasis3 3 2" xfId="869" xr:uid="{DA4391A6-FAEC-439F-9308-3DF537DE19DB}"/>
    <cellStyle name="20% - Énfasis3 3 3" xfId="868" xr:uid="{B5C8B8F6-A928-4FC6-99F8-24503D8BD723}"/>
    <cellStyle name="20% - Énfasis3 4" xfId="461" xr:uid="{AC9E80C7-DE4A-44E2-82D8-A7077ABD5810}"/>
    <cellStyle name="20% - Énfasis3 4 2" xfId="7257" xr:uid="{4FBDA0B2-0A11-4F37-9617-F1351FDA241C}"/>
    <cellStyle name="20% - Énfasis3 4 2 2" xfId="12528" xr:uid="{02FD1BFF-4D03-43AE-BB17-DA44F2AA366F}"/>
    <cellStyle name="20% - Énfasis3 4 2 2 2" xfId="21561" xr:uid="{D092DB23-C8CB-4CA7-AD16-1206C123F253}"/>
    <cellStyle name="20% - Énfasis3 4 2 2 2 2" xfId="27117" xr:uid="{A1A08938-313C-4E8B-91AD-B3D8D6E09144}"/>
    <cellStyle name="20% - Énfasis3 4 2 2 2 3" xfId="32611" xr:uid="{2B09E92E-5D03-41D0-9FB1-1E5A871A27B0}"/>
    <cellStyle name="20% - Énfasis3 4 2 2 2 4" xfId="38095" xr:uid="{9E994BD3-9566-4D0F-801D-0E10524E7299}"/>
    <cellStyle name="20% - Énfasis3 4 2 2 3" xfId="24388" xr:uid="{6BF7B72E-C915-4882-9D58-2652076FD7CE}"/>
    <cellStyle name="20% - Énfasis3 4 2 2 4" xfId="29882" xr:uid="{B347E1E2-D589-45E9-B49D-205604954B15}"/>
    <cellStyle name="20% - Énfasis3 4 2 2 5" xfId="35366" xr:uid="{60184791-DA8A-45FB-8143-7E84136F09DF}"/>
    <cellStyle name="20% - Énfasis3 4 2 3" xfId="20144" xr:uid="{D85796F8-27F9-4189-8AF3-4A3BF1DAE0FB}"/>
    <cellStyle name="20% - Énfasis3 4 2 3 2" xfId="25700" xr:uid="{3FFDAE51-9FD9-4116-8D7D-29DBC88A5938}"/>
    <cellStyle name="20% - Énfasis3 4 2 3 3" xfId="31194" xr:uid="{7E43F965-71BA-48FB-B47A-BCC1C40DA0F8}"/>
    <cellStyle name="20% - Énfasis3 4 2 3 4" xfId="36678" xr:uid="{4F9BEE51-F29F-4281-994F-EF4ED956FC78}"/>
    <cellStyle name="20% - Énfasis3 4 2 4" xfId="22971" xr:uid="{342859D3-38D7-470B-8999-C1B5D9D8109A}"/>
    <cellStyle name="20% - Énfasis3 4 2 5" xfId="28463" xr:uid="{EF2F229F-CFD5-4A08-AEE9-359E171F2523}"/>
    <cellStyle name="20% - Énfasis3 4 2 6" xfId="33947" xr:uid="{D54E55EE-AB30-4E98-AB9C-569043183ADD}"/>
    <cellStyle name="20% - Énfasis3 4 3" xfId="7340" xr:uid="{667CA891-2971-411C-9802-3BBF73711EA6}"/>
    <cellStyle name="20% - Énfasis3 4 3 2" xfId="20224" xr:uid="{71D15E23-E2C1-42B7-A74D-8B25AB973E51}"/>
    <cellStyle name="20% - Énfasis3 4 3 2 2" xfId="25780" xr:uid="{88304C07-CC56-455E-A6DD-7A50432BAF98}"/>
    <cellStyle name="20% - Énfasis3 4 3 2 3" xfId="31274" xr:uid="{91A516DD-1CD2-41B5-B702-DDBA061AA981}"/>
    <cellStyle name="20% - Énfasis3 4 3 2 4" xfId="36758" xr:uid="{6B95EF14-4ACA-4908-BC85-D0EC770FE9F6}"/>
    <cellStyle name="20% - Énfasis3 4 3 3" xfId="23051" xr:uid="{BD0846BE-52C9-4189-8832-ECEE1FC3E12E}"/>
    <cellStyle name="20% - Énfasis3 4 3 4" xfId="28545" xr:uid="{82FDFEBF-AC1D-459F-BD92-BC64C8BE3E85}"/>
    <cellStyle name="20% - Énfasis3 4 3 5" xfId="34029" xr:uid="{0B07E1C2-7FBD-4006-8884-D6E27CE43A4A}"/>
    <cellStyle name="20% - Énfasis3 4 4" xfId="20039" xr:uid="{9AB55BC9-3BA8-4F2C-8DDD-458FAF4164E5}"/>
    <cellStyle name="20% - Énfasis3 4 4 2" xfId="25599" xr:uid="{873FE5B5-41A4-4D93-ADAE-A60C159F2C19}"/>
    <cellStyle name="20% - Énfasis3 4 4 3" xfId="31093" xr:uid="{384B4839-EA2B-4E1A-97B5-88224372E740}"/>
    <cellStyle name="20% - Énfasis3 4 4 4" xfId="36577" xr:uid="{A738A761-27FD-4A0C-A807-20F9D7652759}"/>
    <cellStyle name="20% - Énfasis3 4 5" xfId="22814" xr:uid="{AD79DA09-BED5-4436-9BBF-426AB8A5EA27}"/>
    <cellStyle name="20% - Énfasis3 4 6" xfId="22866" xr:uid="{BFE61916-7991-4500-8439-5816DF8DD115}"/>
    <cellStyle name="20% - Énfasis3 4 7" xfId="28360" xr:uid="{A2713044-CCD3-401A-8D52-D151EC6CA4D1}"/>
    <cellStyle name="20% - Énfasis3 4 8" xfId="33844" xr:uid="{EA5BD7BB-E950-4A37-8E5C-F3AE0C3C1178}"/>
    <cellStyle name="20% - Énfasis3 4 9" xfId="870" xr:uid="{83A0C5E7-9149-480C-9E8D-DED27213F86C}"/>
    <cellStyle name="20% - Énfasis3 5" xfId="462" xr:uid="{EF5631CB-C5EC-44F7-A662-20F4CDE04916}"/>
    <cellStyle name="20% - Énfasis3 6" xfId="463" xr:uid="{8A9916A0-B911-4564-8E16-BC9CF54D00E5}"/>
    <cellStyle name="20% - Énfasis3 7" xfId="464" xr:uid="{751D250E-DFB6-4243-902C-5DA6B99E28E1}"/>
    <cellStyle name="20% - Énfasis4" xfId="31" builtinId="42" customBuiltin="1"/>
    <cellStyle name="20% - Énfasis4 2" xfId="465" xr:uid="{EB0ACA26-F9B4-4E42-A1EE-B2B9EA80B2C2}"/>
    <cellStyle name="20% - Énfasis4 2 2" xfId="872" xr:uid="{6CD3BF49-7FA3-44E6-804E-FD64F5AD7BB9}"/>
    <cellStyle name="20% - Énfasis4 2 2 2" xfId="873" xr:uid="{3A6FBAC0-7D51-4D1D-B67E-19792966D4E2}"/>
    <cellStyle name="20% - Énfasis4 2 2 2 2" xfId="874" xr:uid="{8A6F1023-5D6C-4AE9-805A-F4AB5C1268BA}"/>
    <cellStyle name="20% - Énfasis4 2 2 3" xfId="875" xr:uid="{C5CF7C96-B254-456D-B9FD-BD73A0F3FEAA}"/>
    <cellStyle name="20% - Énfasis4 2 2 3 2" xfId="7258" xr:uid="{66939AA1-3CC4-44AC-98D3-0DD361E107D0}"/>
    <cellStyle name="20% - Énfasis4 2 2 3 2 2" xfId="12530" xr:uid="{7760E78D-689E-45A2-8012-5ABE887139F9}"/>
    <cellStyle name="20% - Énfasis4 2 2 3 2 2 2" xfId="21562" xr:uid="{99C78C37-601B-4BEF-B288-34D39AF302DC}"/>
    <cellStyle name="20% - Énfasis4 2 2 3 2 2 2 2" xfId="27118" xr:uid="{C9D92363-CD4A-4AD4-BDCC-F7B370FC8488}"/>
    <cellStyle name="20% - Énfasis4 2 2 3 2 2 2 3" xfId="32612" xr:uid="{FC8F7CDF-EDF0-44BA-A544-4BAAC661D9D8}"/>
    <cellStyle name="20% - Énfasis4 2 2 3 2 2 2 4" xfId="38096" xr:uid="{792992DF-029F-4E41-91A9-0F64FB7E616B}"/>
    <cellStyle name="20% - Énfasis4 2 2 3 2 2 3" xfId="24389" xr:uid="{DE5FF202-FDAD-4E01-9205-0870E7BD5E19}"/>
    <cellStyle name="20% - Énfasis4 2 2 3 2 2 4" xfId="29883" xr:uid="{A7776803-304B-4C40-BE5D-5B56E3E38A2C}"/>
    <cellStyle name="20% - Énfasis4 2 2 3 2 2 5" xfId="35367" xr:uid="{301AA821-FF3C-479D-A0EC-189BD325618A}"/>
    <cellStyle name="20% - Énfasis4 2 2 3 2 3" xfId="20145" xr:uid="{B77CE95C-CD17-4655-8BC3-A0F908253718}"/>
    <cellStyle name="20% - Énfasis4 2 2 3 2 3 2" xfId="25701" xr:uid="{ABEA23AC-7823-4164-A24E-3D5714BEDC44}"/>
    <cellStyle name="20% - Énfasis4 2 2 3 2 3 3" xfId="31195" xr:uid="{3E99A0D3-5C4C-4795-AA87-641CB42AACF0}"/>
    <cellStyle name="20% - Énfasis4 2 2 3 2 3 4" xfId="36679" xr:uid="{C10329E4-7534-4719-B685-67D7C94B74EF}"/>
    <cellStyle name="20% - Énfasis4 2 2 3 2 4" xfId="22972" xr:uid="{B4141E3F-C8F3-4137-B47F-914D0CAED0FE}"/>
    <cellStyle name="20% - Énfasis4 2 2 3 2 5" xfId="28464" xr:uid="{B953D14B-86E4-406D-B62F-0F15CB790411}"/>
    <cellStyle name="20% - Énfasis4 2 2 3 2 6" xfId="33948" xr:uid="{07D33968-179A-4B48-8344-E5141D88BBCC}"/>
    <cellStyle name="20% - Énfasis4 2 2 3 3" xfId="7341" xr:uid="{8DF2B958-B7CE-4FE3-8A21-660CEFE6C124}"/>
    <cellStyle name="20% - Énfasis4 2 2 3 3 2" xfId="20225" xr:uid="{BDA43B71-30DD-4A2A-AE13-B1C79FD863BB}"/>
    <cellStyle name="20% - Énfasis4 2 2 3 3 2 2" xfId="25781" xr:uid="{5F639407-2D7B-4F6D-BFFC-E0479C80BA30}"/>
    <cellStyle name="20% - Énfasis4 2 2 3 3 2 3" xfId="31275" xr:uid="{9C4EE235-C302-4130-A7DA-9D594BF152BB}"/>
    <cellStyle name="20% - Énfasis4 2 2 3 3 2 4" xfId="36759" xr:uid="{8693745F-60C7-4EFE-9F3F-0C0527F8FD7D}"/>
    <cellStyle name="20% - Énfasis4 2 2 3 3 3" xfId="23052" xr:uid="{4B2B0A76-27F6-4E10-85F0-F3F6C2EBE281}"/>
    <cellStyle name="20% - Énfasis4 2 2 3 3 4" xfId="28546" xr:uid="{A562433A-278C-4160-982C-DD3AE83B3710}"/>
    <cellStyle name="20% - Énfasis4 2 2 3 3 5" xfId="34030" xr:uid="{0B948D99-1BD2-447D-81BC-A953A6D76B92}"/>
    <cellStyle name="20% - Énfasis4 2 2 3 4" xfId="20040" xr:uid="{88419DA6-B78C-4219-BAEF-16034DDAF007}"/>
    <cellStyle name="20% - Énfasis4 2 2 3 4 2" xfId="25600" xr:uid="{0A061519-0E97-46E5-9ACD-A208560B9631}"/>
    <cellStyle name="20% - Énfasis4 2 2 3 4 3" xfId="31094" xr:uid="{05E33F67-2B7F-4B4A-90FE-8C7908FD6BB8}"/>
    <cellStyle name="20% - Énfasis4 2 2 3 4 4" xfId="36578" xr:uid="{6A6A50EF-5543-4EAE-B0F4-D1AAE8E22CA3}"/>
    <cellStyle name="20% - Énfasis4 2 2 3 5" xfId="22815" xr:uid="{9BB7EB39-A35D-413B-A535-EBA4F0D45918}"/>
    <cellStyle name="20% - Énfasis4 2 2 3 6" xfId="22867" xr:uid="{94651C0D-A625-4776-B407-A60C897AD025}"/>
    <cellStyle name="20% - Énfasis4 2 2 3 7" xfId="28361" xr:uid="{7C8143B4-78FB-47AB-8FB8-535116EE40A3}"/>
    <cellStyle name="20% - Énfasis4 2 2 3 8" xfId="33845" xr:uid="{8EB4048F-4774-44A6-BEAB-C81D41B1DABE}"/>
    <cellStyle name="20% - Énfasis4 2 3" xfId="876" xr:uid="{30A7607C-DA05-40F2-9D14-4666CCFDF17F}"/>
    <cellStyle name="20% - Énfasis4 2 3 2" xfId="877" xr:uid="{4F0EC092-CAC3-4110-BFC3-D832B65F5E9C}"/>
    <cellStyle name="20% - Énfasis4 2 3 2 2" xfId="7259" xr:uid="{7D0C5867-059E-4133-9F57-D42B0AD1180B}"/>
    <cellStyle name="20% - Énfasis4 2 3 2 2 2" xfId="12532" xr:uid="{33FCE7EC-AC12-4463-8386-42291082F6CC}"/>
    <cellStyle name="20% - Énfasis4 2 3 2 2 2 2" xfId="21563" xr:uid="{AE66BF27-C8A0-43E0-93B2-B96117C9D0B5}"/>
    <cellStyle name="20% - Énfasis4 2 3 2 2 2 2 2" xfId="27119" xr:uid="{78347310-D77E-4BEC-BD06-9A2AB253FAC9}"/>
    <cellStyle name="20% - Énfasis4 2 3 2 2 2 2 3" xfId="32613" xr:uid="{874055FC-990A-4A0D-8DBB-49BD185D378E}"/>
    <cellStyle name="20% - Énfasis4 2 3 2 2 2 2 4" xfId="38097" xr:uid="{6510F648-8662-4899-804A-83BAE855B006}"/>
    <cellStyle name="20% - Énfasis4 2 3 2 2 2 3" xfId="24390" xr:uid="{7268B9F4-A9C5-4BA3-8B0A-2195950FC11A}"/>
    <cellStyle name="20% - Énfasis4 2 3 2 2 2 4" xfId="29884" xr:uid="{5A67AD3E-D377-409B-8BCE-6D7930C2A8E7}"/>
    <cellStyle name="20% - Énfasis4 2 3 2 2 2 5" xfId="35368" xr:uid="{C0C62B2F-B1AD-4E0C-98FA-FB6A442359A7}"/>
    <cellStyle name="20% - Énfasis4 2 3 2 2 3" xfId="20146" xr:uid="{D7369636-6B6A-47E9-8B80-1047FC90F5C1}"/>
    <cellStyle name="20% - Énfasis4 2 3 2 2 3 2" xfId="25702" xr:uid="{374AE66A-29D0-4F95-A530-4870A622D59E}"/>
    <cellStyle name="20% - Énfasis4 2 3 2 2 3 3" xfId="31196" xr:uid="{DCB3DF50-0167-44B9-99D7-AB66198F252A}"/>
    <cellStyle name="20% - Énfasis4 2 3 2 2 3 4" xfId="36680" xr:uid="{DB39B7B0-59C0-493A-9A87-CBE2EE0D3AEF}"/>
    <cellStyle name="20% - Énfasis4 2 3 2 2 4" xfId="22973" xr:uid="{B1B83C17-5CE3-414E-B0B9-4E535614297C}"/>
    <cellStyle name="20% - Énfasis4 2 3 2 2 5" xfId="28465" xr:uid="{E6BF98D7-783D-4C33-9A9F-C4313195FF31}"/>
    <cellStyle name="20% - Énfasis4 2 3 2 2 6" xfId="33949" xr:uid="{069D131C-B318-4178-BB57-B445667B489B}"/>
    <cellStyle name="20% - Énfasis4 2 3 2 3" xfId="7342" xr:uid="{ABF16DCF-78D9-4C3E-868A-6927637CA48E}"/>
    <cellStyle name="20% - Énfasis4 2 3 2 3 2" xfId="20226" xr:uid="{B2B65F51-889B-46EE-956C-58E40DBBE601}"/>
    <cellStyle name="20% - Énfasis4 2 3 2 3 2 2" xfId="25782" xr:uid="{38D82FB1-F0A3-47D8-B553-C74540BF3700}"/>
    <cellStyle name="20% - Énfasis4 2 3 2 3 2 3" xfId="31276" xr:uid="{640406E1-1699-457C-A529-416BF0DE7BCE}"/>
    <cellStyle name="20% - Énfasis4 2 3 2 3 2 4" xfId="36760" xr:uid="{14790A39-96E3-47F2-829E-0F9180A4C033}"/>
    <cellStyle name="20% - Énfasis4 2 3 2 3 3" xfId="23053" xr:uid="{E6439491-16B1-4F6A-9DCD-E8A4D3600E05}"/>
    <cellStyle name="20% - Énfasis4 2 3 2 3 4" xfId="28547" xr:uid="{8553F74B-F2B4-478D-8415-A4178BDD37CA}"/>
    <cellStyle name="20% - Énfasis4 2 3 2 3 5" xfId="34031" xr:uid="{4245E55E-C261-4B6E-BB23-A22C24C61462}"/>
    <cellStyle name="20% - Énfasis4 2 3 2 4" xfId="20041" xr:uid="{C2D32A81-7D64-4E51-A511-90E4B6C64C9C}"/>
    <cellStyle name="20% - Énfasis4 2 3 2 4 2" xfId="25601" xr:uid="{456DF886-84D9-4EC1-AD0B-E32FB2A39AA1}"/>
    <cellStyle name="20% - Énfasis4 2 3 2 4 3" xfId="31095" xr:uid="{0E297E66-EAD8-4D4A-B5D3-1B4852FE6789}"/>
    <cellStyle name="20% - Énfasis4 2 3 2 4 4" xfId="36579" xr:uid="{640C0997-86FB-4C82-88AC-5F1BD156156A}"/>
    <cellStyle name="20% - Énfasis4 2 3 2 5" xfId="22816" xr:uid="{131230E1-F524-4D8B-9CB1-AFEFFA55852D}"/>
    <cellStyle name="20% - Énfasis4 2 3 2 6" xfId="22868" xr:uid="{BC42F74A-238B-4270-A9B2-A3377EFF5DC9}"/>
    <cellStyle name="20% - Énfasis4 2 3 2 7" xfId="28362" xr:uid="{2124035A-34DD-4AD8-BDE2-70E40B21DDA1}"/>
    <cellStyle name="20% - Énfasis4 2 3 2 8" xfId="33846" xr:uid="{9010EC69-9906-481F-A029-BBC83844E596}"/>
    <cellStyle name="20% - Énfasis4 2 3 3" xfId="12531" xr:uid="{9ADD0AAA-243C-4FAE-9798-92D9F8023BF1}"/>
    <cellStyle name="20% - Énfasis4 2 4" xfId="878" xr:uid="{E26E9D76-3CDE-4352-B2E7-811166255064}"/>
    <cellStyle name="20% - Énfasis4 2 4 2" xfId="7260" xr:uid="{AE471B5F-BE72-41F8-A8BB-DC3498843092}"/>
    <cellStyle name="20% - Énfasis4 2 4 2 2" xfId="12533" xr:uid="{C6A754B7-60E3-4962-BE85-BEE340110900}"/>
    <cellStyle name="20% - Énfasis4 2 4 2 2 2" xfId="21564" xr:uid="{4233A449-6D4B-4653-B61B-1CD73B534A3D}"/>
    <cellStyle name="20% - Énfasis4 2 4 2 2 2 2" xfId="27120" xr:uid="{E4A2A345-98AE-4C38-AA81-76C29D76FA57}"/>
    <cellStyle name="20% - Énfasis4 2 4 2 2 2 3" xfId="32614" xr:uid="{90D6BED6-FAAA-45D5-ACA9-BDCA64C389BF}"/>
    <cellStyle name="20% - Énfasis4 2 4 2 2 2 4" xfId="38098" xr:uid="{1E6CFF09-0252-47D2-8E9E-D6301FD59809}"/>
    <cellStyle name="20% - Énfasis4 2 4 2 2 3" xfId="24391" xr:uid="{14F23CEA-6F26-4C3B-87A8-C469A4562B08}"/>
    <cellStyle name="20% - Énfasis4 2 4 2 2 4" xfId="29885" xr:uid="{5A1A4C5D-A857-4E99-A2EC-9CE480592C40}"/>
    <cellStyle name="20% - Énfasis4 2 4 2 2 5" xfId="35369" xr:uid="{09F6A01E-EC94-4EDC-B9FD-A67D26740ECC}"/>
    <cellStyle name="20% - Énfasis4 2 4 2 3" xfId="20147" xr:uid="{184DF7D7-5954-4EB4-BC82-E6F563744F3C}"/>
    <cellStyle name="20% - Énfasis4 2 4 2 3 2" xfId="25703" xr:uid="{166C5C84-7D87-4F5C-92CF-6EC0F488AE32}"/>
    <cellStyle name="20% - Énfasis4 2 4 2 3 3" xfId="31197" xr:uid="{B6F66046-9578-42A1-8A59-034D77E1A85E}"/>
    <cellStyle name="20% - Énfasis4 2 4 2 3 4" xfId="36681" xr:uid="{87A5449A-CEDB-4498-AA22-20FAD1058C5D}"/>
    <cellStyle name="20% - Énfasis4 2 4 2 4" xfId="22974" xr:uid="{E81313F2-10C7-4418-9EEC-973E9B77D0A8}"/>
    <cellStyle name="20% - Énfasis4 2 4 2 5" xfId="28466" xr:uid="{C1EF0DFB-534F-402A-8BC2-06BE259CA0B6}"/>
    <cellStyle name="20% - Énfasis4 2 4 2 6" xfId="33950" xr:uid="{4819B6B9-FD10-4D93-AEC6-403E23CBB6E7}"/>
    <cellStyle name="20% - Énfasis4 2 4 3" xfId="7343" xr:uid="{AFDEF939-BFBF-4C41-90F3-05C930A8C379}"/>
    <cellStyle name="20% - Énfasis4 2 4 3 2" xfId="20227" xr:uid="{BED03B54-0B0E-44DB-A05D-0C7BECB4A68C}"/>
    <cellStyle name="20% - Énfasis4 2 4 3 2 2" xfId="25783" xr:uid="{DF11E3DF-D9BE-47F4-9E8C-6A283E523744}"/>
    <cellStyle name="20% - Énfasis4 2 4 3 2 3" xfId="31277" xr:uid="{4E62337A-F262-44AA-B623-A600730CA90B}"/>
    <cellStyle name="20% - Énfasis4 2 4 3 2 4" xfId="36761" xr:uid="{37280402-BFC9-4529-9B5A-4D8BE69BB999}"/>
    <cellStyle name="20% - Énfasis4 2 4 3 3" xfId="23054" xr:uid="{C825B446-6654-4CD8-BD9B-303E94CAA856}"/>
    <cellStyle name="20% - Énfasis4 2 4 3 4" xfId="28548" xr:uid="{6C5A3BD6-2CA1-470A-996A-48D003EDA6A1}"/>
    <cellStyle name="20% - Énfasis4 2 4 3 5" xfId="34032" xr:uid="{649A8307-A928-4CE1-BAE4-742BF23FF69E}"/>
    <cellStyle name="20% - Énfasis4 2 4 4" xfId="20042" xr:uid="{FCB6C6D7-57D3-4A7A-B002-ADBF5F5F20F9}"/>
    <cellStyle name="20% - Énfasis4 2 4 4 2" xfId="25602" xr:uid="{3F4ECD77-0063-47D5-8229-2A9943F28692}"/>
    <cellStyle name="20% - Énfasis4 2 4 4 3" xfId="31096" xr:uid="{84CE77A8-6317-4E0C-A4CD-C8DC30A0A69B}"/>
    <cellStyle name="20% - Énfasis4 2 4 4 4" xfId="36580" xr:uid="{7EF35C20-044E-4900-85F8-069C19DF916B}"/>
    <cellStyle name="20% - Énfasis4 2 4 5" xfId="22817" xr:uid="{BBA194E6-ECE8-4EE1-9951-5508B1B8D000}"/>
    <cellStyle name="20% - Énfasis4 2 4 6" xfId="22869" xr:uid="{453E07CF-3CC0-44CC-AF31-A76688818EBA}"/>
    <cellStyle name="20% - Énfasis4 2 4 7" xfId="28363" xr:uid="{0B2F302B-3C66-40B5-8C6F-FD7453B30EA2}"/>
    <cellStyle name="20% - Énfasis4 2 4 8" xfId="33847" xr:uid="{3C024514-7AFA-4BB4-A794-E6FE0E464A0A}"/>
    <cellStyle name="20% - Énfasis4 2 5" xfId="879" xr:uid="{8E47457B-6519-4CA8-B9EF-C30CF42CEC07}"/>
    <cellStyle name="20% - Énfasis4 2 6" xfId="12529" xr:uid="{37AF8958-A463-4AC3-B7D7-FE1E9D787047}"/>
    <cellStyle name="20% - Énfasis4 2 7" xfId="15409" xr:uid="{6B255C4A-F9E1-4A61-B1CE-2B19D0B57B98}"/>
    <cellStyle name="20% - Énfasis4 2 8" xfId="871" xr:uid="{A08752E4-C814-42BD-AC63-654B1BE91B3A}"/>
    <cellStyle name="20% - Énfasis4 3" xfId="466" xr:uid="{0AC830B2-B3C2-42BD-8B16-43A3AFECB6F0}"/>
    <cellStyle name="20% - Énfasis4 3 2" xfId="881" xr:uid="{4041CDDE-CC5D-4847-A3F1-3F687C8A3E77}"/>
    <cellStyle name="20% - Énfasis4 3 3" xfId="880" xr:uid="{C6E26A1E-26C3-498C-A900-CEC2AA1EE804}"/>
    <cellStyle name="20% - Énfasis4 4" xfId="467" xr:uid="{06362AF8-5BC8-432A-AAA2-BE1125D90FB5}"/>
    <cellStyle name="20% - Énfasis4 4 2" xfId="7261" xr:uid="{600841EE-EAAA-4454-BC17-0A5DB8C49DDB}"/>
    <cellStyle name="20% - Énfasis4 4 2 2" xfId="12534" xr:uid="{23622036-DDFE-400B-95B7-1B7D8F0FAD71}"/>
    <cellStyle name="20% - Énfasis4 4 2 2 2" xfId="21565" xr:uid="{E0E87F05-6D3F-4F1E-AC0D-259C103D05D9}"/>
    <cellStyle name="20% - Énfasis4 4 2 2 2 2" xfId="27121" xr:uid="{E7DAB671-D095-46A8-9B1F-3FC764CCC9E1}"/>
    <cellStyle name="20% - Énfasis4 4 2 2 2 3" xfId="32615" xr:uid="{524126E8-2499-4F67-B1BD-0DB8F9EF5DA0}"/>
    <cellStyle name="20% - Énfasis4 4 2 2 2 4" xfId="38099" xr:uid="{808DB2FB-688E-4154-A7C6-3B6F8A13EEF4}"/>
    <cellStyle name="20% - Énfasis4 4 2 2 3" xfId="24392" xr:uid="{F612CC49-5693-4E35-B8A3-5B15002D86CB}"/>
    <cellStyle name="20% - Énfasis4 4 2 2 4" xfId="29886" xr:uid="{5DAD4687-102C-47BC-9D87-4A90AB4DEE4D}"/>
    <cellStyle name="20% - Énfasis4 4 2 2 5" xfId="35370" xr:uid="{FBC7F7D7-E66C-423F-BD13-8AF011B6FD0F}"/>
    <cellStyle name="20% - Énfasis4 4 2 3" xfId="20148" xr:uid="{7676A66A-6B39-4410-B4A2-14690293B3A5}"/>
    <cellStyle name="20% - Énfasis4 4 2 3 2" xfId="25704" xr:uid="{6A956A48-05F8-4DE5-BBAF-2C8D029B0638}"/>
    <cellStyle name="20% - Énfasis4 4 2 3 3" xfId="31198" xr:uid="{47715E61-6A29-42D8-9C42-36B52C25A2E1}"/>
    <cellStyle name="20% - Énfasis4 4 2 3 4" xfId="36682" xr:uid="{779F8FC7-71B3-4687-9027-A3E788EFC7C7}"/>
    <cellStyle name="20% - Énfasis4 4 2 4" xfId="22975" xr:uid="{2BE564A2-C675-4030-BC82-EB679C7671DC}"/>
    <cellStyle name="20% - Énfasis4 4 2 5" xfId="28467" xr:uid="{B78EB0AB-F428-4079-9E42-A7885446BB3F}"/>
    <cellStyle name="20% - Énfasis4 4 2 6" xfId="33951" xr:uid="{FC5581C3-DC4F-4D41-B26B-863CE79B64C8}"/>
    <cellStyle name="20% - Énfasis4 4 3" xfId="7344" xr:uid="{EA452F3F-9E52-43D5-BF1A-2B1F36DC09A0}"/>
    <cellStyle name="20% - Énfasis4 4 3 2" xfId="20228" xr:uid="{B0495938-F452-4AA6-AD90-A332719C2833}"/>
    <cellStyle name="20% - Énfasis4 4 3 2 2" xfId="25784" xr:uid="{2792F0FB-2561-42FA-BF1F-5D38A36B9353}"/>
    <cellStyle name="20% - Énfasis4 4 3 2 3" xfId="31278" xr:uid="{02E6C1FC-89FA-43D3-9A06-6DA570468CEB}"/>
    <cellStyle name="20% - Énfasis4 4 3 2 4" xfId="36762" xr:uid="{429CD7DC-5030-414C-81C3-544B585BB4CB}"/>
    <cellStyle name="20% - Énfasis4 4 3 3" xfId="23055" xr:uid="{0D28B406-A53D-4465-B0D1-EA69C61CDDE7}"/>
    <cellStyle name="20% - Énfasis4 4 3 4" xfId="28549" xr:uid="{053A9F15-05F4-4AE0-B341-818D093617A3}"/>
    <cellStyle name="20% - Énfasis4 4 3 5" xfId="34033" xr:uid="{340E57BA-594B-4E22-91D5-E131C008D876}"/>
    <cellStyle name="20% - Énfasis4 4 4" xfId="20043" xr:uid="{3A7B65EA-7B5E-4575-8BD3-67DE48D8BEC8}"/>
    <cellStyle name="20% - Énfasis4 4 4 2" xfId="25603" xr:uid="{9CBE283A-5B08-4124-B760-68D21487D008}"/>
    <cellStyle name="20% - Énfasis4 4 4 3" xfId="31097" xr:uid="{5099B476-1D7D-4D9E-9466-BBFF8EA50C24}"/>
    <cellStyle name="20% - Énfasis4 4 4 4" xfId="36581" xr:uid="{01767B42-A466-40D6-BFBD-E00967208A69}"/>
    <cellStyle name="20% - Énfasis4 4 5" xfId="22818" xr:uid="{28A0CBC0-3E2B-428C-BA08-83199B92E7C0}"/>
    <cellStyle name="20% - Énfasis4 4 6" xfId="22870" xr:uid="{EA235FF5-A7C9-4938-B275-5F48D18FE892}"/>
    <cellStyle name="20% - Énfasis4 4 7" xfId="28364" xr:uid="{6F504F2D-F43A-4B27-8856-3E5DFE406E89}"/>
    <cellStyle name="20% - Énfasis4 4 8" xfId="33848" xr:uid="{B861AF37-074F-4538-9D43-5651DC18A576}"/>
    <cellStyle name="20% - Énfasis4 4 9" xfId="882" xr:uid="{0CD4C5B3-F04A-4B66-9B28-B9BF641AFA87}"/>
    <cellStyle name="20% - Énfasis4 5" xfId="468" xr:uid="{E3EA3104-7E69-49F4-8642-CA4B53F1FECD}"/>
    <cellStyle name="20% - Énfasis4 6" xfId="469" xr:uid="{00BFA117-8C55-44CA-B6CF-3D9EEB176C7F}"/>
    <cellStyle name="20% - Énfasis4 7" xfId="470" xr:uid="{A7E0761A-D051-4ADC-ACBF-B8B6C9459C08}"/>
    <cellStyle name="20% - Énfasis5" xfId="35" builtinId="46" customBuiltin="1"/>
    <cellStyle name="20% - Énfasis5 10" xfId="28365" xr:uid="{B88A2B75-213E-4963-9D11-203C0B0710A8}"/>
    <cellStyle name="20% - Énfasis5 11" xfId="33849" xr:uid="{11373E69-A40D-4082-BA04-8DD6E506D452}"/>
    <cellStyle name="20% - Énfasis5 2" xfId="471" xr:uid="{475DDE53-1299-43FE-B96F-9A6B3AA93523}"/>
    <cellStyle name="20% - Énfasis5 2 2" xfId="884" xr:uid="{70FC69E4-616F-4F22-893B-E602B72AD28A}"/>
    <cellStyle name="20% - Énfasis5 2 2 2" xfId="885" xr:uid="{C12EDF85-998A-4C3B-821D-E614ECBF7C4D}"/>
    <cellStyle name="20% - Énfasis5 2 2 2 2" xfId="12537" xr:uid="{07E00000-2D2B-407C-B3D1-618B5EBB901E}"/>
    <cellStyle name="20% - Énfasis5 2 2 3" xfId="886" xr:uid="{28CC1C0C-F9D3-416C-9C15-3ABEABB50A3E}"/>
    <cellStyle name="20% - Énfasis5 2 3" xfId="887" xr:uid="{3C628F26-285A-4754-80AC-736E5E9A6BF5}"/>
    <cellStyle name="20% - Énfasis5 2 3 2" xfId="888" xr:uid="{D456F753-6A41-4C6D-9973-A78DF5023BCB}"/>
    <cellStyle name="20% - Énfasis5 2 3 2 2" xfId="7263" xr:uid="{9062BB1B-FF6E-40BE-B442-D27DBBC3380C}"/>
    <cellStyle name="20% - Énfasis5 2 3 2 2 2" xfId="12539" xr:uid="{CF7B08E0-7170-4C16-9FDD-C185C1779B6A}"/>
    <cellStyle name="20% - Énfasis5 2 3 2 2 2 2" xfId="21567" xr:uid="{79535633-D083-4BC1-BCD3-9C9D008E82A2}"/>
    <cellStyle name="20% - Énfasis5 2 3 2 2 2 2 2" xfId="27123" xr:uid="{22EB880D-2782-4C6A-8700-E059C4A369B5}"/>
    <cellStyle name="20% - Énfasis5 2 3 2 2 2 2 3" xfId="32617" xr:uid="{74D26D2B-DFC5-492C-97C2-7DC1344FD612}"/>
    <cellStyle name="20% - Énfasis5 2 3 2 2 2 2 4" xfId="38101" xr:uid="{1057C642-CAE7-4FEE-A95A-236E2132415D}"/>
    <cellStyle name="20% - Énfasis5 2 3 2 2 2 3" xfId="24394" xr:uid="{FBD590BD-A31F-4792-83E4-4728DEF16FAF}"/>
    <cellStyle name="20% - Énfasis5 2 3 2 2 2 4" xfId="29888" xr:uid="{1ADD4CCD-C749-4F51-BEF5-561EAADD9735}"/>
    <cellStyle name="20% - Énfasis5 2 3 2 2 2 5" xfId="35372" xr:uid="{E5236DD2-5E3C-4324-8AFD-4E59D02BBE4A}"/>
    <cellStyle name="20% - Énfasis5 2 3 2 2 3" xfId="20150" xr:uid="{C8896530-2942-4681-9F27-FF6738E257DE}"/>
    <cellStyle name="20% - Énfasis5 2 3 2 2 3 2" xfId="25706" xr:uid="{A2B587E9-6FF7-4AFF-B2B6-BB0A38B7D0CC}"/>
    <cellStyle name="20% - Énfasis5 2 3 2 2 3 3" xfId="31200" xr:uid="{617175DE-3773-4238-A13A-10AD079B824E}"/>
    <cellStyle name="20% - Énfasis5 2 3 2 2 3 4" xfId="36684" xr:uid="{F2A76ADF-5EDF-4EED-B2D6-8A6110A36190}"/>
    <cellStyle name="20% - Énfasis5 2 3 2 2 4" xfId="22977" xr:uid="{B231A7C0-E0C9-4957-90BA-543463A04A9E}"/>
    <cellStyle name="20% - Énfasis5 2 3 2 2 5" xfId="28469" xr:uid="{2F74D3C2-9883-4823-8559-B381A48F32FA}"/>
    <cellStyle name="20% - Énfasis5 2 3 2 2 6" xfId="33953" xr:uid="{BCFC96F5-7B3D-4535-BA4F-2B78564AAE13}"/>
    <cellStyle name="20% - Énfasis5 2 3 2 3" xfId="7346" xr:uid="{522AA8C0-89F7-4BF8-8B71-429A32D550DE}"/>
    <cellStyle name="20% - Énfasis5 2 3 2 3 2" xfId="20230" xr:uid="{124948FB-B44C-45EE-B62B-25E50EC7CD73}"/>
    <cellStyle name="20% - Énfasis5 2 3 2 3 2 2" xfId="25786" xr:uid="{6E4B16B0-CC74-4AA9-8366-5B0A440C1FC1}"/>
    <cellStyle name="20% - Énfasis5 2 3 2 3 2 3" xfId="31280" xr:uid="{08110F2D-888E-42F0-A1C9-B7591902E783}"/>
    <cellStyle name="20% - Énfasis5 2 3 2 3 2 4" xfId="36764" xr:uid="{73A6DBE1-7524-452A-BB35-4C6F93E26796}"/>
    <cellStyle name="20% - Énfasis5 2 3 2 3 3" xfId="23057" xr:uid="{31735529-AD1D-4748-9677-6867B25ACF52}"/>
    <cellStyle name="20% - Énfasis5 2 3 2 3 4" xfId="28551" xr:uid="{FAB47BE3-0E26-434A-B028-60FD9B3119C0}"/>
    <cellStyle name="20% - Énfasis5 2 3 2 3 5" xfId="34035" xr:uid="{685DDFBF-C1D1-4167-AFC9-7EF435C2CD56}"/>
    <cellStyle name="20% - Énfasis5 2 3 2 4" xfId="20044" xr:uid="{7711E139-F868-48CF-8DFB-ED1D2859CED3}"/>
    <cellStyle name="20% - Énfasis5 2 3 2 4 2" xfId="25604" xr:uid="{57EBB424-5EA8-415B-A37A-6CFC64D446AD}"/>
    <cellStyle name="20% - Énfasis5 2 3 2 4 3" xfId="31098" xr:uid="{4BEA0D89-895F-4E50-88AA-E62E08A3B17F}"/>
    <cellStyle name="20% - Énfasis5 2 3 2 4 4" xfId="36582" xr:uid="{E96914D8-6A59-440B-B012-620EA1818C17}"/>
    <cellStyle name="20% - Énfasis5 2 3 2 5" xfId="22820" xr:uid="{621E05CA-A07B-4396-AE33-E4341A5C8248}"/>
    <cellStyle name="20% - Énfasis5 2 3 2 6" xfId="22872" xr:uid="{506F720B-83AD-49EA-93EC-CEDC684B8C70}"/>
    <cellStyle name="20% - Énfasis5 2 3 2 7" xfId="28366" xr:uid="{E1BD975B-B503-476A-AB10-351D0675D697}"/>
    <cellStyle name="20% - Énfasis5 2 3 2 8" xfId="33850" xr:uid="{B4A24B7A-92DB-4AFB-948A-DF03518826A1}"/>
    <cellStyle name="20% - Énfasis5 2 3 3" xfId="12538" xr:uid="{E506ABCB-9BCF-4039-996B-79627A2BBA6B}"/>
    <cellStyle name="20% - Énfasis5 2 4" xfId="889" xr:uid="{72BBBAA8-80E7-4329-A6EA-2D72595637BC}"/>
    <cellStyle name="20% - Énfasis5 2 5" xfId="12536" xr:uid="{33ACDA53-3CA9-4BA5-9187-158BBBA88915}"/>
    <cellStyle name="20% - Énfasis5 2 6" xfId="15410" xr:uid="{D8F78AB1-CB8E-41D8-B124-7F7680A9C9ED}"/>
    <cellStyle name="20% - Énfasis5 2 7" xfId="883" xr:uid="{52316C54-A32D-4345-A6F6-D2EE9F95227A}"/>
    <cellStyle name="20% - Énfasis5 3" xfId="472" xr:uid="{E215D5FF-C373-4EF9-9523-D3B2009CBD25}"/>
    <cellStyle name="20% - Énfasis5 3 2" xfId="891" xr:uid="{ABB95F62-8463-447B-896F-06EDD9289CDF}"/>
    <cellStyle name="20% - Énfasis5 3 2 2" xfId="7264" xr:uid="{E9E3FD60-02F9-4973-8CFA-35D8305E94FF}"/>
    <cellStyle name="20% - Énfasis5 3 2 2 2" xfId="12540" xr:uid="{746DB9A8-1DE8-452E-B3F4-3EA7563343FF}"/>
    <cellStyle name="20% - Énfasis5 3 2 2 2 2" xfId="21568" xr:uid="{B3EFE77A-31BB-4E05-8091-BE90089B2A79}"/>
    <cellStyle name="20% - Énfasis5 3 2 2 2 2 2" xfId="27124" xr:uid="{DE33A4F6-D14A-4633-8490-6AEA3F88C165}"/>
    <cellStyle name="20% - Énfasis5 3 2 2 2 2 3" xfId="32618" xr:uid="{2FE87524-6876-4BB7-952B-407B9CC2B44A}"/>
    <cellStyle name="20% - Énfasis5 3 2 2 2 2 4" xfId="38102" xr:uid="{D8F577B3-6912-4D76-B365-ECA66BC7F2E6}"/>
    <cellStyle name="20% - Énfasis5 3 2 2 2 3" xfId="24395" xr:uid="{83DFB0B9-C51E-42C3-A45A-87221F5EDF56}"/>
    <cellStyle name="20% - Énfasis5 3 2 2 2 4" xfId="29889" xr:uid="{D34DAEC5-BD08-4FD8-90C0-805297DBA799}"/>
    <cellStyle name="20% - Énfasis5 3 2 2 2 5" xfId="35373" xr:uid="{61B0466B-6AF2-49C4-9750-3F7B9B85F880}"/>
    <cellStyle name="20% - Énfasis5 3 2 2 3" xfId="20151" xr:uid="{EFB3B24C-1A62-4D5C-A7FA-977D1894D8F2}"/>
    <cellStyle name="20% - Énfasis5 3 2 2 3 2" xfId="25707" xr:uid="{A251968B-CEB2-4B62-9EE8-127A245B5471}"/>
    <cellStyle name="20% - Énfasis5 3 2 2 3 3" xfId="31201" xr:uid="{CA4D933E-8018-47BB-8997-E5DE4FE53833}"/>
    <cellStyle name="20% - Énfasis5 3 2 2 3 4" xfId="36685" xr:uid="{10C639E3-5F2A-46D7-B02D-9B6EFF91315E}"/>
    <cellStyle name="20% - Énfasis5 3 2 2 4" xfId="22978" xr:uid="{6FA93495-2A6C-4A65-BBDB-1BACF8D79699}"/>
    <cellStyle name="20% - Énfasis5 3 2 2 5" xfId="28470" xr:uid="{770A189F-61F6-4D26-9E7A-236EFAC8F01E}"/>
    <cellStyle name="20% - Énfasis5 3 2 2 6" xfId="33954" xr:uid="{8A462715-B0ED-4FEB-B99C-BA3E4BEF222B}"/>
    <cellStyle name="20% - Énfasis5 3 2 3" xfId="7348" xr:uid="{62EE9255-C6F2-4BA2-8B5E-9DB48053777C}"/>
    <cellStyle name="20% - Énfasis5 3 2 3 2" xfId="20232" xr:uid="{A9199270-B50B-4411-AF36-A41E5BBCD8D4}"/>
    <cellStyle name="20% - Énfasis5 3 2 3 2 2" xfId="25788" xr:uid="{4E10753D-2F2B-434F-A6CD-D19F330C38D3}"/>
    <cellStyle name="20% - Énfasis5 3 2 3 2 3" xfId="31282" xr:uid="{3AE1CF27-76BA-48CF-B9AF-5A85B4C5FC7D}"/>
    <cellStyle name="20% - Énfasis5 3 2 3 2 4" xfId="36766" xr:uid="{952859C9-8CE7-406C-AA70-88B65DD5635A}"/>
    <cellStyle name="20% - Énfasis5 3 2 3 3" xfId="23059" xr:uid="{A53767AE-DF34-4908-8865-0744BA511B67}"/>
    <cellStyle name="20% - Énfasis5 3 2 3 4" xfId="28553" xr:uid="{5D09C4F2-8FFD-49AB-A6E6-8E8138BEF3AE}"/>
    <cellStyle name="20% - Énfasis5 3 2 3 5" xfId="34037" xr:uid="{4859BA3C-7AA1-4609-8A6E-B415F608A511}"/>
    <cellStyle name="20% - Énfasis5 3 2 4" xfId="20045" xr:uid="{EF3ED67D-A2B3-495F-873D-B811E60AC003}"/>
    <cellStyle name="20% - Énfasis5 3 2 4 2" xfId="25605" xr:uid="{5552C62E-36D9-407B-8B31-1D0A0FCBCEB3}"/>
    <cellStyle name="20% - Énfasis5 3 2 4 3" xfId="31099" xr:uid="{7A225833-9040-4FC0-8C2B-4F53D0C34206}"/>
    <cellStyle name="20% - Énfasis5 3 2 4 4" xfId="36583" xr:uid="{5D13D2A1-081A-4DDE-AE6F-BF027993165C}"/>
    <cellStyle name="20% - Énfasis5 3 2 5" xfId="22821" xr:uid="{D91CCE23-BE9F-45ED-8708-5E32810134DE}"/>
    <cellStyle name="20% - Énfasis5 3 2 6" xfId="22873" xr:uid="{1D9F7A96-95B9-4659-A08F-6826D3C0ADE3}"/>
    <cellStyle name="20% - Énfasis5 3 2 7" xfId="28367" xr:uid="{1159198E-8810-49CC-AF32-A7A5AD780F9B}"/>
    <cellStyle name="20% - Énfasis5 3 2 8" xfId="33851" xr:uid="{61AA500A-F49C-40C2-9F35-818177D232A0}"/>
    <cellStyle name="20% - Énfasis5 3 3" xfId="892" xr:uid="{E34EFF10-5585-461F-B265-5C6BD928C6BD}"/>
    <cellStyle name="20% - Énfasis5 3 4" xfId="890" xr:uid="{FDC5C947-B149-49E2-AC0E-7A6ADE611B38}"/>
    <cellStyle name="20% - Énfasis5 4" xfId="473" xr:uid="{51206DCF-1E43-46BD-B824-F1C7BA131628}"/>
    <cellStyle name="20% - Énfasis5 4 2" xfId="7265" xr:uid="{2ADC8729-60D8-4DC0-959B-86404CE94276}"/>
    <cellStyle name="20% - Énfasis5 4 2 2" xfId="12541" xr:uid="{916BFB55-C14F-4FE5-BE22-70872AB20E81}"/>
    <cellStyle name="20% - Énfasis5 4 2 2 2" xfId="21569" xr:uid="{B1BDFE8E-897B-4E3B-B843-A91AE2FB7717}"/>
    <cellStyle name="20% - Énfasis5 4 2 2 2 2" xfId="27125" xr:uid="{94CAD532-4E83-49AD-8385-4328FE06BE71}"/>
    <cellStyle name="20% - Énfasis5 4 2 2 2 3" xfId="32619" xr:uid="{CD159E50-F032-4C7A-B652-408FFCE52C23}"/>
    <cellStyle name="20% - Énfasis5 4 2 2 2 4" xfId="38103" xr:uid="{A2BD4FCC-799D-46ED-9861-4C050B22111A}"/>
    <cellStyle name="20% - Énfasis5 4 2 2 3" xfId="24396" xr:uid="{F2471D85-EC37-40D3-BE91-2FF5933BC381}"/>
    <cellStyle name="20% - Énfasis5 4 2 2 4" xfId="29890" xr:uid="{900446C4-5B5F-4CBF-B493-F9DA68F87153}"/>
    <cellStyle name="20% - Énfasis5 4 2 2 5" xfId="35374" xr:uid="{29F7B5AD-519A-4DA2-AAF6-72CF5D4D03BE}"/>
    <cellStyle name="20% - Énfasis5 4 2 3" xfId="20152" xr:uid="{F4C5C6AA-77C7-4478-9743-A45DF7EAD09A}"/>
    <cellStyle name="20% - Énfasis5 4 2 3 2" xfId="25708" xr:uid="{09C64B2E-C616-4EE2-ADBA-FA0EBCC50A1E}"/>
    <cellStyle name="20% - Énfasis5 4 2 3 3" xfId="31202" xr:uid="{DC617DED-BFB7-42D7-B5A5-A9A69F38F843}"/>
    <cellStyle name="20% - Énfasis5 4 2 3 4" xfId="36686" xr:uid="{7C17EC3B-5913-4727-8742-BC243A37B0FC}"/>
    <cellStyle name="20% - Énfasis5 4 2 4" xfId="22979" xr:uid="{A8AFFFDC-74E9-4F67-8736-0E5D92342286}"/>
    <cellStyle name="20% - Énfasis5 4 2 5" xfId="28471" xr:uid="{2A79623D-C9FA-4777-B09E-0E3143A1D5A1}"/>
    <cellStyle name="20% - Énfasis5 4 2 6" xfId="33955" xr:uid="{4EDF0B4E-15F7-436C-8434-F33B06B22E6F}"/>
    <cellStyle name="20% - Énfasis5 4 3" xfId="7349" xr:uid="{A209035A-7EE4-40F4-8813-9F97B1487A4F}"/>
    <cellStyle name="20% - Énfasis5 4 3 2" xfId="20233" xr:uid="{F4A0B4FC-6638-48B2-A275-2FB0C5ADB9BC}"/>
    <cellStyle name="20% - Énfasis5 4 3 2 2" xfId="25789" xr:uid="{32CA99A9-EA0E-4E6A-9203-8FE83B78C650}"/>
    <cellStyle name="20% - Énfasis5 4 3 2 3" xfId="31283" xr:uid="{170320B3-38CB-42F9-B3BC-5780AB4F86D4}"/>
    <cellStyle name="20% - Énfasis5 4 3 2 4" xfId="36767" xr:uid="{8FCA15C4-3BCC-45DC-A636-6DB0092DE1DE}"/>
    <cellStyle name="20% - Énfasis5 4 3 3" xfId="23060" xr:uid="{086932A9-CD20-481A-BDDB-356A924AB41F}"/>
    <cellStyle name="20% - Énfasis5 4 3 4" xfId="28554" xr:uid="{55BD75B6-74D8-4551-A6D5-04574E2C57EC}"/>
    <cellStyle name="20% - Énfasis5 4 3 5" xfId="34038" xr:uid="{49C0C2EA-9546-4B04-A9DF-EC3F50EC17E5}"/>
    <cellStyle name="20% - Énfasis5 4 4" xfId="20046" xr:uid="{6EC0D5CD-56C6-47D7-9431-1620CDB245C0}"/>
    <cellStyle name="20% - Énfasis5 4 4 2" xfId="25606" xr:uid="{90A3D835-9AE5-4026-940E-1145CF655BDB}"/>
    <cellStyle name="20% - Énfasis5 4 4 3" xfId="31100" xr:uid="{B35497DD-BF87-42E7-BDC5-41249F6F6E6A}"/>
    <cellStyle name="20% - Énfasis5 4 4 4" xfId="36584" xr:uid="{9AB18DB6-A652-403D-AFC1-A5B8D945010B}"/>
    <cellStyle name="20% - Énfasis5 4 5" xfId="22822" xr:uid="{EE93DF28-283E-4AC0-BE1F-72C5D0496EF7}"/>
    <cellStyle name="20% - Énfasis5 4 6" xfId="22874" xr:uid="{BD29C66B-4AC5-45A0-A964-ADFB518DBB57}"/>
    <cellStyle name="20% - Énfasis5 4 7" xfId="28368" xr:uid="{AF7502FD-2D0E-44C6-AD22-E1E1697346AE}"/>
    <cellStyle name="20% - Énfasis5 4 8" xfId="33852" xr:uid="{BB01020B-EE8C-44FC-B9A8-78C7574245FD}"/>
    <cellStyle name="20% - Énfasis5 4 9" xfId="893" xr:uid="{888CA867-253D-4268-ADB5-7C9885D2F9C2}"/>
    <cellStyle name="20% - Énfasis5 5" xfId="474" xr:uid="{877A59E2-D7CA-4309-9822-E2573D7CA844}"/>
    <cellStyle name="20% - Énfasis5 5 2" xfId="12535" xr:uid="{9BCFEF8A-BAD0-4C45-8D1D-9757041738FC}"/>
    <cellStyle name="20% - Énfasis5 5 2 2" xfId="21566" xr:uid="{6A44C791-9243-4719-B857-2914D417B354}"/>
    <cellStyle name="20% - Énfasis5 5 2 2 2" xfId="27122" xr:uid="{51CB90DC-437E-4EDA-9664-DCA832E6DC14}"/>
    <cellStyle name="20% - Énfasis5 5 2 2 3" xfId="32616" xr:uid="{A5D694F0-72B5-4666-9C9B-C9A738E2E33C}"/>
    <cellStyle name="20% - Énfasis5 5 2 2 4" xfId="38100" xr:uid="{03EE23DA-1E28-4C2D-A7E9-1B1B55B5C917}"/>
    <cellStyle name="20% - Énfasis5 5 2 3" xfId="24393" xr:uid="{3A2C8FC1-D374-4446-868C-C8091241EFE4}"/>
    <cellStyle name="20% - Énfasis5 5 2 4" xfId="29887" xr:uid="{00268233-3C84-4DB6-B021-5D5F336138E0}"/>
    <cellStyle name="20% - Énfasis5 5 2 5" xfId="35371" xr:uid="{2081639A-62B7-4BC4-AF4D-3542F76DFF66}"/>
    <cellStyle name="20% - Énfasis5 5 3" xfId="20149" xr:uid="{99A46B7E-AA5F-4612-A786-FB2EE71220FE}"/>
    <cellStyle name="20% - Énfasis5 5 3 2" xfId="25705" xr:uid="{7457DBFA-889E-443B-9FBD-EE099C37FC8D}"/>
    <cellStyle name="20% - Énfasis5 5 3 3" xfId="31199" xr:uid="{E0707B43-70F4-47CB-B066-81C22AD3B598}"/>
    <cellStyle name="20% - Énfasis5 5 3 4" xfId="36683" xr:uid="{92C78D98-BF79-49E3-8D1E-748904CFF6F8}"/>
    <cellStyle name="20% - Énfasis5 5 4" xfId="22976" xr:uid="{218DBDFE-9572-4F34-86D8-7353B606EA02}"/>
    <cellStyle name="20% - Énfasis5 5 5" xfId="28468" xr:uid="{C96E8DA1-0D38-4235-B747-E70A7A0FECEC}"/>
    <cellStyle name="20% - Énfasis5 5 6" xfId="33952" xr:uid="{84EFCC93-6630-41F6-859D-03EAB1AFDED7}"/>
    <cellStyle name="20% - Énfasis5 5 7" xfId="7262" xr:uid="{624CBF60-BFFC-44F0-A6C9-8F4FAC5FB836}"/>
    <cellStyle name="20% - Énfasis5 6" xfId="475" xr:uid="{6F60D853-0BAB-4CB4-8774-55F8A907B241}"/>
    <cellStyle name="20% - Énfasis5 6 2" xfId="20229" xr:uid="{D0782956-34C2-4C89-820D-5E7E33C6EB3F}"/>
    <cellStyle name="20% - Énfasis5 6 2 2" xfId="25785" xr:uid="{CBAC3648-F262-43A8-8DD3-7F43131E4F19}"/>
    <cellStyle name="20% - Énfasis5 6 2 3" xfId="31279" xr:uid="{8322D827-8DF9-4A26-B340-AC7E1E99EE1E}"/>
    <cellStyle name="20% - Énfasis5 6 2 4" xfId="36763" xr:uid="{A63C16F7-2171-460B-A8B7-F67842EE447E}"/>
    <cellStyle name="20% - Énfasis5 6 3" xfId="23056" xr:uid="{86E9F1A3-7A07-47CE-A84E-34426BF8B1CE}"/>
    <cellStyle name="20% - Énfasis5 6 4" xfId="28550" xr:uid="{F2CD75C4-C108-42DB-93B8-158519C0B244}"/>
    <cellStyle name="20% - Énfasis5 6 5" xfId="34034" xr:uid="{0D264BBF-D028-411E-A0CC-C9BB31177F8D}"/>
    <cellStyle name="20% - Énfasis5 6 6" xfId="7345" xr:uid="{93894C84-E1C1-4F2B-9163-1AD743E2D2AD}"/>
    <cellStyle name="20% - Énfasis5 7" xfId="476" xr:uid="{10C1D26A-7198-4C3F-A3BC-9C34A0DD202F}"/>
    <cellStyle name="20% - Énfasis5 7 2" xfId="25585" xr:uid="{2E83A055-7614-4623-9853-08C12942F363}"/>
    <cellStyle name="20% - Énfasis5 7 3" xfId="31079" xr:uid="{8C441492-AC41-4DB9-8F8B-D6C1B524E0CD}"/>
    <cellStyle name="20% - Énfasis5 7 4" xfId="36563" xr:uid="{4695924D-9C23-4D68-87F0-E3603319C17B}"/>
    <cellStyle name="20% - Énfasis5 7 5" xfId="20024" xr:uid="{3B4B0346-1BE1-4032-89F2-1C297BC6F421}"/>
    <cellStyle name="20% - Énfasis5 8" xfId="22819" xr:uid="{25BC45C1-65AA-4D24-BC63-5812EA57ACAE}"/>
    <cellStyle name="20% - Énfasis5 9" xfId="22871" xr:uid="{0992A3AE-5F4E-47E2-8F09-4B4322D65194}"/>
    <cellStyle name="20% - Énfasis6" xfId="39" builtinId="50" customBuiltin="1"/>
    <cellStyle name="20% - Énfasis6 2" xfId="477" xr:uid="{18ABAF54-1FAF-4A78-8664-2CB97C114625}"/>
    <cellStyle name="20% - Énfasis6 2 2" xfId="895" xr:uid="{EE1FD840-E98E-466C-AB1E-0E7A61993C81}"/>
    <cellStyle name="20% - Énfasis6 2 2 2" xfId="896" xr:uid="{4D7F29EF-9371-4981-B1F5-85A3362BCA56}"/>
    <cellStyle name="20% - Énfasis6 2 2 2 2" xfId="897" xr:uid="{04740AF4-4058-4ACB-AEF2-ADF49EAB2FD2}"/>
    <cellStyle name="20% - Énfasis6 2 2 3" xfId="898" xr:uid="{6EA3AE0D-89CB-4EFF-B870-6D2E22255268}"/>
    <cellStyle name="20% - Énfasis6 2 2 3 2" xfId="7266" xr:uid="{B93C7312-6EA3-41DE-AC30-EC07A4D1B694}"/>
    <cellStyle name="20% - Énfasis6 2 2 3 2 2" xfId="12543" xr:uid="{1A7D3D92-1F2C-4060-87E6-00CE9CD677CC}"/>
    <cellStyle name="20% - Énfasis6 2 2 3 2 2 2" xfId="21570" xr:uid="{3CB3CEA7-15C6-421F-8F1D-B5D832234EC0}"/>
    <cellStyle name="20% - Énfasis6 2 2 3 2 2 2 2" xfId="27126" xr:uid="{78B7E64D-369C-48D5-9E35-5B872CE8B988}"/>
    <cellStyle name="20% - Énfasis6 2 2 3 2 2 2 3" xfId="32620" xr:uid="{E6100328-9A35-4910-A564-CD4EA9149299}"/>
    <cellStyle name="20% - Énfasis6 2 2 3 2 2 2 4" xfId="38104" xr:uid="{2B5A94E0-D75A-4089-854E-96AD73013F92}"/>
    <cellStyle name="20% - Énfasis6 2 2 3 2 2 3" xfId="24397" xr:uid="{6B72DF95-6B76-421D-BDBA-E756A72A3637}"/>
    <cellStyle name="20% - Énfasis6 2 2 3 2 2 4" xfId="29891" xr:uid="{0C245A23-BECA-4B3B-AF4C-052BD89305F5}"/>
    <cellStyle name="20% - Énfasis6 2 2 3 2 2 5" xfId="35375" xr:uid="{57A49EF1-12F5-47AF-8F67-A7B78DF8211F}"/>
    <cellStyle name="20% - Énfasis6 2 2 3 2 3" xfId="20153" xr:uid="{6AF6D244-F0E6-42E5-BFF3-9BC1489BF35E}"/>
    <cellStyle name="20% - Énfasis6 2 2 3 2 3 2" xfId="25709" xr:uid="{6C83BA01-7C46-49DD-9BD8-5486CF902BA2}"/>
    <cellStyle name="20% - Énfasis6 2 2 3 2 3 3" xfId="31203" xr:uid="{5DE3ABF0-0A08-400B-B078-14E757CEB92A}"/>
    <cellStyle name="20% - Énfasis6 2 2 3 2 3 4" xfId="36687" xr:uid="{CE7E2C6F-ECF4-4AA9-A001-D49DA935531C}"/>
    <cellStyle name="20% - Énfasis6 2 2 3 2 4" xfId="22980" xr:uid="{C9B87BEF-DCE8-4F99-8A16-4F3E95A2EF23}"/>
    <cellStyle name="20% - Énfasis6 2 2 3 2 5" xfId="28472" xr:uid="{072087EF-3DD4-488F-BF52-94FDE0B0610D}"/>
    <cellStyle name="20% - Énfasis6 2 2 3 2 6" xfId="33956" xr:uid="{9FB8E6C3-6F8D-4FF8-B707-70E06378E07A}"/>
    <cellStyle name="20% - Énfasis6 2 2 3 3" xfId="7350" xr:uid="{6C8996F6-7A8D-4A2C-A3DE-687C832A1E9E}"/>
    <cellStyle name="20% - Énfasis6 2 2 3 3 2" xfId="20234" xr:uid="{DE0B446B-C532-454B-A564-17DD0CB0105D}"/>
    <cellStyle name="20% - Énfasis6 2 2 3 3 2 2" xfId="25790" xr:uid="{F4DDFE70-6631-49AF-A579-47B106CF2D93}"/>
    <cellStyle name="20% - Énfasis6 2 2 3 3 2 3" xfId="31284" xr:uid="{735A9E98-963C-443E-8B82-127A61086BAE}"/>
    <cellStyle name="20% - Énfasis6 2 2 3 3 2 4" xfId="36768" xr:uid="{92EA45E6-DFB5-43E7-A293-8D64B0E425DB}"/>
    <cellStyle name="20% - Énfasis6 2 2 3 3 3" xfId="23061" xr:uid="{FE1CA7F9-1292-443D-BBF6-616FE1474FC2}"/>
    <cellStyle name="20% - Énfasis6 2 2 3 3 4" xfId="28555" xr:uid="{3D434C74-5140-4958-8EE4-9542F6BB9DB3}"/>
    <cellStyle name="20% - Énfasis6 2 2 3 3 5" xfId="34039" xr:uid="{C98BCA40-9AF3-4E4B-9A9C-8E2B553FF1C8}"/>
    <cellStyle name="20% - Énfasis6 2 2 3 4" xfId="20047" xr:uid="{BA719BCC-851E-4FD9-9828-055B45C057AE}"/>
    <cellStyle name="20% - Énfasis6 2 2 3 4 2" xfId="25607" xr:uid="{7A8DB9EC-6D4C-4BD9-8211-8CBF055D8DCF}"/>
    <cellStyle name="20% - Énfasis6 2 2 3 4 3" xfId="31101" xr:uid="{D9FB5027-683A-41A2-975B-1EE9EDDE39E3}"/>
    <cellStyle name="20% - Énfasis6 2 2 3 4 4" xfId="36585" xr:uid="{A843FC1B-FED6-43C3-BB2B-76AE781AF801}"/>
    <cellStyle name="20% - Énfasis6 2 2 3 5" xfId="22823" xr:uid="{B9FE08CF-23DB-43D3-BDC7-0CE2CD3A703E}"/>
    <cellStyle name="20% - Énfasis6 2 2 3 6" xfId="22875" xr:uid="{31230B1C-E9BD-426F-B9FA-1271F47E954C}"/>
    <cellStyle name="20% - Énfasis6 2 2 3 7" xfId="28369" xr:uid="{EDF0743A-7A68-4E03-BBED-CA19CAE25436}"/>
    <cellStyle name="20% - Énfasis6 2 2 3 8" xfId="33853" xr:uid="{FA813173-7593-46DB-93AD-02DEC335008B}"/>
    <cellStyle name="20% - Énfasis6 2 3" xfId="899" xr:uid="{11A031FD-C928-4884-897D-7394E8ED7C97}"/>
    <cellStyle name="20% - Énfasis6 2 3 2" xfId="900" xr:uid="{CC7E4AF2-6472-44CA-8461-37357851EBC7}"/>
    <cellStyle name="20% - Énfasis6 2 3 2 2" xfId="7267" xr:uid="{97895CEA-912A-4ECE-B1A4-B86F101EEC7E}"/>
    <cellStyle name="20% - Énfasis6 2 3 2 2 2" xfId="12545" xr:uid="{D866D8B0-A594-4FDC-8FF9-02FE54180E75}"/>
    <cellStyle name="20% - Énfasis6 2 3 2 2 2 2" xfId="21571" xr:uid="{699F5E42-4A7A-4D5C-93F5-83E9F6BD9D70}"/>
    <cellStyle name="20% - Énfasis6 2 3 2 2 2 2 2" xfId="27127" xr:uid="{26DA5854-D1FF-463D-AD0B-A8E73D7F90D0}"/>
    <cellStyle name="20% - Énfasis6 2 3 2 2 2 2 3" xfId="32621" xr:uid="{AB293B76-6B74-46F6-8591-331F91E9246D}"/>
    <cellStyle name="20% - Énfasis6 2 3 2 2 2 2 4" xfId="38105" xr:uid="{EB8B06DE-232A-4C38-A380-D1F24677738B}"/>
    <cellStyle name="20% - Énfasis6 2 3 2 2 2 3" xfId="24398" xr:uid="{ACDCA6AD-7F7E-4650-AFDD-26320F719032}"/>
    <cellStyle name="20% - Énfasis6 2 3 2 2 2 4" xfId="29892" xr:uid="{A1396D3C-28A2-4030-81C6-9C97280A4CA6}"/>
    <cellStyle name="20% - Énfasis6 2 3 2 2 2 5" xfId="35376" xr:uid="{B422AE22-73D9-4C64-BB1B-D08556C91519}"/>
    <cellStyle name="20% - Énfasis6 2 3 2 2 3" xfId="20154" xr:uid="{C67DD4CF-6B67-437F-8B8D-AA6B23565D1A}"/>
    <cellStyle name="20% - Énfasis6 2 3 2 2 3 2" xfId="25710" xr:uid="{2F98D23D-5DDC-40D9-BC3C-80D24E122167}"/>
    <cellStyle name="20% - Énfasis6 2 3 2 2 3 3" xfId="31204" xr:uid="{FFA59B30-9F4D-42DB-A696-598216EFFF29}"/>
    <cellStyle name="20% - Énfasis6 2 3 2 2 3 4" xfId="36688" xr:uid="{E1E81C0F-01DE-4399-A7FE-229509E1A8B3}"/>
    <cellStyle name="20% - Énfasis6 2 3 2 2 4" xfId="22981" xr:uid="{07B32296-10EA-4948-A848-07DF776854A4}"/>
    <cellStyle name="20% - Énfasis6 2 3 2 2 5" xfId="28473" xr:uid="{B283BAFE-C5E5-4E87-B6CC-052546EA8A39}"/>
    <cellStyle name="20% - Énfasis6 2 3 2 2 6" xfId="33957" xr:uid="{AB351550-64E8-4DCC-B208-AB811C2AC973}"/>
    <cellStyle name="20% - Énfasis6 2 3 2 3" xfId="7351" xr:uid="{C76396C3-9D74-4B92-A7C6-799FD205A430}"/>
    <cellStyle name="20% - Énfasis6 2 3 2 3 2" xfId="20235" xr:uid="{8F5307BC-4D21-4F70-B3CF-FCD40F9B4DA4}"/>
    <cellStyle name="20% - Énfasis6 2 3 2 3 2 2" xfId="25791" xr:uid="{0120D73E-CEE6-4717-A4B2-F751B286061D}"/>
    <cellStyle name="20% - Énfasis6 2 3 2 3 2 3" xfId="31285" xr:uid="{6F85AA94-2B5C-4328-AA59-3BB265A242F5}"/>
    <cellStyle name="20% - Énfasis6 2 3 2 3 2 4" xfId="36769" xr:uid="{FCAD0A08-ADED-4C93-A946-7A189024A8EA}"/>
    <cellStyle name="20% - Énfasis6 2 3 2 3 3" xfId="23062" xr:uid="{5ADBC692-5945-4904-81E7-16A5540075A1}"/>
    <cellStyle name="20% - Énfasis6 2 3 2 3 4" xfId="28556" xr:uid="{A4FFDFAE-F895-4100-856B-80E72DBAAD48}"/>
    <cellStyle name="20% - Énfasis6 2 3 2 3 5" xfId="34040" xr:uid="{6C0CE38E-6A5C-4ADA-BE04-6A6B6BC74453}"/>
    <cellStyle name="20% - Énfasis6 2 3 2 4" xfId="20048" xr:uid="{F339BECE-E7BB-4E9F-8DE3-F5A4B3013F70}"/>
    <cellStyle name="20% - Énfasis6 2 3 2 4 2" xfId="25608" xr:uid="{A9953A16-BF94-46C7-92AD-9D57BF6AB482}"/>
    <cellStyle name="20% - Énfasis6 2 3 2 4 3" xfId="31102" xr:uid="{E966B698-94F5-47B8-8B7B-0196C2D553C8}"/>
    <cellStyle name="20% - Énfasis6 2 3 2 4 4" xfId="36586" xr:uid="{941CAB33-0517-40DD-8D1C-DC115D4C859A}"/>
    <cellStyle name="20% - Énfasis6 2 3 2 5" xfId="22824" xr:uid="{8424C960-557C-4BBF-8DC0-A8E3025E658C}"/>
    <cellStyle name="20% - Énfasis6 2 3 2 6" xfId="22876" xr:uid="{BDF3AC83-7447-468E-A045-9323AB1B3D74}"/>
    <cellStyle name="20% - Énfasis6 2 3 2 7" xfId="28370" xr:uid="{87552034-6C8B-4C05-AB23-AF9889F5E87C}"/>
    <cellStyle name="20% - Énfasis6 2 3 2 8" xfId="33854" xr:uid="{ACB49562-8599-4394-9369-9EE5955171D6}"/>
    <cellStyle name="20% - Énfasis6 2 3 3" xfId="12544" xr:uid="{9B6427C4-1CA5-469F-873B-021595EC839F}"/>
    <cellStyle name="20% - Énfasis6 2 4" xfId="901" xr:uid="{1CB6F411-2F71-4F73-A020-D90C2460CB14}"/>
    <cellStyle name="20% - Énfasis6 2 4 2" xfId="7268" xr:uid="{FC1A8388-34B2-4BFB-8AB2-281128FE9991}"/>
    <cellStyle name="20% - Énfasis6 2 4 2 2" xfId="12546" xr:uid="{1B6559BA-4E32-4DB3-B407-5052B84A84DF}"/>
    <cellStyle name="20% - Énfasis6 2 4 2 2 2" xfId="21572" xr:uid="{05C98B7F-A38D-4DBD-A88E-088ED4DA4A5B}"/>
    <cellStyle name="20% - Énfasis6 2 4 2 2 2 2" xfId="27128" xr:uid="{BA1E566D-A91C-4634-96A1-6AC7C77FF71E}"/>
    <cellStyle name="20% - Énfasis6 2 4 2 2 2 3" xfId="32622" xr:uid="{E23690A4-53E4-473F-BE12-C920903A12C3}"/>
    <cellStyle name="20% - Énfasis6 2 4 2 2 2 4" xfId="38106" xr:uid="{6EE01D16-EF15-49C8-A30D-73E15638F2B2}"/>
    <cellStyle name="20% - Énfasis6 2 4 2 2 3" xfId="24399" xr:uid="{8FEE6149-8F81-42CB-AC16-EE7BE25C5C31}"/>
    <cellStyle name="20% - Énfasis6 2 4 2 2 4" xfId="29893" xr:uid="{C443BA84-4494-4254-AD2E-4F69CBCA9625}"/>
    <cellStyle name="20% - Énfasis6 2 4 2 2 5" xfId="35377" xr:uid="{363050F1-8D47-40F0-B69E-7D326B931F47}"/>
    <cellStyle name="20% - Énfasis6 2 4 2 3" xfId="20155" xr:uid="{CC25EE57-192B-4069-9529-695C2E286558}"/>
    <cellStyle name="20% - Énfasis6 2 4 2 3 2" xfId="25711" xr:uid="{BA15D139-06C6-4D3C-8B42-CD0F43336741}"/>
    <cellStyle name="20% - Énfasis6 2 4 2 3 3" xfId="31205" xr:uid="{AA72D825-3BC1-4E14-BC54-2E8F4EE161B5}"/>
    <cellStyle name="20% - Énfasis6 2 4 2 3 4" xfId="36689" xr:uid="{FC002AF8-DC1A-4CD8-B93C-4A76F60792C3}"/>
    <cellStyle name="20% - Énfasis6 2 4 2 4" xfId="22982" xr:uid="{453C8DA5-8679-4761-8BA8-C019F4606485}"/>
    <cellStyle name="20% - Énfasis6 2 4 2 5" xfId="28474" xr:uid="{BD9C0FC3-B913-43F5-A0D9-3DB18C71ECDD}"/>
    <cellStyle name="20% - Énfasis6 2 4 2 6" xfId="33958" xr:uid="{CF5E2BB5-3C1F-48ED-BE51-E5221A045329}"/>
    <cellStyle name="20% - Énfasis6 2 4 3" xfId="7352" xr:uid="{32F89236-B2C9-4B7E-996F-91EC236A4908}"/>
    <cellStyle name="20% - Énfasis6 2 4 3 2" xfId="20236" xr:uid="{D0A7D75F-2BA7-4DE4-9313-F263A438E7CF}"/>
    <cellStyle name="20% - Énfasis6 2 4 3 2 2" xfId="25792" xr:uid="{473140BD-EEF4-4389-AF8C-12D2BDF27490}"/>
    <cellStyle name="20% - Énfasis6 2 4 3 2 3" xfId="31286" xr:uid="{A1EB4401-585F-4DA4-A19F-57FE22C0FE09}"/>
    <cellStyle name="20% - Énfasis6 2 4 3 2 4" xfId="36770" xr:uid="{C37922F5-B7EE-4C7A-9EEE-00487DF40DEA}"/>
    <cellStyle name="20% - Énfasis6 2 4 3 3" xfId="23063" xr:uid="{A2BE981A-87A4-4E8C-B598-E9284B810B3B}"/>
    <cellStyle name="20% - Énfasis6 2 4 3 4" xfId="28557" xr:uid="{52BD9F14-8E5D-4F2F-A7EE-C30F8BA530C8}"/>
    <cellStyle name="20% - Énfasis6 2 4 3 5" xfId="34041" xr:uid="{508D8E51-64FD-4534-8635-39A57F636C10}"/>
    <cellStyle name="20% - Énfasis6 2 4 4" xfId="20049" xr:uid="{7E46053F-AA2A-4491-B50F-C05FBD5C98EB}"/>
    <cellStyle name="20% - Énfasis6 2 4 4 2" xfId="25609" xr:uid="{FECAC9F1-EE27-4C27-B7E0-F3806C09E114}"/>
    <cellStyle name="20% - Énfasis6 2 4 4 3" xfId="31103" xr:uid="{7CEDAE51-E77D-4363-A7AC-B43C86197515}"/>
    <cellStyle name="20% - Énfasis6 2 4 4 4" xfId="36587" xr:uid="{AD0A70AC-A3AD-4C77-AEC5-CFAD6D306DD7}"/>
    <cellStyle name="20% - Énfasis6 2 4 5" xfId="22825" xr:uid="{B7F438C5-DAA4-4A3C-90D2-11B0AA1074ED}"/>
    <cellStyle name="20% - Énfasis6 2 4 6" xfId="22877" xr:uid="{E052306B-3E6D-47E1-89A6-1C65B421D641}"/>
    <cellStyle name="20% - Énfasis6 2 4 7" xfId="28371" xr:uid="{D6ECE3DF-3268-4B9B-8A6E-32E2974A79A2}"/>
    <cellStyle name="20% - Énfasis6 2 4 8" xfId="33855" xr:uid="{94C40360-8674-42CE-A82C-FCD944B3D415}"/>
    <cellStyle name="20% - Énfasis6 2 5" xfId="902" xr:uid="{BC9FB370-C50E-4D2F-89E6-0637C10674E3}"/>
    <cellStyle name="20% - Énfasis6 2 6" xfId="12542" xr:uid="{953059DB-35CD-4724-B53A-3F534F5E1194}"/>
    <cellStyle name="20% - Énfasis6 2 7" xfId="15411" xr:uid="{571BC265-1D4A-4E89-9915-C659722359E6}"/>
    <cellStyle name="20% - Énfasis6 2 8" xfId="894" xr:uid="{73779583-B366-493E-9261-862D4186B17B}"/>
    <cellStyle name="20% - Énfasis6 3" xfId="478" xr:uid="{0F27C448-8820-42DC-976C-2BFB357591D3}"/>
    <cellStyle name="20% - Énfasis6 3 2" xfId="904" xr:uid="{48EBC78B-6D5E-4A04-B62D-45F771096881}"/>
    <cellStyle name="20% - Énfasis6 3 3" xfId="903" xr:uid="{1475C918-E659-436E-B701-8B1E9D265599}"/>
    <cellStyle name="20% - Énfasis6 4" xfId="479" xr:uid="{763714B7-A412-45DA-8FE4-D843F25C8B47}"/>
    <cellStyle name="20% - Énfasis6 4 2" xfId="7269" xr:uid="{CE67A337-6900-4FCF-9719-580F50F56EEF}"/>
    <cellStyle name="20% - Énfasis6 4 2 2" xfId="19989" xr:uid="{89174757-1AEC-483B-8A2A-3CB65B3DE97A}"/>
    <cellStyle name="20% - Énfasis6 4 2 2 2" xfId="22723" xr:uid="{ADD044B5-98BF-4662-A2F8-797CC94961D4}"/>
    <cellStyle name="20% - Énfasis6 4 2 2 2 2" xfId="28279" xr:uid="{43D499BC-2A79-4D8A-9AC5-E88C3D59C25D}"/>
    <cellStyle name="20% - Énfasis6 4 2 2 2 3" xfId="33773" xr:uid="{EED11FD0-C8E5-4739-8E03-F81A64432624}"/>
    <cellStyle name="20% - Énfasis6 4 2 2 2 4" xfId="39257" xr:uid="{531EA413-7C8C-4E7E-8134-8F5CCD370023}"/>
    <cellStyle name="20% - Énfasis6 4 2 2 3" xfId="25550" xr:uid="{B7A93DD1-472E-416C-ACE9-FFF889E09718}"/>
    <cellStyle name="20% - Énfasis6 4 2 2 4" xfId="31044" xr:uid="{198D3907-916D-4991-BC4C-B2D881F34034}"/>
    <cellStyle name="20% - Énfasis6 4 2 2 5" xfId="36528" xr:uid="{E1492B70-EF77-4045-B657-FF80E0C02EB3}"/>
    <cellStyle name="20% - Énfasis6 4 2 3" xfId="20156" xr:uid="{5DB8CF66-C477-4EC4-83B5-C5E7AA3616A6}"/>
    <cellStyle name="20% - Énfasis6 4 2 3 2" xfId="25712" xr:uid="{478640DC-333E-4D83-B8A1-DB12FE4F34E2}"/>
    <cellStyle name="20% - Énfasis6 4 2 3 3" xfId="31206" xr:uid="{1A18A68D-B823-4E82-943E-AE3CBC3DADEF}"/>
    <cellStyle name="20% - Énfasis6 4 2 3 4" xfId="36690" xr:uid="{7E6114F9-93CF-443E-9F5F-9117BD5DE479}"/>
    <cellStyle name="20% - Énfasis6 4 2 4" xfId="22983" xr:uid="{1029A2EB-36E4-4EAF-90E2-20EA587B9278}"/>
    <cellStyle name="20% - Énfasis6 4 2 5" xfId="28475" xr:uid="{636DE258-7982-4CBE-8741-ACBC014EEC9D}"/>
    <cellStyle name="20% - Énfasis6 4 2 6" xfId="33959" xr:uid="{CDC5A70B-B4AA-4AF2-9062-E3C9226F0166}"/>
    <cellStyle name="20% - Énfasis6 4 3" xfId="7353" xr:uid="{D6E53ED0-0C3E-4B97-87FB-BBF8C7E2417D}"/>
    <cellStyle name="20% - Énfasis6 4 3 2" xfId="20237" xr:uid="{41B9B5D5-35CE-4E01-A448-7180269EFC1A}"/>
    <cellStyle name="20% - Énfasis6 4 3 2 2" xfId="25793" xr:uid="{35229F82-C88E-46C2-8A24-FAEC2A8A5685}"/>
    <cellStyle name="20% - Énfasis6 4 3 2 3" xfId="31287" xr:uid="{B660B1D0-6DF2-4D20-A973-1C6B0B5F163A}"/>
    <cellStyle name="20% - Énfasis6 4 3 2 4" xfId="36771" xr:uid="{51F2D4EA-78FE-4F91-A8CF-3CD96FB8E273}"/>
    <cellStyle name="20% - Énfasis6 4 3 3" xfId="23064" xr:uid="{8396BE6F-B39A-4E5C-87E3-329B5E243993}"/>
    <cellStyle name="20% - Énfasis6 4 3 4" xfId="28558" xr:uid="{E0B06CAA-33D6-488A-AC62-6C9D2DCA2336}"/>
    <cellStyle name="20% - Énfasis6 4 3 5" xfId="34042" xr:uid="{245D96E5-623C-4FB1-94C1-3DDA626C8352}"/>
    <cellStyle name="20% - Énfasis6 4 4" xfId="20050" xr:uid="{7083C9C4-88CE-419A-9576-E9CF02B85389}"/>
    <cellStyle name="20% - Énfasis6 4 4 2" xfId="25610" xr:uid="{DBC84278-7D7F-4D6C-AF49-18C23CD1E30F}"/>
    <cellStyle name="20% - Énfasis6 4 4 3" xfId="31104" xr:uid="{926AAE58-9F90-4D7D-81D4-0368822971D8}"/>
    <cellStyle name="20% - Énfasis6 4 4 4" xfId="36588" xr:uid="{618EF9A4-386B-4CF8-9C06-3B7459E62905}"/>
    <cellStyle name="20% - Énfasis6 4 5" xfId="22826" xr:uid="{4698B589-6621-4A30-803B-D3EE9CB7BBB8}"/>
    <cellStyle name="20% - Énfasis6 4 6" xfId="22878" xr:uid="{6C17B1A2-D08D-4132-9718-716752FE8281}"/>
    <cellStyle name="20% - Énfasis6 4 7" xfId="28372" xr:uid="{00203B8C-3AED-499C-AB00-7AD85790EEEA}"/>
    <cellStyle name="20% - Énfasis6 4 8" xfId="33856" xr:uid="{6F27E3E3-296A-43B3-AB83-380C07F4F8C7}"/>
    <cellStyle name="20% - Énfasis6 4 9" xfId="905" xr:uid="{953166E8-2165-47E6-BABC-272BBC36AC85}"/>
    <cellStyle name="20% - Énfasis6 5" xfId="480" xr:uid="{970CB56A-0CB2-4C04-88B1-D89DADD7EC87}"/>
    <cellStyle name="20% - Énfasis6 5 2" xfId="25587" xr:uid="{AE20B236-4893-421E-804D-C367F7949924}"/>
    <cellStyle name="20% - Énfasis6 5 3" xfId="31081" xr:uid="{E2BB88FC-1252-4AC7-9C61-6D1B5BAEDD60}"/>
    <cellStyle name="20% - Énfasis6 5 4" xfId="36565" xr:uid="{CC5E1F9C-9DBD-4AA8-975F-3A029C74D230}"/>
    <cellStyle name="20% - Énfasis6 5 5" xfId="20026" xr:uid="{16C1953F-58A1-4B33-A481-D68BBB9E7261}"/>
    <cellStyle name="20% - Énfasis6 6" xfId="481" xr:uid="{03588687-6C90-4CE4-A96A-A91673F182BF}"/>
    <cellStyle name="20% - Énfasis6 6 2" xfId="22854" xr:uid="{D4523367-A4D3-4C64-96B9-6F07B71173CF}"/>
    <cellStyle name="20% - Énfasis6 7" xfId="482" xr:uid="{5D79C1AF-8B5F-4D20-B82D-222972DC5D7D}"/>
    <cellStyle name="20% - Énfasis6 7 2" xfId="28530" xr:uid="{D27B961E-0B47-416A-9BDE-CD5768B2E1AE}"/>
    <cellStyle name="20% - Énfasis6 8" xfId="34014" xr:uid="{813C73C0-1683-4949-A79F-53455C65956D}"/>
    <cellStyle name="40% - Accent1" xfId="906" xr:uid="{3308B9EA-518F-40C1-928B-69150FFF6D61}"/>
    <cellStyle name="40% - Accent1 2" xfId="907" xr:uid="{FAA28659-8141-4D20-8BA2-EA5B47D01FB2}"/>
    <cellStyle name="40% - Accent1 2 2" xfId="908" xr:uid="{C11A2244-91D6-4064-8E13-5708A03073E5}"/>
    <cellStyle name="40% - Accent1 2 2 2" xfId="909" xr:uid="{1B61524B-A123-484F-968A-862240C4424C}"/>
    <cellStyle name="40% - Accent1 2 3" xfId="910" xr:uid="{85F09019-0566-433C-A850-47A8CA7148FF}"/>
    <cellStyle name="40% - Accent1 3" xfId="911" xr:uid="{6C5634FE-272B-4D19-866C-78854B1F1924}"/>
    <cellStyle name="40% - Accent1 3 2" xfId="912" xr:uid="{F7828A27-C8D2-4799-8BB8-C2C20ACD5E70}"/>
    <cellStyle name="40% - Accent1 3 2 2" xfId="913" xr:uid="{FF190694-7DBE-415C-A1C3-6A3B2353501B}"/>
    <cellStyle name="40% - Accent1 3 3" xfId="914" xr:uid="{F4885703-5649-484D-B90E-D1C04E54F76E}"/>
    <cellStyle name="40% - Accent1 3 3 2" xfId="915" xr:uid="{54A81859-EC17-4603-825E-F1BEDE00FED4}"/>
    <cellStyle name="40% - Accent1 3 4" xfId="916" xr:uid="{997BA30F-C094-40A8-B0D5-704CC44A771D}"/>
    <cellStyle name="40% - Accent1 4" xfId="917" xr:uid="{6F32F12E-DF7F-433C-9351-A7A2A5225F24}"/>
    <cellStyle name="40% - Accent1 4 2" xfId="918" xr:uid="{6F87F41B-84C8-4D0E-A36B-70B67AF9CB0A}"/>
    <cellStyle name="40% - Accent1 5" xfId="919" xr:uid="{D6A051D3-11D2-4D10-921C-BA7D3799C09D}"/>
    <cellStyle name="40% - Accent1 5 2" xfId="920" xr:uid="{47A661C7-B4E6-4F4C-B5E5-B5F261103886}"/>
    <cellStyle name="40% - Accent1 6" xfId="921" xr:uid="{5CA4F5C0-5DE9-4AEE-9034-2FA214E13392}"/>
    <cellStyle name="40% - Accent2" xfId="922" xr:uid="{F0AE687C-342F-4A5C-ADB3-198FAAAFD5C4}"/>
    <cellStyle name="40% - Accent2 2" xfId="923" xr:uid="{4B1D57DD-93FB-4CB2-A3FC-F9CD33F0CBB8}"/>
    <cellStyle name="40% - Accent2 2 2" xfId="924" xr:uid="{CAD742F1-C998-4125-9D98-6550439DD647}"/>
    <cellStyle name="40% - Accent2 3" xfId="925" xr:uid="{9DF7DC4C-E411-4996-B0A5-032DAB7517E7}"/>
    <cellStyle name="40% - Accent3" xfId="926" xr:uid="{1B818A5F-9391-4699-893D-A68D40E98F1B}"/>
    <cellStyle name="40% - Accent3 2" xfId="927" xr:uid="{6CA71D67-BEF2-48B8-B205-3ACA947C9087}"/>
    <cellStyle name="40% - Accent3 2 2" xfId="928" xr:uid="{D5D03325-450F-44B4-AECD-208154335106}"/>
    <cellStyle name="40% - Accent3 2 2 2" xfId="929" xr:uid="{36DDFEAF-607F-4C67-9884-B6ED008DED54}"/>
    <cellStyle name="40% - Accent3 2 3" xfId="930" xr:uid="{D2F82AE6-AD74-4E7A-9509-2A8D82C097FF}"/>
    <cellStyle name="40% - Accent3 3" xfId="931" xr:uid="{2DDEAF2D-3B37-4298-9967-7A019ABDB7B1}"/>
    <cellStyle name="40% - Accent3 3 2" xfId="932" xr:uid="{BC930F96-52DB-4842-9BB6-253C6A3B8305}"/>
    <cellStyle name="40% - Accent3 3 2 2" xfId="933" xr:uid="{28AA7EA8-C71B-487A-A9FD-7A01A1F8DDCD}"/>
    <cellStyle name="40% - Accent3 3 3" xfId="934" xr:uid="{621E98D0-51D6-4318-9270-7FF7F086AFD1}"/>
    <cellStyle name="40% - Accent3 3 3 2" xfId="935" xr:uid="{239B6C25-F360-48E1-8B0D-47A230C0729F}"/>
    <cellStyle name="40% - Accent3 3 4" xfId="936" xr:uid="{32A47A44-77EA-4936-939E-606D131B87EF}"/>
    <cellStyle name="40% - Accent3 4" xfId="937" xr:uid="{2BEFCB37-AA00-44F0-A628-30C61ED30FD9}"/>
    <cellStyle name="40% - Accent3 4 2" xfId="938" xr:uid="{E71C806B-48FE-475A-8289-F2FD3B61EACC}"/>
    <cellStyle name="40% - Accent3 5" xfId="939" xr:uid="{F947D9B5-C4B3-4FE4-A1AD-0D43C39F8FEE}"/>
    <cellStyle name="40% - Accent3 5 2" xfId="940" xr:uid="{A223DEFE-7A64-4165-8CE0-7C6551F0DA61}"/>
    <cellStyle name="40% - Accent3 6" xfId="941" xr:uid="{27D2C8A6-5AE8-466F-A535-BC904330AE45}"/>
    <cellStyle name="40% - Accent4" xfId="942" xr:uid="{E600B38B-AFD6-4FE7-9360-D2A2DA69F00F}"/>
    <cellStyle name="40% - Accent4 2" xfId="943" xr:uid="{C32EFDAB-995E-40BA-8CDD-1C5510C4AB99}"/>
    <cellStyle name="40% - Accent4 2 2" xfId="944" xr:uid="{CAD483FE-114E-4E3A-B276-0EFCC535D0F1}"/>
    <cellStyle name="40% - Accent4 2 2 2" xfId="945" xr:uid="{B8FDFC1D-54F8-412E-996A-486B77329686}"/>
    <cellStyle name="40% - Accent4 2 3" xfId="946" xr:uid="{2BBEA9E0-2160-4546-AFC6-ECE296276013}"/>
    <cellStyle name="40% - Accent4 3" xfId="947" xr:uid="{73312085-D4E1-47BF-B981-D4D0DA44209A}"/>
    <cellStyle name="40% - Accent4 3 2" xfId="948" xr:uid="{13801C04-0C24-49A3-BDF2-0CE1C86079E1}"/>
    <cellStyle name="40% - Accent4 3 2 2" xfId="949" xr:uid="{677A4A30-CA02-41AF-B23D-072B3558925E}"/>
    <cellStyle name="40% - Accent4 3 3" xfId="950" xr:uid="{296FE6DB-DAAB-4D70-BA26-7865C48F89F5}"/>
    <cellStyle name="40% - Accent4 3 3 2" xfId="951" xr:uid="{42E45623-004D-469A-8602-BF2641233447}"/>
    <cellStyle name="40% - Accent4 3 4" xfId="952" xr:uid="{222303C7-0EE4-4BED-9EF4-1F53213EF3F1}"/>
    <cellStyle name="40% - Accent4 4" xfId="953" xr:uid="{FCDAD49E-6C09-4AFA-9EB0-E2350A7AC10A}"/>
    <cellStyle name="40% - Accent4 4 2" xfId="954" xr:uid="{92B01EF2-72AD-4D42-9153-2B3BBA76CA8B}"/>
    <cellStyle name="40% - Accent4 5" xfId="955" xr:uid="{8F83AAC9-078B-449B-BE29-AA355CDA5ECB}"/>
    <cellStyle name="40% - Accent4 5 2" xfId="956" xr:uid="{DCB6BC93-1E29-4452-861B-EC21F33C35E2}"/>
    <cellStyle name="40% - Accent4 6" xfId="957" xr:uid="{945CD975-9055-47C2-939A-633230E771F4}"/>
    <cellStyle name="40% - Accent5" xfId="958" xr:uid="{2528C2BE-8A45-4896-AB28-30618733DBE8}"/>
    <cellStyle name="40% - Accent5 2" xfId="959" xr:uid="{B971C6FB-F235-4662-8A58-96018C1989BC}"/>
    <cellStyle name="40% - Accent5 2 2" xfId="960" xr:uid="{4AF37A3A-67E4-4C4C-A44E-17C7B591E566}"/>
    <cellStyle name="40% - Accent5 2 2 2" xfId="961" xr:uid="{2956E3FC-93DE-4242-8433-AF00E16FC3F2}"/>
    <cellStyle name="40% - Accent5 2 3" xfId="962" xr:uid="{E07E6BFC-9A8F-4948-B89A-69F426E9657A}"/>
    <cellStyle name="40% - Accent5 3" xfId="963" xr:uid="{01A8CE9E-7DD8-41C4-B37A-A5D9F1886CD9}"/>
    <cellStyle name="40% - Accent5 3 2" xfId="964" xr:uid="{B58A050F-64AE-4DE3-8337-DA1C49772FB2}"/>
    <cellStyle name="40% - Accent5 3 2 2" xfId="965" xr:uid="{75F696E9-684E-40A8-918A-31D07A72BE30}"/>
    <cellStyle name="40% - Accent5 3 3" xfId="966" xr:uid="{003BC2A7-3399-4968-98E7-2D3DFCF1AE5E}"/>
    <cellStyle name="40% - Accent5 3 3 2" xfId="967" xr:uid="{276054C6-FA41-4597-A088-DE71A7974A1A}"/>
    <cellStyle name="40% - Accent5 3 4" xfId="968" xr:uid="{1C93D443-2A91-40CB-9AEA-7EEEDBD9B33C}"/>
    <cellStyle name="40% - Accent5 4" xfId="969" xr:uid="{699A5284-F209-4C96-BD3E-560DE3786E6A}"/>
    <cellStyle name="40% - Accent5 4 2" xfId="970" xr:uid="{0F27285C-93DB-4C88-9297-59588EEE847B}"/>
    <cellStyle name="40% - Accent5 5" xfId="971" xr:uid="{0D64824C-6C55-48E0-8E7E-A233DA71D1B9}"/>
    <cellStyle name="40% - Accent5 5 2" xfId="972" xr:uid="{E65236A8-259B-4C50-988F-2C40D70F8594}"/>
    <cellStyle name="40% - Accent5 6" xfId="973" xr:uid="{02CBFEBD-9CCB-48E7-84CF-4F5F96591EA6}"/>
    <cellStyle name="40% - Accent6" xfId="974" xr:uid="{FAD135E7-1500-4728-ADD6-37D1CCEE759A}"/>
    <cellStyle name="40% - Accent6 2" xfId="975" xr:uid="{928DF0F4-FFFD-4422-B828-000661FEEA09}"/>
    <cellStyle name="40% - Accent6 2 2" xfId="976" xr:uid="{D53DD8DB-83CD-4D02-A847-B1EF241A76B7}"/>
    <cellStyle name="40% - Accent6 2 2 2" xfId="977" xr:uid="{1E7A69E7-A776-4A9F-9B8B-A86E3EC9FD2E}"/>
    <cellStyle name="40% - Accent6 2 3" xfId="978" xr:uid="{0B110933-BC50-4ECE-9DC7-57D2C2058A2A}"/>
    <cellStyle name="40% - Accent6 3" xfId="979" xr:uid="{841F62BF-71CF-4008-9B6B-0FE565281956}"/>
    <cellStyle name="40% - Accent6 3 2" xfId="980" xr:uid="{A19D0E26-8958-4CBB-83A2-9A95892E136D}"/>
    <cellStyle name="40% - Accent6 3 2 2" xfId="981" xr:uid="{7242AFFB-7C87-4B8B-826D-B052C9CFCE7C}"/>
    <cellStyle name="40% - Accent6 3 3" xfId="982" xr:uid="{DAA0EC86-FF7E-4FE2-AC93-BA4C0290667C}"/>
    <cellStyle name="40% - Accent6 3 3 2" xfId="983" xr:uid="{18317EBA-234D-4C23-8FD2-28A153F44C35}"/>
    <cellStyle name="40% - Accent6 3 4" xfId="984" xr:uid="{04098F37-E328-409C-8A42-0C5439F6EC79}"/>
    <cellStyle name="40% - Accent6 4" xfId="985" xr:uid="{E3E134CC-189A-4FD0-BCB2-C2C763E7294D}"/>
    <cellStyle name="40% - Accent6 4 2" xfId="986" xr:uid="{D1599491-5232-4671-8664-C325C4C20B81}"/>
    <cellStyle name="40% - Accent6 5" xfId="987" xr:uid="{B50C098A-6949-4D81-B6AE-9E620ED48835}"/>
    <cellStyle name="40% - Accent6 5 2" xfId="988" xr:uid="{99C6F54A-D89A-4905-894C-DD18E41B8187}"/>
    <cellStyle name="40% - Accent6 6" xfId="989" xr:uid="{99D1EC5A-3F91-40D6-9514-18CB64FAD7AD}"/>
    <cellStyle name="40% - Énfasis1" xfId="20" builtinId="31" customBuiltin="1"/>
    <cellStyle name="40% - Énfasis1 2" xfId="483" xr:uid="{090D7AA3-DDD2-4678-B3B7-DDC7EEF5625A}"/>
    <cellStyle name="40% - Énfasis1 2 2" xfId="991" xr:uid="{98293817-2EC0-4B79-A6F5-B212FFA0FC26}"/>
    <cellStyle name="40% - Énfasis1 2 2 2" xfId="992" xr:uid="{56164C41-5201-4472-8479-141CDD9CDE44}"/>
    <cellStyle name="40% - Énfasis1 2 2 2 2" xfId="993" xr:uid="{6AD5E2A1-C522-45A7-B5DC-979C4687CC9F}"/>
    <cellStyle name="40% - Énfasis1 2 2 3" xfId="994" xr:uid="{B0072504-B54E-4C8A-B3B5-518549483D72}"/>
    <cellStyle name="40% - Énfasis1 2 2 3 2" xfId="7270" xr:uid="{4EA635A4-32B8-4F0A-B328-89D601F10AF2}"/>
    <cellStyle name="40% - Énfasis1 2 2 3 2 2" xfId="12548" xr:uid="{3216E9F5-235A-4949-B9AE-0E003D5C189E}"/>
    <cellStyle name="40% - Énfasis1 2 2 3 2 2 2" xfId="21573" xr:uid="{BD466DDE-4BB1-4E11-B2CF-CF1EE77DF672}"/>
    <cellStyle name="40% - Énfasis1 2 2 3 2 2 2 2" xfId="27129" xr:uid="{3ED72049-EBD8-4257-8E82-90FB79EDFC1F}"/>
    <cellStyle name="40% - Énfasis1 2 2 3 2 2 2 3" xfId="32623" xr:uid="{AE96F004-FC7B-4B46-A76A-5EACDD398E0A}"/>
    <cellStyle name="40% - Énfasis1 2 2 3 2 2 2 4" xfId="38107" xr:uid="{38284E5C-91DF-4195-958C-730B5F251642}"/>
    <cellStyle name="40% - Énfasis1 2 2 3 2 2 3" xfId="24400" xr:uid="{4E3F52EF-5EED-41CB-9FC8-8B459AEAA630}"/>
    <cellStyle name="40% - Énfasis1 2 2 3 2 2 4" xfId="29894" xr:uid="{85B0D283-8BC9-4095-809B-EBE918FC5230}"/>
    <cellStyle name="40% - Énfasis1 2 2 3 2 2 5" xfId="35378" xr:uid="{937ED7F7-8CCD-4D29-8D0A-26C1E08763CE}"/>
    <cellStyle name="40% - Énfasis1 2 2 3 2 3" xfId="20157" xr:uid="{FB8676D3-39BA-4C12-A5D6-FC94E1A62F60}"/>
    <cellStyle name="40% - Énfasis1 2 2 3 2 3 2" xfId="25713" xr:uid="{30C0BB4B-49F6-48AE-B103-201F32CFAC1E}"/>
    <cellStyle name="40% - Énfasis1 2 2 3 2 3 3" xfId="31207" xr:uid="{999BBF52-4B64-418B-843C-579C5B7973FD}"/>
    <cellStyle name="40% - Énfasis1 2 2 3 2 3 4" xfId="36691" xr:uid="{3AB20959-247E-4800-ABC9-EC85AB90D9B4}"/>
    <cellStyle name="40% - Énfasis1 2 2 3 2 4" xfId="22984" xr:uid="{D0DB1B96-3249-4581-9C70-88AEDE13EFC8}"/>
    <cellStyle name="40% - Énfasis1 2 2 3 2 5" xfId="28476" xr:uid="{1E9D6CA5-B1A7-4A2C-86FE-E4B016C7E4B0}"/>
    <cellStyle name="40% - Énfasis1 2 2 3 2 6" xfId="33960" xr:uid="{9E322D7D-81AF-4A9B-A547-C87B4D055A3E}"/>
    <cellStyle name="40% - Énfasis1 2 2 3 3" xfId="7367" xr:uid="{482BEE7F-CB8F-4959-9432-27FEE7828F33}"/>
    <cellStyle name="40% - Énfasis1 2 2 3 3 2" xfId="20251" xr:uid="{056D3ED5-A36B-41C8-B32F-3D167C531D2D}"/>
    <cellStyle name="40% - Énfasis1 2 2 3 3 2 2" xfId="25807" xr:uid="{16244855-AC5A-41BF-8DEE-E0114958B833}"/>
    <cellStyle name="40% - Énfasis1 2 2 3 3 2 3" xfId="31301" xr:uid="{1284E240-6550-4DD8-B774-ED9E89322C11}"/>
    <cellStyle name="40% - Énfasis1 2 2 3 3 2 4" xfId="36785" xr:uid="{10179D1B-AD58-43FC-8596-D5AC64486C1E}"/>
    <cellStyle name="40% - Énfasis1 2 2 3 3 3" xfId="23078" xr:uid="{0637A5D2-D386-421D-B1D7-A5F51D21F4D8}"/>
    <cellStyle name="40% - Énfasis1 2 2 3 3 4" xfId="28572" xr:uid="{2F78EF66-2EB4-41A7-9EF9-B42E945FB858}"/>
    <cellStyle name="40% - Énfasis1 2 2 3 3 5" xfId="34056" xr:uid="{92B794E3-B481-43CE-ADCD-1B8B7371F80D}"/>
    <cellStyle name="40% - Énfasis1 2 2 3 4" xfId="20051" xr:uid="{7BC1FEB7-2A6E-43B1-8804-91731C74F9E1}"/>
    <cellStyle name="40% - Énfasis1 2 2 3 4 2" xfId="25611" xr:uid="{B37B5AC7-E1D3-460A-81C6-8794A03AB755}"/>
    <cellStyle name="40% - Énfasis1 2 2 3 4 3" xfId="31105" xr:uid="{C8737953-C05F-47E1-B5C3-CACC90DC3CAD}"/>
    <cellStyle name="40% - Énfasis1 2 2 3 4 4" xfId="36589" xr:uid="{F8C77824-B193-486C-9B95-7E320F204E44}"/>
    <cellStyle name="40% - Énfasis1 2 2 3 5" xfId="22827" xr:uid="{A3B678D5-9026-4206-8A88-5B0534AB94D0}"/>
    <cellStyle name="40% - Énfasis1 2 2 3 6" xfId="22879" xr:uid="{6A585BA9-2FC8-4928-A10D-3631C0D9A768}"/>
    <cellStyle name="40% - Énfasis1 2 2 3 7" xfId="28373" xr:uid="{1C2C9F69-C790-42D7-9B59-14C3247BD3A2}"/>
    <cellStyle name="40% - Énfasis1 2 2 3 8" xfId="33857" xr:uid="{991F707E-6935-4FFB-82E8-B8211B538773}"/>
    <cellStyle name="40% - Énfasis1 2 3" xfId="995" xr:uid="{FD8EF00E-50E4-43CE-8F3C-D25A181E0D5D}"/>
    <cellStyle name="40% - Énfasis1 2 3 2" xfId="996" xr:uid="{A3D72B00-32D4-46DB-A91D-168ED599126D}"/>
    <cellStyle name="40% - Énfasis1 2 3 2 2" xfId="7271" xr:uid="{72F49044-351B-4930-B771-4C73AA3DF08A}"/>
    <cellStyle name="40% - Énfasis1 2 3 2 2 2" xfId="12550" xr:uid="{15229FDD-F49F-447D-B9ED-3CC7D16F5A91}"/>
    <cellStyle name="40% - Énfasis1 2 3 2 2 2 2" xfId="21574" xr:uid="{2EA1F013-3A61-43B1-AF6E-AF8084BCA5BB}"/>
    <cellStyle name="40% - Énfasis1 2 3 2 2 2 2 2" xfId="27130" xr:uid="{26766901-E514-4532-8605-26D56DF470D9}"/>
    <cellStyle name="40% - Énfasis1 2 3 2 2 2 2 3" xfId="32624" xr:uid="{BE99E3C9-7FF0-470C-B0E3-74A22FC2A89B}"/>
    <cellStyle name="40% - Énfasis1 2 3 2 2 2 2 4" xfId="38108" xr:uid="{84285894-99BD-48CA-9D1C-1DF4B2D55458}"/>
    <cellStyle name="40% - Énfasis1 2 3 2 2 2 3" xfId="24401" xr:uid="{3EAD9757-5433-45C9-B7FB-CCEA1F6E5D7F}"/>
    <cellStyle name="40% - Énfasis1 2 3 2 2 2 4" xfId="29895" xr:uid="{1EB49852-79B1-4E20-88CE-AD1F25308FCA}"/>
    <cellStyle name="40% - Énfasis1 2 3 2 2 2 5" xfId="35379" xr:uid="{9B3BE8A6-FA61-4E46-B1B0-741F6E908AC0}"/>
    <cellStyle name="40% - Énfasis1 2 3 2 2 3" xfId="20158" xr:uid="{6D2B2E4E-73A8-4DB2-AA86-DF54FCA8F4E8}"/>
    <cellStyle name="40% - Énfasis1 2 3 2 2 3 2" xfId="25714" xr:uid="{E7128DF1-638F-4954-8DA4-290930F8F47A}"/>
    <cellStyle name="40% - Énfasis1 2 3 2 2 3 3" xfId="31208" xr:uid="{C6AA3D26-7EA9-4C25-A756-3341A5CC9C8C}"/>
    <cellStyle name="40% - Énfasis1 2 3 2 2 3 4" xfId="36692" xr:uid="{AB654885-CD8C-4792-96FC-8175523110C0}"/>
    <cellStyle name="40% - Énfasis1 2 3 2 2 4" xfId="22985" xr:uid="{28C89592-C60E-4288-B3D6-BE561AF07FF7}"/>
    <cellStyle name="40% - Énfasis1 2 3 2 2 5" xfId="28477" xr:uid="{AFA5B809-6269-4C6D-9388-5003D2760317}"/>
    <cellStyle name="40% - Énfasis1 2 3 2 2 6" xfId="33961" xr:uid="{491F5F86-E907-4B58-B876-96EDC11DD6E3}"/>
    <cellStyle name="40% - Énfasis1 2 3 2 3" xfId="7368" xr:uid="{377BD548-3F40-4ED9-A7D9-DE6FD73B7FBE}"/>
    <cellStyle name="40% - Énfasis1 2 3 2 3 2" xfId="20252" xr:uid="{257BFF75-D61B-4252-A5CB-9983E9BD3F6F}"/>
    <cellStyle name="40% - Énfasis1 2 3 2 3 2 2" xfId="25808" xr:uid="{99CB8304-067E-4162-B983-AFDF601FE4D2}"/>
    <cellStyle name="40% - Énfasis1 2 3 2 3 2 3" xfId="31302" xr:uid="{61048844-4840-40BA-8C02-61E28FE55C80}"/>
    <cellStyle name="40% - Énfasis1 2 3 2 3 2 4" xfId="36786" xr:uid="{830AF753-F9EC-447E-B1B4-4525E199D4B1}"/>
    <cellStyle name="40% - Énfasis1 2 3 2 3 3" xfId="23079" xr:uid="{41A3975D-0C48-45DE-927A-13FD09B13EFD}"/>
    <cellStyle name="40% - Énfasis1 2 3 2 3 4" xfId="28573" xr:uid="{5DAAEC41-31C1-4C22-B327-A05F472BFFE3}"/>
    <cellStyle name="40% - Énfasis1 2 3 2 3 5" xfId="34057" xr:uid="{B1B970B0-9F39-43A3-8268-6BE134CE7C6F}"/>
    <cellStyle name="40% - Énfasis1 2 3 2 4" xfId="20052" xr:uid="{46A8C8B4-7CEE-496B-A0D0-5A9228736C93}"/>
    <cellStyle name="40% - Énfasis1 2 3 2 4 2" xfId="25612" xr:uid="{000EA584-870E-4853-A891-FB7381060730}"/>
    <cellStyle name="40% - Énfasis1 2 3 2 4 3" xfId="31106" xr:uid="{38902F0E-79B7-42E2-BDD7-901525BC8AA5}"/>
    <cellStyle name="40% - Énfasis1 2 3 2 4 4" xfId="36590" xr:uid="{2F2987F5-608D-4204-A273-B4B5786B5C10}"/>
    <cellStyle name="40% - Énfasis1 2 3 2 5" xfId="22828" xr:uid="{520A2505-7638-482A-929A-1E32B1086237}"/>
    <cellStyle name="40% - Énfasis1 2 3 2 6" xfId="22880" xr:uid="{37D950AA-70B1-4FE8-A2E5-28E2F36DAA67}"/>
    <cellStyle name="40% - Énfasis1 2 3 2 7" xfId="28374" xr:uid="{10D63B30-5C48-420C-B1A5-B90D412FEAC9}"/>
    <cellStyle name="40% - Énfasis1 2 3 2 8" xfId="33858" xr:uid="{7D0C9443-5C17-41AD-9DC6-9B8D04DCC470}"/>
    <cellStyle name="40% - Énfasis1 2 3 3" xfId="12549" xr:uid="{427E310A-8194-454C-BBE5-96965DA85A58}"/>
    <cellStyle name="40% - Énfasis1 2 4" xfId="997" xr:uid="{F5E236E8-B930-4EFE-83FE-94803B1FE866}"/>
    <cellStyle name="40% - Énfasis1 2 4 2" xfId="7272" xr:uid="{1582C525-539E-4C76-8BFA-FF6BA36A737A}"/>
    <cellStyle name="40% - Énfasis1 2 4 2 2" xfId="12551" xr:uid="{7BD83FA3-FA7D-49C1-8810-0AB361AFC2F0}"/>
    <cellStyle name="40% - Énfasis1 2 4 2 2 2" xfId="21575" xr:uid="{2E0B83AA-3CA3-410F-8AE5-E5514C9F8451}"/>
    <cellStyle name="40% - Énfasis1 2 4 2 2 2 2" xfId="27131" xr:uid="{A03D5FD4-CF86-489C-9CB3-F357623FC632}"/>
    <cellStyle name="40% - Énfasis1 2 4 2 2 2 3" xfId="32625" xr:uid="{A38A119D-238E-4454-89C6-BEB064918437}"/>
    <cellStyle name="40% - Énfasis1 2 4 2 2 2 4" xfId="38109" xr:uid="{E0BCB019-6493-48B7-BE56-A5F29A5B2AED}"/>
    <cellStyle name="40% - Énfasis1 2 4 2 2 3" xfId="24402" xr:uid="{5F83142E-1121-44FE-B0DB-FB33B8F01569}"/>
    <cellStyle name="40% - Énfasis1 2 4 2 2 4" xfId="29896" xr:uid="{922B402F-67F0-474B-A932-15D6B34E7741}"/>
    <cellStyle name="40% - Énfasis1 2 4 2 2 5" xfId="35380" xr:uid="{8BEFD1F2-57D6-41C1-AE5E-8D7929242573}"/>
    <cellStyle name="40% - Énfasis1 2 4 2 3" xfId="20159" xr:uid="{571F1A6D-9C99-4102-8E38-15E9D97B2ADC}"/>
    <cellStyle name="40% - Énfasis1 2 4 2 3 2" xfId="25715" xr:uid="{5B5ADE2F-5E20-4E39-9F76-BC108565E112}"/>
    <cellStyle name="40% - Énfasis1 2 4 2 3 3" xfId="31209" xr:uid="{9F9E8E51-7E5F-4CF9-B73B-CA6DCEB257F6}"/>
    <cellStyle name="40% - Énfasis1 2 4 2 3 4" xfId="36693" xr:uid="{1F319C46-1250-4ADB-8EF7-A3CEA41A4759}"/>
    <cellStyle name="40% - Énfasis1 2 4 2 4" xfId="22986" xr:uid="{56B8E35B-FDCC-4E53-BDA1-04882CB7B941}"/>
    <cellStyle name="40% - Énfasis1 2 4 2 5" xfId="28478" xr:uid="{E5A28328-55F8-43CB-8D66-9B1575E7F11E}"/>
    <cellStyle name="40% - Énfasis1 2 4 2 6" xfId="33962" xr:uid="{42FCA51A-A6C1-40B0-8D69-DA8F7D0EA188}"/>
    <cellStyle name="40% - Énfasis1 2 4 3" xfId="7369" xr:uid="{6E76121B-208E-4778-9918-970BFD3F8B86}"/>
    <cellStyle name="40% - Énfasis1 2 4 3 2" xfId="20253" xr:uid="{FB5A1F04-28C0-42BA-9E61-423AB506A38D}"/>
    <cellStyle name="40% - Énfasis1 2 4 3 2 2" xfId="25809" xr:uid="{C3338BA9-1967-49EF-B0C9-D94958AE94EF}"/>
    <cellStyle name="40% - Énfasis1 2 4 3 2 3" xfId="31303" xr:uid="{E785B7B3-5C75-4C42-8304-F2FEC83D0912}"/>
    <cellStyle name="40% - Énfasis1 2 4 3 2 4" xfId="36787" xr:uid="{07434414-6E20-4555-AE3C-7C34EC66AD44}"/>
    <cellStyle name="40% - Énfasis1 2 4 3 3" xfId="23080" xr:uid="{4A13BBE5-3F15-4063-AE7D-E36D93D39F23}"/>
    <cellStyle name="40% - Énfasis1 2 4 3 4" xfId="28574" xr:uid="{D415773A-90B5-4FED-9684-779796EA88C6}"/>
    <cellStyle name="40% - Énfasis1 2 4 3 5" xfId="34058" xr:uid="{B5489F7B-187D-4D29-97EC-0688479F5A6D}"/>
    <cellStyle name="40% - Énfasis1 2 4 4" xfId="20053" xr:uid="{24848804-1E0A-4673-B5FF-074DD1836E3F}"/>
    <cellStyle name="40% - Énfasis1 2 4 4 2" xfId="25613" xr:uid="{241AEBCF-FDDB-412D-9199-D97D9C3A76AC}"/>
    <cellStyle name="40% - Énfasis1 2 4 4 3" xfId="31107" xr:uid="{97C046AF-D51E-4611-A2D7-E1FBF92BFF55}"/>
    <cellStyle name="40% - Énfasis1 2 4 4 4" xfId="36591" xr:uid="{5319E386-7471-4489-95FE-F2C928B18BEB}"/>
    <cellStyle name="40% - Énfasis1 2 4 5" xfId="22829" xr:uid="{99AAED7B-24EF-4C13-B8E4-8E8ECF49D06C}"/>
    <cellStyle name="40% - Énfasis1 2 4 6" xfId="22881" xr:uid="{4708173E-3E7E-456D-A4CD-283FAE9D2708}"/>
    <cellStyle name="40% - Énfasis1 2 4 7" xfId="28375" xr:uid="{28EE353A-D704-442B-A992-4EA7B6F5D530}"/>
    <cellStyle name="40% - Énfasis1 2 4 8" xfId="33859" xr:uid="{A0606498-E497-4967-A9E7-A6681762591C}"/>
    <cellStyle name="40% - Énfasis1 2 5" xfId="998" xr:uid="{7206F031-DFDF-4703-A49B-D3DAFAACFE22}"/>
    <cellStyle name="40% - Énfasis1 2 6" xfId="12547" xr:uid="{3F4A6837-CBED-405E-8374-31A8024764D8}"/>
    <cellStyle name="40% - Énfasis1 2 7" xfId="15412" xr:uid="{9143E07C-3B9C-4146-B8D0-6285D0465E20}"/>
    <cellStyle name="40% - Énfasis1 2 8" xfId="990" xr:uid="{281224A1-0824-426F-9906-A32203BF1E7B}"/>
    <cellStyle name="40% - Énfasis1 3" xfId="484" xr:uid="{95F83A48-494E-4779-B84D-EC85505C55CD}"/>
    <cellStyle name="40% - Énfasis1 3 2" xfId="1000" xr:uid="{1AC23ADC-8B6F-4660-AF5C-63FFE4D01E81}"/>
    <cellStyle name="40% - Énfasis1 3 3" xfId="999" xr:uid="{1D067B82-47BB-4022-9A5C-27BBA86B1FDB}"/>
    <cellStyle name="40% - Énfasis1 4" xfId="485" xr:uid="{A1B9835B-BE57-41B1-BB17-00EE1DDCDCCA}"/>
    <cellStyle name="40% - Énfasis1 4 2" xfId="7273" xr:uid="{B628F253-8601-41DB-A8EC-C95C0F96666F}"/>
    <cellStyle name="40% - Énfasis1 4 2 2" xfId="12552" xr:uid="{F75AE6BC-E1A4-45F7-B146-EB39ED116FDA}"/>
    <cellStyle name="40% - Énfasis1 4 2 2 2" xfId="21576" xr:uid="{B9EDEFFA-1EDE-4D63-8309-960BE1B88C95}"/>
    <cellStyle name="40% - Énfasis1 4 2 2 2 2" xfId="27132" xr:uid="{4BE2F655-AEDE-41D5-AFAA-0D88189C283B}"/>
    <cellStyle name="40% - Énfasis1 4 2 2 2 3" xfId="32626" xr:uid="{A35BEF71-CC86-4977-892D-2D98F1089F81}"/>
    <cellStyle name="40% - Énfasis1 4 2 2 2 4" xfId="38110" xr:uid="{D2A36DF5-43DF-4468-9E31-34FA3CA2F886}"/>
    <cellStyle name="40% - Énfasis1 4 2 2 3" xfId="24403" xr:uid="{2FBC9701-9B8A-494C-BFAB-8A11FE12C53F}"/>
    <cellStyle name="40% - Énfasis1 4 2 2 4" xfId="29897" xr:uid="{E647CA66-2AEA-469B-8EC8-FFD04AD62EC6}"/>
    <cellStyle name="40% - Énfasis1 4 2 2 5" xfId="35381" xr:uid="{FCD933E1-6EF4-4DE4-9E31-6E098C3D84EA}"/>
    <cellStyle name="40% - Énfasis1 4 2 3" xfId="20160" xr:uid="{58DC8F3E-2548-40DC-A01B-D119FBDC598F}"/>
    <cellStyle name="40% - Énfasis1 4 2 3 2" xfId="25716" xr:uid="{AE3085BE-D688-41C0-B40E-F7690A180A5D}"/>
    <cellStyle name="40% - Énfasis1 4 2 3 3" xfId="31210" xr:uid="{2ADA44EC-9190-4F57-8BF0-A8F73005DEEA}"/>
    <cellStyle name="40% - Énfasis1 4 2 3 4" xfId="36694" xr:uid="{509C04E0-11B0-46E5-8AEF-75610FD25799}"/>
    <cellStyle name="40% - Énfasis1 4 2 4" xfId="22987" xr:uid="{32CFC6AA-B8DF-4891-8264-074FB2127EFC}"/>
    <cellStyle name="40% - Énfasis1 4 2 5" xfId="28479" xr:uid="{36F81AD8-E1FC-4775-A784-E5CF063C63E9}"/>
    <cellStyle name="40% - Énfasis1 4 2 6" xfId="33963" xr:uid="{B5B60E2A-83EB-477B-8390-5A38B0D53CFB}"/>
    <cellStyle name="40% - Énfasis1 4 3" xfId="7370" xr:uid="{BCE4A0A2-7E45-4289-A3BE-81A922D13691}"/>
    <cellStyle name="40% - Énfasis1 4 3 2" xfId="20254" xr:uid="{843EA15A-FC59-4FBF-A07A-8CE5334050D2}"/>
    <cellStyle name="40% - Énfasis1 4 3 2 2" xfId="25810" xr:uid="{D9FC9311-946B-4A70-8AF3-1B66CE739A97}"/>
    <cellStyle name="40% - Énfasis1 4 3 2 3" xfId="31304" xr:uid="{90634749-4A45-4B5C-BE57-6A38938296A5}"/>
    <cellStyle name="40% - Énfasis1 4 3 2 4" xfId="36788" xr:uid="{6FE44AC8-E5EB-457E-9ABC-5CCEC4A01BC8}"/>
    <cellStyle name="40% - Énfasis1 4 3 3" xfId="23081" xr:uid="{B149214F-8720-4126-9DE3-9E91E02A0D68}"/>
    <cellStyle name="40% - Énfasis1 4 3 4" xfId="28575" xr:uid="{8A07659C-9577-4CDE-8979-02CE0B009506}"/>
    <cellStyle name="40% - Énfasis1 4 3 5" xfId="34059" xr:uid="{B1E222BA-241C-4014-9D75-E3314C434DCF}"/>
    <cellStyle name="40% - Énfasis1 4 4" xfId="20054" xr:uid="{BF9E8E20-DD06-410C-9684-092A823A879C}"/>
    <cellStyle name="40% - Énfasis1 4 4 2" xfId="25614" xr:uid="{332C1929-098D-4EA7-B5F0-F67212B3E53A}"/>
    <cellStyle name="40% - Énfasis1 4 4 3" xfId="31108" xr:uid="{3049A333-64BE-4248-8B76-B70D9B834C7A}"/>
    <cellStyle name="40% - Énfasis1 4 4 4" xfId="36592" xr:uid="{F52B76A6-965A-4A27-80F2-9C13B95CAD5F}"/>
    <cellStyle name="40% - Énfasis1 4 5" xfId="22830" xr:uid="{DA246A2A-762D-405D-9DF7-36D9064750B7}"/>
    <cellStyle name="40% - Énfasis1 4 6" xfId="22882" xr:uid="{24E2F3BB-723D-4003-B1D9-29CDF6B8E87C}"/>
    <cellStyle name="40% - Énfasis1 4 7" xfId="28376" xr:uid="{98D15351-A897-4295-A14C-B2703349A4FB}"/>
    <cellStyle name="40% - Énfasis1 4 8" xfId="33860" xr:uid="{94838741-406F-40AF-A173-D5D8F9554A50}"/>
    <cellStyle name="40% - Énfasis1 4 9" xfId="1001" xr:uid="{2DAA441C-B809-47E0-B20B-A0274C6C4541}"/>
    <cellStyle name="40% - Énfasis1 5" xfId="486" xr:uid="{6F5745D3-E5B4-4855-B56B-9A6EBBDC5BDA}"/>
    <cellStyle name="40% - Énfasis1 6" xfId="487" xr:uid="{2580B09B-AD3A-463B-A253-224FE64E3854}"/>
    <cellStyle name="40% - Énfasis1 7" xfId="488" xr:uid="{23300292-E10D-4602-9B25-1C33B0608F75}"/>
    <cellStyle name="40% - Énfasis2" xfId="24" builtinId="35" customBuiltin="1"/>
    <cellStyle name="40% - Énfasis2 10" xfId="28377" xr:uid="{0DD36831-454E-4F05-B98B-B62F6787B8C9}"/>
    <cellStyle name="40% - Énfasis2 11" xfId="33861" xr:uid="{610E9A5A-F757-4D3D-928E-B1CBDD0712C9}"/>
    <cellStyle name="40% - Énfasis2 2" xfId="489" xr:uid="{DB8F8956-03AC-43D5-B67A-6FFD30C3055E}"/>
    <cellStyle name="40% - Énfasis2 2 2" xfId="1003" xr:uid="{53326F1F-513E-4309-B847-8AA5AD14ED29}"/>
    <cellStyle name="40% - Énfasis2 2 2 2" xfId="1004" xr:uid="{5550DF3A-ABEF-4A30-80DA-F1F66B701B95}"/>
    <cellStyle name="40% - Énfasis2 2 2 2 2" xfId="12555" xr:uid="{55D75FC5-847F-4525-A893-F72F5B58C630}"/>
    <cellStyle name="40% - Énfasis2 2 2 3" xfId="1005" xr:uid="{1915F3A1-B5EA-407F-AF77-23ACEF2CD511}"/>
    <cellStyle name="40% - Énfasis2 2 3" xfId="1006" xr:uid="{ED7158BD-E54F-4AFF-9B03-46143CBAACEE}"/>
    <cellStyle name="40% - Énfasis2 2 3 2" xfId="1007" xr:uid="{1636F127-5A01-4466-848C-8DE426811767}"/>
    <cellStyle name="40% - Énfasis2 2 3 2 2" xfId="7275" xr:uid="{46063A45-75F8-4818-8C66-1A38FB1DD290}"/>
    <cellStyle name="40% - Énfasis2 2 3 2 2 2" xfId="12557" xr:uid="{E04A8D88-F2CF-4CC7-8C64-9747F59E7E60}"/>
    <cellStyle name="40% - Énfasis2 2 3 2 2 2 2" xfId="21578" xr:uid="{B7ACED8B-1C3B-4EFB-8ECF-93DD7A137C0A}"/>
    <cellStyle name="40% - Énfasis2 2 3 2 2 2 2 2" xfId="27134" xr:uid="{0FBA5441-6323-4BF2-A74A-9F4D428E6D23}"/>
    <cellStyle name="40% - Énfasis2 2 3 2 2 2 2 3" xfId="32628" xr:uid="{8431AB0A-9C80-494A-9EF0-FF03D1067CBB}"/>
    <cellStyle name="40% - Énfasis2 2 3 2 2 2 2 4" xfId="38112" xr:uid="{0AACEC07-ED54-43E4-8A81-9F1A5B54207C}"/>
    <cellStyle name="40% - Énfasis2 2 3 2 2 2 3" xfId="24405" xr:uid="{E7C447C9-1871-427C-921C-4249E7CDBA35}"/>
    <cellStyle name="40% - Énfasis2 2 3 2 2 2 4" xfId="29899" xr:uid="{A39279AF-4FBA-4C47-BBEB-C854BE5D19DF}"/>
    <cellStyle name="40% - Énfasis2 2 3 2 2 2 5" xfId="35383" xr:uid="{BE356A4A-2AA1-48F5-A8A3-FC9344A987EB}"/>
    <cellStyle name="40% - Énfasis2 2 3 2 2 3" xfId="20162" xr:uid="{21C6EEEC-4044-4A41-BABB-8925D68021AC}"/>
    <cellStyle name="40% - Énfasis2 2 3 2 2 3 2" xfId="25718" xr:uid="{227705C9-9CEF-42E7-BAB1-B820638E3921}"/>
    <cellStyle name="40% - Énfasis2 2 3 2 2 3 3" xfId="31212" xr:uid="{D33F0490-31FE-4EB4-8B09-78A8D2592FCC}"/>
    <cellStyle name="40% - Énfasis2 2 3 2 2 3 4" xfId="36696" xr:uid="{4D152C36-0BCA-4766-9B46-1B5E28883C22}"/>
    <cellStyle name="40% - Énfasis2 2 3 2 2 4" xfId="22989" xr:uid="{4C9A71DC-EB54-4AB5-84C9-601CC4499C9D}"/>
    <cellStyle name="40% - Énfasis2 2 3 2 2 5" xfId="28481" xr:uid="{A6BA0B34-81A7-41FF-B69D-E381BCA6854F}"/>
    <cellStyle name="40% - Énfasis2 2 3 2 2 6" xfId="33965" xr:uid="{B1A2C8FD-9423-478C-BDB9-47FF79B3B35D}"/>
    <cellStyle name="40% - Énfasis2 2 3 2 3" xfId="7372" xr:uid="{51EA0B88-32E8-4FE6-BCC8-4EE283C7D641}"/>
    <cellStyle name="40% - Énfasis2 2 3 2 3 2" xfId="20256" xr:uid="{4967B179-1676-41D4-BC04-01188FF9302E}"/>
    <cellStyle name="40% - Énfasis2 2 3 2 3 2 2" xfId="25812" xr:uid="{F4E9696C-127A-4DEC-9914-E9A7BDF264F1}"/>
    <cellStyle name="40% - Énfasis2 2 3 2 3 2 3" xfId="31306" xr:uid="{647509EF-2972-498F-83DA-C62C9005994F}"/>
    <cellStyle name="40% - Énfasis2 2 3 2 3 2 4" xfId="36790" xr:uid="{F2618177-3FB3-4038-AFA4-469C2791A932}"/>
    <cellStyle name="40% - Énfasis2 2 3 2 3 3" xfId="23083" xr:uid="{DBA91361-8F2A-4148-88B5-1C6BFFC055E1}"/>
    <cellStyle name="40% - Énfasis2 2 3 2 3 4" xfId="28577" xr:uid="{494EC9B4-5F2D-4B00-B528-C36DFF0D42CD}"/>
    <cellStyle name="40% - Énfasis2 2 3 2 3 5" xfId="34061" xr:uid="{8207ACA7-3A07-434B-9863-E05E7D498264}"/>
    <cellStyle name="40% - Énfasis2 2 3 2 4" xfId="20055" xr:uid="{9FFB715F-AC28-494E-8783-5F7AC712EF1D}"/>
    <cellStyle name="40% - Énfasis2 2 3 2 4 2" xfId="25615" xr:uid="{1C3D2E34-CE1C-40E6-AB0E-1A79BE94707F}"/>
    <cellStyle name="40% - Énfasis2 2 3 2 4 3" xfId="31109" xr:uid="{8315E083-A8D5-40AD-AB73-396789BFBB5E}"/>
    <cellStyle name="40% - Énfasis2 2 3 2 4 4" xfId="36593" xr:uid="{49A0BA03-6262-499E-8387-5B3FA93A752C}"/>
    <cellStyle name="40% - Énfasis2 2 3 2 5" xfId="22832" xr:uid="{19EB262A-88F4-45B7-A181-F79D6AF21014}"/>
    <cellStyle name="40% - Énfasis2 2 3 2 6" xfId="22884" xr:uid="{4FED1285-7A38-4EBE-A52A-948A93CE8EC5}"/>
    <cellStyle name="40% - Énfasis2 2 3 2 7" xfId="28378" xr:uid="{21F1F7EB-1D22-4DF4-98FC-51D6196814B5}"/>
    <cellStyle name="40% - Énfasis2 2 3 2 8" xfId="33862" xr:uid="{0EB42836-46CA-4505-8D32-2EC98B2F45DD}"/>
    <cellStyle name="40% - Énfasis2 2 3 3" xfId="12556" xr:uid="{C2B0FE3B-BD2D-40F6-8820-9222A636F50E}"/>
    <cellStyle name="40% - Énfasis2 2 4" xfId="1008" xr:uid="{D99A5287-5761-4784-9EE1-E683FF69243F}"/>
    <cellStyle name="40% - Énfasis2 2 5" xfId="12554" xr:uid="{0F6AEACC-EE6D-4DF6-B5DC-35746625EE23}"/>
    <cellStyle name="40% - Énfasis2 2 6" xfId="15413" xr:uid="{D86FDDB8-ECC9-4B35-8CB2-ECA26469839C}"/>
    <cellStyle name="40% - Énfasis2 2 7" xfId="1002" xr:uid="{E22D5D26-606A-4392-AC40-31CE2F77E991}"/>
    <cellStyle name="40% - Énfasis2 3" xfId="490" xr:uid="{80B2D606-63D5-46E8-B35D-BC1E0C15068B}"/>
    <cellStyle name="40% - Énfasis2 3 2" xfId="1010" xr:uid="{B04E1085-17E5-4BC7-B015-A950F699BDC9}"/>
    <cellStyle name="40% - Énfasis2 3 2 2" xfId="7276" xr:uid="{F22EAD35-8E89-4AA7-B969-49B5B3AE5551}"/>
    <cellStyle name="40% - Énfasis2 3 2 2 2" xfId="12558" xr:uid="{1DED43B0-A532-4C0E-9D95-91420060D2D1}"/>
    <cellStyle name="40% - Énfasis2 3 2 2 2 2" xfId="21579" xr:uid="{FD0D6CE6-6903-45D4-AECF-907115FC71C0}"/>
    <cellStyle name="40% - Énfasis2 3 2 2 2 2 2" xfId="27135" xr:uid="{366AE071-6648-4726-98FA-6864C1F0B556}"/>
    <cellStyle name="40% - Énfasis2 3 2 2 2 2 3" xfId="32629" xr:uid="{2E36A5D5-2480-4C39-9EB0-77E6DCEDE32E}"/>
    <cellStyle name="40% - Énfasis2 3 2 2 2 2 4" xfId="38113" xr:uid="{67EBBF2D-455E-4DB7-888A-A49C7B73FA21}"/>
    <cellStyle name="40% - Énfasis2 3 2 2 2 3" xfId="24406" xr:uid="{CC4B6C9E-D52E-4351-B3B1-C479AFFF01AF}"/>
    <cellStyle name="40% - Énfasis2 3 2 2 2 4" xfId="29900" xr:uid="{BAB5ED3D-24AB-4881-A826-F638578501ED}"/>
    <cellStyle name="40% - Énfasis2 3 2 2 2 5" xfId="35384" xr:uid="{BF7D7C4E-BFDD-4EAD-B0D0-1C4B7896208C}"/>
    <cellStyle name="40% - Énfasis2 3 2 2 3" xfId="20163" xr:uid="{C5CB8E61-53FC-4259-878E-F1466945A5BF}"/>
    <cellStyle name="40% - Énfasis2 3 2 2 3 2" xfId="25719" xr:uid="{54EF71B9-A65F-4B33-B60D-EF251B4F7CF3}"/>
    <cellStyle name="40% - Énfasis2 3 2 2 3 3" xfId="31213" xr:uid="{F20C1C02-2AB3-4127-9321-BCB52D20817A}"/>
    <cellStyle name="40% - Énfasis2 3 2 2 3 4" xfId="36697" xr:uid="{919298B5-6CF4-4C4D-A166-814A6AD84F2C}"/>
    <cellStyle name="40% - Énfasis2 3 2 2 4" xfId="22990" xr:uid="{B913E039-7A39-4563-B757-27E4FA7DC782}"/>
    <cellStyle name="40% - Énfasis2 3 2 2 5" xfId="28482" xr:uid="{C79BF315-E7B1-44F4-ABA8-B05B9A997490}"/>
    <cellStyle name="40% - Énfasis2 3 2 2 6" xfId="33966" xr:uid="{31BD75D2-F58C-4987-A377-3FC6342D764B}"/>
    <cellStyle name="40% - Énfasis2 3 2 3" xfId="7373" xr:uid="{82FAABBE-806F-4C40-84A8-993379D295F3}"/>
    <cellStyle name="40% - Énfasis2 3 2 3 2" xfId="20257" xr:uid="{F018943C-A1B0-4A90-BD5D-2DD21DD3A9D4}"/>
    <cellStyle name="40% - Énfasis2 3 2 3 2 2" xfId="25813" xr:uid="{02A9DCE7-A60C-48B1-8573-2A02DEEF8BCB}"/>
    <cellStyle name="40% - Énfasis2 3 2 3 2 3" xfId="31307" xr:uid="{101A5D58-070B-4E51-A4A2-2DBE68EC8B1D}"/>
    <cellStyle name="40% - Énfasis2 3 2 3 2 4" xfId="36791" xr:uid="{379251AA-9A70-46FE-BC9D-1776BCC01CD1}"/>
    <cellStyle name="40% - Énfasis2 3 2 3 3" xfId="23084" xr:uid="{8A870765-0D56-434C-9E1E-53D5E0CF011E}"/>
    <cellStyle name="40% - Énfasis2 3 2 3 4" xfId="28578" xr:uid="{73BB8D09-0591-4A2F-B477-1FAC7CEFBE98}"/>
    <cellStyle name="40% - Énfasis2 3 2 3 5" xfId="34062" xr:uid="{41E6BF88-02B9-4B5D-A7E9-ECE504D89025}"/>
    <cellStyle name="40% - Énfasis2 3 2 4" xfId="20056" xr:uid="{827649B6-2C8E-469C-A2FB-5A877EE9C22D}"/>
    <cellStyle name="40% - Énfasis2 3 2 4 2" xfId="25616" xr:uid="{5C9C29B3-44B9-46E3-A531-A7D63E2D9286}"/>
    <cellStyle name="40% - Énfasis2 3 2 4 3" xfId="31110" xr:uid="{F8DD03F4-4C7D-49A2-AB24-B0B9AE159B00}"/>
    <cellStyle name="40% - Énfasis2 3 2 4 4" xfId="36594" xr:uid="{19688803-D843-4C5C-B3BC-32F02A9423A5}"/>
    <cellStyle name="40% - Énfasis2 3 2 5" xfId="22833" xr:uid="{0E332D79-B97D-4031-989D-4406BF9A941F}"/>
    <cellStyle name="40% - Énfasis2 3 2 6" xfId="22885" xr:uid="{74C1963F-51A5-4F3F-990A-68AD25B4CE2D}"/>
    <cellStyle name="40% - Énfasis2 3 2 7" xfId="28379" xr:uid="{B42EE471-D2EA-495C-A921-6C4AB32E9246}"/>
    <cellStyle name="40% - Énfasis2 3 2 8" xfId="33863" xr:uid="{BA067233-2B1A-4DDD-9F3A-9E323C89C63C}"/>
    <cellStyle name="40% - Énfasis2 3 3" xfId="1011" xr:uid="{4206B325-220F-47E3-A6E9-47963908D02C}"/>
    <cellStyle name="40% - Énfasis2 3 4" xfId="1009" xr:uid="{5D2C563C-037C-4695-A655-8B80F3B88393}"/>
    <cellStyle name="40% - Énfasis2 4" xfId="491" xr:uid="{09FE830D-14D1-4DD9-8544-82100D660F3A}"/>
    <cellStyle name="40% - Énfasis2 4 2" xfId="7277" xr:uid="{CA9ED8D3-03AC-444B-8177-54F7AE3F2007}"/>
    <cellStyle name="40% - Énfasis2 4 2 2" xfId="12559" xr:uid="{9A3911BF-9FF0-442A-92CA-9FEFDBE78E05}"/>
    <cellStyle name="40% - Énfasis2 4 2 2 2" xfId="21580" xr:uid="{41549812-0A51-411C-A0C1-49A7D0C1A7AA}"/>
    <cellStyle name="40% - Énfasis2 4 2 2 2 2" xfId="27136" xr:uid="{A441BC64-1810-46D0-A6CD-52F17854C4FF}"/>
    <cellStyle name="40% - Énfasis2 4 2 2 2 3" xfId="32630" xr:uid="{F5165015-140F-44CF-AA41-DFDBBD77F791}"/>
    <cellStyle name="40% - Énfasis2 4 2 2 2 4" xfId="38114" xr:uid="{8438B5FC-6245-4246-B9DE-ADD27468BFA9}"/>
    <cellStyle name="40% - Énfasis2 4 2 2 3" xfId="24407" xr:uid="{0EC82BA3-94BA-4A40-8412-810B9124E956}"/>
    <cellStyle name="40% - Énfasis2 4 2 2 4" xfId="29901" xr:uid="{9F984339-370D-4FAB-A6A8-20AA22A86A69}"/>
    <cellStyle name="40% - Énfasis2 4 2 2 5" xfId="35385" xr:uid="{1143E7E1-2439-4CD3-B704-6D38548A4091}"/>
    <cellStyle name="40% - Énfasis2 4 2 3" xfId="20164" xr:uid="{7C44072C-A434-4A0E-806E-FD115390B5F6}"/>
    <cellStyle name="40% - Énfasis2 4 2 3 2" xfId="25720" xr:uid="{DF0E19BB-5EFA-4C30-9386-F235038EF45A}"/>
    <cellStyle name="40% - Énfasis2 4 2 3 3" xfId="31214" xr:uid="{8FD7D196-1B7C-4175-BC44-F8631035AAA7}"/>
    <cellStyle name="40% - Énfasis2 4 2 3 4" xfId="36698" xr:uid="{1FDD3682-9304-4F7C-8CE6-8FFD35751871}"/>
    <cellStyle name="40% - Énfasis2 4 2 4" xfId="22991" xr:uid="{878DACFB-81D8-4195-9B9A-971D7EA8DD08}"/>
    <cellStyle name="40% - Énfasis2 4 2 5" xfId="28483" xr:uid="{5C50BE1B-47FA-47CD-80F0-05B645C1A867}"/>
    <cellStyle name="40% - Énfasis2 4 2 6" xfId="33967" xr:uid="{E54C5E16-D4C0-49A5-94F0-954CF7B4A6B9}"/>
    <cellStyle name="40% - Énfasis2 4 3" xfId="7374" xr:uid="{E28D3E40-79BE-4EC8-B9B3-D26513409EB0}"/>
    <cellStyle name="40% - Énfasis2 4 3 2" xfId="20258" xr:uid="{302EAF52-2792-4036-A05E-C9E170722D1A}"/>
    <cellStyle name="40% - Énfasis2 4 3 2 2" xfId="25814" xr:uid="{642D7D58-A83B-4BB2-B15D-CCACCA37A196}"/>
    <cellStyle name="40% - Énfasis2 4 3 2 3" xfId="31308" xr:uid="{4136437C-5523-4F1D-A535-F6248D0C9874}"/>
    <cellStyle name="40% - Énfasis2 4 3 2 4" xfId="36792" xr:uid="{A5F5147D-61D2-4AE8-85A2-06E8A46A0554}"/>
    <cellStyle name="40% - Énfasis2 4 3 3" xfId="23085" xr:uid="{16285246-7BAA-4739-9C28-A36A3C68DF3C}"/>
    <cellStyle name="40% - Énfasis2 4 3 4" xfId="28579" xr:uid="{71826043-1C62-4122-BD5A-BFBBE08CA30E}"/>
    <cellStyle name="40% - Énfasis2 4 3 5" xfId="34063" xr:uid="{4A31802D-E87B-4254-8902-32735F747075}"/>
    <cellStyle name="40% - Énfasis2 4 4" xfId="20057" xr:uid="{1E635AE9-5A3C-4848-8C5C-1D4B1607BD07}"/>
    <cellStyle name="40% - Énfasis2 4 4 2" xfId="25617" xr:uid="{A78C9ECD-E460-4BE1-88BB-ECD4C58E96EE}"/>
    <cellStyle name="40% - Énfasis2 4 4 3" xfId="31111" xr:uid="{4923C657-4258-4E1F-A428-7FAD004A86FE}"/>
    <cellStyle name="40% - Énfasis2 4 4 4" xfId="36595" xr:uid="{47A1E4AF-F196-466C-8109-3C2724B1F9FB}"/>
    <cellStyle name="40% - Énfasis2 4 5" xfId="22834" xr:uid="{CB4708DE-7FA1-4032-8815-AD733E478E07}"/>
    <cellStyle name="40% - Énfasis2 4 6" xfId="22886" xr:uid="{2E8C3357-E61F-4B38-AB6A-86168FEF20A4}"/>
    <cellStyle name="40% - Énfasis2 4 7" xfId="28380" xr:uid="{D053EAB5-251E-4856-BD40-70406BF12C35}"/>
    <cellStyle name="40% - Énfasis2 4 8" xfId="33864" xr:uid="{9A42BE27-DFFB-41BD-8678-ACF668AFE55F}"/>
    <cellStyle name="40% - Énfasis2 4 9" xfId="1012" xr:uid="{7FCC3BD2-1866-4AB6-AF9A-4679357E6084}"/>
    <cellStyle name="40% - Énfasis2 5" xfId="492" xr:uid="{FC224403-B4B9-4077-AD3F-7A0ED31F557E}"/>
    <cellStyle name="40% - Énfasis2 5 2" xfId="12553" xr:uid="{1F5F5679-8EC8-4566-9DE2-0F03E8DD3111}"/>
    <cellStyle name="40% - Énfasis2 5 2 2" xfId="21577" xr:uid="{57F98EF0-12FC-4F9D-B571-0AB8258D812F}"/>
    <cellStyle name="40% - Énfasis2 5 2 2 2" xfId="27133" xr:uid="{5E56B163-3E83-4840-AFD1-CB7A7F1052DF}"/>
    <cellStyle name="40% - Énfasis2 5 2 2 3" xfId="32627" xr:uid="{D5E97FB8-2953-477A-93B1-EE5EB0C3FE4E}"/>
    <cellStyle name="40% - Énfasis2 5 2 2 4" xfId="38111" xr:uid="{006BF228-2147-4C2F-B1FC-8CF0F49CA3B6}"/>
    <cellStyle name="40% - Énfasis2 5 2 3" xfId="24404" xr:uid="{2F8EF641-FF58-4B09-A162-FCEFF3F353E3}"/>
    <cellStyle name="40% - Énfasis2 5 2 4" xfId="29898" xr:uid="{CFC56545-43EE-4DD1-AF12-7C96ABDB3B4D}"/>
    <cellStyle name="40% - Énfasis2 5 2 5" xfId="35382" xr:uid="{C76CE744-8571-498B-819D-EB7F705168C1}"/>
    <cellStyle name="40% - Énfasis2 5 3" xfId="20161" xr:uid="{7CCE09AB-A226-4C25-8AA3-345257A6139F}"/>
    <cellStyle name="40% - Énfasis2 5 3 2" xfId="25717" xr:uid="{229B0E32-8BC1-4FBB-93AA-D1A1F5552471}"/>
    <cellStyle name="40% - Énfasis2 5 3 3" xfId="31211" xr:uid="{4C2E9053-AB1C-4C52-9CC7-DA2832C586C8}"/>
    <cellStyle name="40% - Énfasis2 5 3 4" xfId="36695" xr:uid="{83E1D040-B1EA-4112-96B5-CF64CD0E266B}"/>
    <cellStyle name="40% - Énfasis2 5 4" xfId="22988" xr:uid="{9D1ED9DF-0C88-4B79-A47F-D2EF86BC0619}"/>
    <cellStyle name="40% - Énfasis2 5 5" xfId="28480" xr:uid="{F9318C15-E819-4052-876E-A40E0F5F3D7C}"/>
    <cellStyle name="40% - Énfasis2 5 6" xfId="33964" xr:uid="{2AEAF5EB-A288-4E17-A428-9C98C7B7FBD6}"/>
    <cellStyle name="40% - Énfasis2 5 7" xfId="7274" xr:uid="{D78F671C-06B3-4DDB-93EB-642BF0565265}"/>
    <cellStyle name="40% - Énfasis2 6" xfId="493" xr:uid="{E03CA59A-1B52-4754-8045-AB2E61CB9E7B}"/>
    <cellStyle name="40% - Énfasis2 6 2" xfId="20255" xr:uid="{43ED12FA-12FD-4007-BFB8-C3F1FD3C74C8}"/>
    <cellStyle name="40% - Énfasis2 6 2 2" xfId="25811" xr:uid="{6E62507A-FCCF-4476-A09E-179398B58647}"/>
    <cellStyle name="40% - Énfasis2 6 2 3" xfId="31305" xr:uid="{23AEF046-9D18-4E30-BFFB-AB285BDFDB15}"/>
    <cellStyle name="40% - Énfasis2 6 2 4" xfId="36789" xr:uid="{7B228D75-9B34-4500-9864-F2753F388879}"/>
    <cellStyle name="40% - Énfasis2 6 3" xfId="23082" xr:uid="{5AB86ADE-0DC6-4474-BA07-C2D9C887FBD8}"/>
    <cellStyle name="40% - Énfasis2 6 4" xfId="28576" xr:uid="{E887BF8A-17D2-4382-906A-44EBBA523455}"/>
    <cellStyle name="40% - Énfasis2 6 5" xfId="34060" xr:uid="{490DE3FF-4190-4DB8-9EA1-B69473A9512C}"/>
    <cellStyle name="40% - Énfasis2 6 6" xfId="7371" xr:uid="{599D8CA7-0CF6-472B-ABDF-9F6E0A02972C}"/>
    <cellStyle name="40% - Énfasis2 7" xfId="494" xr:uid="{2F9529DB-A24C-4ADD-9B41-E28246B67643}"/>
    <cellStyle name="40% - Énfasis2 7 2" xfId="25584" xr:uid="{65105841-49EC-487D-9C5E-2AEDF4D602CB}"/>
    <cellStyle name="40% - Énfasis2 7 3" xfId="31078" xr:uid="{1FAFBF6D-9E82-4B91-8824-0FDB90066494}"/>
    <cellStyle name="40% - Énfasis2 7 4" xfId="36562" xr:uid="{2DBD89EE-E3A7-4A86-8EE5-87324C9EDC6F}"/>
    <cellStyle name="40% - Énfasis2 7 5" xfId="20023" xr:uid="{6DF42FB7-6A48-4FE2-AD03-17D4F707FC91}"/>
    <cellStyle name="40% - Énfasis2 8" xfId="22831" xr:uid="{020094EC-BCAB-40CE-960B-C825442AF8B1}"/>
    <cellStyle name="40% - Énfasis2 9" xfId="22883" xr:uid="{BAE9570B-5F16-4057-B36A-8D46452B5047}"/>
    <cellStyle name="40% - Énfasis3" xfId="28" builtinId="39" customBuiltin="1"/>
    <cellStyle name="40% - Énfasis3 2" xfId="495" xr:uid="{FA86384E-7E83-42AD-9E47-EDF9F46B5994}"/>
    <cellStyle name="40% - Énfasis3 2 2" xfId="1014" xr:uid="{88867426-114D-4110-ACFD-BCDAFCA6BEE6}"/>
    <cellStyle name="40% - Énfasis3 2 2 2" xfId="1015" xr:uid="{3837448C-CEDF-4E6B-9A3F-9F48D7BCAE96}"/>
    <cellStyle name="40% - Énfasis3 2 2 2 2" xfId="1016" xr:uid="{35A6C196-6D1C-4F0F-B35B-F30A41EAD11C}"/>
    <cellStyle name="40% - Énfasis3 2 2 3" xfId="1017" xr:uid="{C8AEA835-7A6F-43E6-9CD6-463BC6B975F8}"/>
    <cellStyle name="40% - Énfasis3 2 2 3 2" xfId="7278" xr:uid="{CD28E7A4-89FD-4E62-AE6C-DA8131E1CD8A}"/>
    <cellStyle name="40% - Énfasis3 2 2 3 2 2" xfId="12561" xr:uid="{F9F705D9-C5F7-403B-928F-C28B5518B380}"/>
    <cellStyle name="40% - Énfasis3 2 2 3 2 2 2" xfId="21581" xr:uid="{2896CF2C-8C70-402D-87A7-FA630148548F}"/>
    <cellStyle name="40% - Énfasis3 2 2 3 2 2 2 2" xfId="27137" xr:uid="{8AF552F9-4E30-4BE9-936F-7E59E52A697D}"/>
    <cellStyle name="40% - Énfasis3 2 2 3 2 2 2 3" xfId="32631" xr:uid="{67CF4841-7ED4-4AED-8627-403C6DB1BED1}"/>
    <cellStyle name="40% - Énfasis3 2 2 3 2 2 2 4" xfId="38115" xr:uid="{A342E85B-534B-4582-B090-DE19CFA48A4B}"/>
    <cellStyle name="40% - Énfasis3 2 2 3 2 2 3" xfId="24408" xr:uid="{922F23F2-A1EA-49AF-BBA2-5CD9BF028DFD}"/>
    <cellStyle name="40% - Énfasis3 2 2 3 2 2 4" xfId="29902" xr:uid="{E460650F-1171-4BCF-97E5-D7DC0CF9688A}"/>
    <cellStyle name="40% - Énfasis3 2 2 3 2 2 5" xfId="35386" xr:uid="{0120ACC7-ED4F-4DAA-9884-AC23689A1CE6}"/>
    <cellStyle name="40% - Énfasis3 2 2 3 2 3" xfId="20165" xr:uid="{256F27E7-2CEC-44A2-BDF5-366171FE556E}"/>
    <cellStyle name="40% - Énfasis3 2 2 3 2 3 2" xfId="25721" xr:uid="{629E7EA2-DDA8-4FAA-A96D-BAC19A689C5D}"/>
    <cellStyle name="40% - Énfasis3 2 2 3 2 3 3" xfId="31215" xr:uid="{F2C5B1B3-451A-42FC-8592-1E80E53FD362}"/>
    <cellStyle name="40% - Énfasis3 2 2 3 2 3 4" xfId="36699" xr:uid="{67FD39FE-99D9-4911-AAB7-5572E44FE1B6}"/>
    <cellStyle name="40% - Énfasis3 2 2 3 2 4" xfId="22992" xr:uid="{99A28486-09C3-4DFC-B07A-02E54EB13A3F}"/>
    <cellStyle name="40% - Énfasis3 2 2 3 2 5" xfId="28484" xr:uid="{4FB296C3-79F8-4176-B54E-CDE4C0A89777}"/>
    <cellStyle name="40% - Énfasis3 2 2 3 2 6" xfId="33968" xr:uid="{95291D74-6E02-43F7-90F1-926EEF08BB3E}"/>
    <cellStyle name="40% - Énfasis3 2 2 3 3" xfId="7375" xr:uid="{D0E1FDE5-01E5-44D5-9B51-E713BF88EC96}"/>
    <cellStyle name="40% - Énfasis3 2 2 3 3 2" xfId="20259" xr:uid="{C2A36290-0AE6-40B2-AD41-65D413891E52}"/>
    <cellStyle name="40% - Énfasis3 2 2 3 3 2 2" xfId="25815" xr:uid="{83541B13-5A61-40C4-AE37-ECD86FAE6150}"/>
    <cellStyle name="40% - Énfasis3 2 2 3 3 2 3" xfId="31309" xr:uid="{4FC1E681-6E0E-4C9F-870D-221FE24D5D80}"/>
    <cellStyle name="40% - Énfasis3 2 2 3 3 2 4" xfId="36793" xr:uid="{70EBD286-7536-45BA-BEF0-90B00B9CBC85}"/>
    <cellStyle name="40% - Énfasis3 2 2 3 3 3" xfId="23086" xr:uid="{A88389A2-7F10-4367-B8AB-3C5622700B0D}"/>
    <cellStyle name="40% - Énfasis3 2 2 3 3 4" xfId="28580" xr:uid="{0935B2E5-B342-4474-A788-5D737C1177DD}"/>
    <cellStyle name="40% - Énfasis3 2 2 3 3 5" xfId="34064" xr:uid="{E02D1683-4266-48FB-8082-7099A8833141}"/>
    <cellStyle name="40% - Énfasis3 2 2 3 4" xfId="20058" xr:uid="{ED047A3E-A47E-48D7-967F-44AF4D779DA4}"/>
    <cellStyle name="40% - Énfasis3 2 2 3 4 2" xfId="25618" xr:uid="{CCC01714-B7D4-4EE4-850A-36DDC7D08D7C}"/>
    <cellStyle name="40% - Énfasis3 2 2 3 4 3" xfId="31112" xr:uid="{86A3708A-E011-4AF9-A955-D256D6215472}"/>
    <cellStyle name="40% - Énfasis3 2 2 3 4 4" xfId="36596" xr:uid="{00ABA7B1-6314-4B14-990A-4DA966791F5E}"/>
    <cellStyle name="40% - Énfasis3 2 2 3 5" xfId="22835" xr:uid="{53BAB6A8-6E32-45B0-8C63-8B9FEE4D2C13}"/>
    <cellStyle name="40% - Énfasis3 2 2 3 6" xfId="22887" xr:uid="{50C9537D-CBAD-4452-A38A-48F80864E983}"/>
    <cellStyle name="40% - Énfasis3 2 2 3 7" xfId="28381" xr:uid="{B4253392-16B3-40A1-A2EE-4A375ABA48BD}"/>
    <cellStyle name="40% - Énfasis3 2 2 3 8" xfId="33865" xr:uid="{EA6C1910-3830-4286-80B0-CFB591070F78}"/>
    <cellStyle name="40% - Énfasis3 2 3" xfId="1018" xr:uid="{75BA14BF-B44F-465D-AAC6-F691E69DA87C}"/>
    <cellStyle name="40% - Énfasis3 2 3 2" xfId="1019" xr:uid="{98CD73D5-995F-41A9-868F-E4005BA2C9C7}"/>
    <cellStyle name="40% - Énfasis3 2 3 2 2" xfId="7279" xr:uid="{7DC31477-4E1E-4D05-BB82-0F165331CF2F}"/>
    <cellStyle name="40% - Énfasis3 2 3 2 2 2" xfId="12563" xr:uid="{D845AD95-A621-40B6-BE71-F5720F554798}"/>
    <cellStyle name="40% - Énfasis3 2 3 2 2 2 2" xfId="21582" xr:uid="{F66414DA-64D9-4F84-91E8-1DCBA185CECD}"/>
    <cellStyle name="40% - Énfasis3 2 3 2 2 2 2 2" xfId="27138" xr:uid="{2E489EA9-0260-4CC8-87DC-1B6870D94226}"/>
    <cellStyle name="40% - Énfasis3 2 3 2 2 2 2 3" xfId="32632" xr:uid="{A8A09DA4-5C61-4D5E-8198-7A358480D92F}"/>
    <cellStyle name="40% - Énfasis3 2 3 2 2 2 2 4" xfId="38116" xr:uid="{D4B095B2-A909-43AF-ABCB-07EBEBF37697}"/>
    <cellStyle name="40% - Énfasis3 2 3 2 2 2 3" xfId="24409" xr:uid="{49EA26AD-0F78-4434-AE7E-24DFD2C05A06}"/>
    <cellStyle name="40% - Énfasis3 2 3 2 2 2 4" xfId="29903" xr:uid="{4DF175B6-761C-4FA7-AB6B-EA71D304CCAC}"/>
    <cellStyle name="40% - Énfasis3 2 3 2 2 2 5" xfId="35387" xr:uid="{67D54DB3-B754-45C9-97B1-F461D555175C}"/>
    <cellStyle name="40% - Énfasis3 2 3 2 2 3" xfId="20166" xr:uid="{6A7C0E92-2ECF-45AE-962C-0AF2D0471701}"/>
    <cellStyle name="40% - Énfasis3 2 3 2 2 3 2" xfId="25722" xr:uid="{41839CE5-AA81-4D97-98B7-D891C5D17F28}"/>
    <cellStyle name="40% - Énfasis3 2 3 2 2 3 3" xfId="31216" xr:uid="{030355A9-9601-4A43-9E68-D6C155EC2369}"/>
    <cellStyle name="40% - Énfasis3 2 3 2 2 3 4" xfId="36700" xr:uid="{662064A8-C08B-4B1C-AC35-F99CC71F307D}"/>
    <cellStyle name="40% - Énfasis3 2 3 2 2 4" xfId="22993" xr:uid="{6FFD0F85-397A-4630-A73C-0AB4AC557F1F}"/>
    <cellStyle name="40% - Énfasis3 2 3 2 2 5" xfId="28485" xr:uid="{3B13340F-EF7A-4F5B-95E6-9D1AA97F6DD7}"/>
    <cellStyle name="40% - Énfasis3 2 3 2 2 6" xfId="33969" xr:uid="{62A3B990-80CA-48D3-9EB3-689CE8689FCF}"/>
    <cellStyle name="40% - Énfasis3 2 3 2 3" xfId="7376" xr:uid="{C2F2D227-F618-490B-9789-2C3EDCF4B91C}"/>
    <cellStyle name="40% - Énfasis3 2 3 2 3 2" xfId="20260" xr:uid="{82C54DC7-A78D-4845-BB11-2D6B9176523A}"/>
    <cellStyle name="40% - Énfasis3 2 3 2 3 2 2" xfId="25816" xr:uid="{454239AC-522C-4F40-B120-C195D06371E0}"/>
    <cellStyle name="40% - Énfasis3 2 3 2 3 2 3" xfId="31310" xr:uid="{A7BB3DE5-A083-404A-88FC-EC9E1B2F8D1E}"/>
    <cellStyle name="40% - Énfasis3 2 3 2 3 2 4" xfId="36794" xr:uid="{C86CAF3B-14F7-4192-863B-5AABD9E209DC}"/>
    <cellStyle name="40% - Énfasis3 2 3 2 3 3" xfId="23087" xr:uid="{06EB1037-64A0-449A-9641-52236FB0253B}"/>
    <cellStyle name="40% - Énfasis3 2 3 2 3 4" xfId="28581" xr:uid="{79CAC29B-5BCE-46E9-9075-5EFF6AE2E99E}"/>
    <cellStyle name="40% - Énfasis3 2 3 2 3 5" xfId="34065" xr:uid="{7F679CE0-EBBE-4142-AF6D-2945645AE75D}"/>
    <cellStyle name="40% - Énfasis3 2 3 2 4" xfId="20059" xr:uid="{F217F295-E949-4233-B007-620055326A7C}"/>
    <cellStyle name="40% - Énfasis3 2 3 2 4 2" xfId="25619" xr:uid="{84962A8D-B4BD-4597-9ACE-F2EFECA4B798}"/>
    <cellStyle name="40% - Énfasis3 2 3 2 4 3" xfId="31113" xr:uid="{8338AA89-E651-4E1B-A90D-6126F003F64D}"/>
    <cellStyle name="40% - Énfasis3 2 3 2 4 4" xfId="36597" xr:uid="{7A30FEFE-B757-4F04-A3B4-CE3AD4B5ED09}"/>
    <cellStyle name="40% - Énfasis3 2 3 2 5" xfId="22836" xr:uid="{B9FA71C3-5C97-4136-B7CD-3D8DFBF781C1}"/>
    <cellStyle name="40% - Énfasis3 2 3 2 6" xfId="22888" xr:uid="{C1E055B9-53E2-4A98-A0CC-D02AA51473B6}"/>
    <cellStyle name="40% - Énfasis3 2 3 2 7" xfId="28382" xr:uid="{FF691264-FEEC-4470-A74E-55CBE9619B9B}"/>
    <cellStyle name="40% - Énfasis3 2 3 2 8" xfId="33866" xr:uid="{FB237D01-24E8-44A2-8260-9718B3CEC139}"/>
    <cellStyle name="40% - Énfasis3 2 3 3" xfId="12562" xr:uid="{674A4E63-B70A-4CD0-9D02-1E905123D7AA}"/>
    <cellStyle name="40% - Énfasis3 2 4" xfId="1020" xr:uid="{DC49C2D3-2FFD-4CDF-A295-12A523075C91}"/>
    <cellStyle name="40% - Énfasis3 2 4 2" xfId="7280" xr:uid="{3BB7C74A-F606-43EF-9581-415FB6B57A1B}"/>
    <cellStyle name="40% - Énfasis3 2 4 2 2" xfId="12564" xr:uid="{7A9490A9-7D10-4DA7-A0B4-37CDC6FFBE47}"/>
    <cellStyle name="40% - Énfasis3 2 4 2 2 2" xfId="21583" xr:uid="{FD812844-1477-44F2-AED5-34F6F6D99FCC}"/>
    <cellStyle name="40% - Énfasis3 2 4 2 2 2 2" xfId="27139" xr:uid="{041DA8D6-8951-4EBB-93FB-566EE33C21E3}"/>
    <cellStyle name="40% - Énfasis3 2 4 2 2 2 3" xfId="32633" xr:uid="{93152DAA-75A4-4449-9BB2-8A5A76F37584}"/>
    <cellStyle name="40% - Énfasis3 2 4 2 2 2 4" xfId="38117" xr:uid="{C19869EF-5A72-4950-A9CC-428D6A1C6010}"/>
    <cellStyle name="40% - Énfasis3 2 4 2 2 3" xfId="24410" xr:uid="{9256794C-543C-4217-A82F-70A75067FF4F}"/>
    <cellStyle name="40% - Énfasis3 2 4 2 2 4" xfId="29904" xr:uid="{780DB230-20D4-4306-AA81-D8CBAD5DD8F1}"/>
    <cellStyle name="40% - Énfasis3 2 4 2 2 5" xfId="35388" xr:uid="{EC23A2C3-C444-4CE1-809F-48442E6C4AFB}"/>
    <cellStyle name="40% - Énfasis3 2 4 2 3" xfId="20167" xr:uid="{249681AB-CDFA-4D6F-9C2B-C5E52C65F5A2}"/>
    <cellStyle name="40% - Énfasis3 2 4 2 3 2" xfId="25723" xr:uid="{086795F8-F7E2-4849-BC2F-6BD3E04B4EF2}"/>
    <cellStyle name="40% - Énfasis3 2 4 2 3 3" xfId="31217" xr:uid="{04AA03A4-80BD-4E0F-BF79-0340EA553F39}"/>
    <cellStyle name="40% - Énfasis3 2 4 2 3 4" xfId="36701" xr:uid="{759B5F11-DF88-48FD-BA1C-87A04D3B0B98}"/>
    <cellStyle name="40% - Énfasis3 2 4 2 4" xfId="22994" xr:uid="{5E461058-9CCE-42D5-949E-E75AAFA9E0D3}"/>
    <cellStyle name="40% - Énfasis3 2 4 2 5" xfId="28486" xr:uid="{B29006EA-1CD8-4FC7-8AF0-8256899B82E2}"/>
    <cellStyle name="40% - Énfasis3 2 4 2 6" xfId="33970" xr:uid="{242E93A2-5347-4461-B6E4-AB243579D11F}"/>
    <cellStyle name="40% - Énfasis3 2 4 3" xfId="7378" xr:uid="{24CA5C4F-0042-4996-A39E-F8A8AEFC99FE}"/>
    <cellStyle name="40% - Énfasis3 2 4 3 2" xfId="20262" xr:uid="{D9A9F16D-D876-4D1E-8269-8259CA7AC617}"/>
    <cellStyle name="40% - Énfasis3 2 4 3 2 2" xfId="25818" xr:uid="{642A26C2-B2A2-48EA-8F80-CF22A4791A94}"/>
    <cellStyle name="40% - Énfasis3 2 4 3 2 3" xfId="31312" xr:uid="{B93B4B45-9628-4A67-ACAC-A18FB9F3E1BD}"/>
    <cellStyle name="40% - Énfasis3 2 4 3 2 4" xfId="36796" xr:uid="{647E2F8D-BA88-4CF8-9BAC-8AA3EF5C62F1}"/>
    <cellStyle name="40% - Énfasis3 2 4 3 3" xfId="23089" xr:uid="{385A7BE3-D894-4AF9-A410-24644A81E15C}"/>
    <cellStyle name="40% - Énfasis3 2 4 3 4" xfId="28583" xr:uid="{1746E0B0-89DD-4BF7-9456-D60541D2A69B}"/>
    <cellStyle name="40% - Énfasis3 2 4 3 5" xfId="34067" xr:uid="{F22409D8-CDB9-44A8-A635-6DEAC2F9E715}"/>
    <cellStyle name="40% - Énfasis3 2 4 4" xfId="20060" xr:uid="{D2D16899-21DC-4D85-9084-146BDDCEF26C}"/>
    <cellStyle name="40% - Énfasis3 2 4 4 2" xfId="25620" xr:uid="{8466F8B2-1A4C-4E60-ABEC-3D80212012B6}"/>
    <cellStyle name="40% - Énfasis3 2 4 4 3" xfId="31114" xr:uid="{3F714357-18F4-4056-9688-859F3437E91B}"/>
    <cellStyle name="40% - Énfasis3 2 4 4 4" xfId="36598" xr:uid="{62221E60-A981-4FE0-B306-1C9929A70B23}"/>
    <cellStyle name="40% - Énfasis3 2 4 5" xfId="22837" xr:uid="{53C0A51D-9575-4460-BAE3-D7DC12389297}"/>
    <cellStyle name="40% - Énfasis3 2 4 6" xfId="22889" xr:uid="{DB2AA31F-C217-4C5C-85D4-792A072F1E98}"/>
    <cellStyle name="40% - Énfasis3 2 4 7" xfId="28383" xr:uid="{56D91252-DADC-4F35-BC56-2223A935DF44}"/>
    <cellStyle name="40% - Énfasis3 2 4 8" xfId="33867" xr:uid="{21C7B07C-6E42-4B44-862A-DCE974FADB26}"/>
    <cellStyle name="40% - Énfasis3 2 5" xfId="1021" xr:uid="{7F45F7D7-3894-42F5-B1C6-4BA9BF4582C6}"/>
    <cellStyle name="40% - Énfasis3 2 6" xfId="12560" xr:uid="{5BD67A83-7CFE-4A27-9C10-BBD9AF11FC50}"/>
    <cellStyle name="40% - Énfasis3 2 7" xfId="15414" xr:uid="{682C5586-2C71-4A9D-9503-4E7DDA6CD35C}"/>
    <cellStyle name="40% - Énfasis3 2 8" xfId="1013" xr:uid="{BE9B068B-DE22-41DC-9428-6E82F6732CBE}"/>
    <cellStyle name="40% - Énfasis3 3" xfId="496" xr:uid="{1A2CFBEC-F18A-4F33-A3F2-FC94AEBCE0D2}"/>
    <cellStyle name="40% - Énfasis3 3 2" xfId="1023" xr:uid="{16F60681-DDE9-4E94-B9C5-60DD8507D124}"/>
    <cellStyle name="40% - Énfasis3 3 3" xfId="1022" xr:uid="{C95F299F-AE37-4FD1-8B5D-7CFDA76D4A78}"/>
    <cellStyle name="40% - Énfasis3 4" xfId="497" xr:uid="{B256B3F7-B744-4649-B496-005C26FDCACA}"/>
    <cellStyle name="40% - Énfasis3 4 2" xfId="7281" xr:uid="{A19959C9-6FBF-480C-A8BA-03574A2533FB}"/>
    <cellStyle name="40% - Énfasis3 4 2 2" xfId="12565" xr:uid="{6F2D1FAE-781C-4EDF-BA4C-71D396A6638B}"/>
    <cellStyle name="40% - Énfasis3 4 2 2 2" xfId="21584" xr:uid="{941A982B-5929-436F-BC81-D7921D5C0690}"/>
    <cellStyle name="40% - Énfasis3 4 2 2 2 2" xfId="27140" xr:uid="{B9261F45-2B19-407F-8A47-C10BB5B96039}"/>
    <cellStyle name="40% - Énfasis3 4 2 2 2 3" xfId="32634" xr:uid="{05947276-00A8-44D2-9DB1-9354A8C99E92}"/>
    <cellStyle name="40% - Énfasis3 4 2 2 2 4" xfId="38118" xr:uid="{134D7FB4-5281-49AB-BCC3-D689CA808C66}"/>
    <cellStyle name="40% - Énfasis3 4 2 2 3" xfId="24411" xr:uid="{EAA12634-8FF3-4AA6-8744-E8AB5D42F4A9}"/>
    <cellStyle name="40% - Énfasis3 4 2 2 4" xfId="29905" xr:uid="{B615D4DD-2682-46F3-9D9E-2F8DEDA5B5B5}"/>
    <cellStyle name="40% - Énfasis3 4 2 2 5" xfId="35389" xr:uid="{31261CB2-AC89-458D-B919-4CC77D34D50B}"/>
    <cellStyle name="40% - Énfasis3 4 2 3" xfId="20168" xr:uid="{79090D06-FCE9-443F-A512-A3B5512899B6}"/>
    <cellStyle name="40% - Énfasis3 4 2 3 2" xfId="25724" xr:uid="{E0658C87-F76C-44BA-A55A-0094286E4A56}"/>
    <cellStyle name="40% - Énfasis3 4 2 3 3" xfId="31218" xr:uid="{954C22B8-7B3E-4DC2-9B8D-F522D4119FA7}"/>
    <cellStyle name="40% - Énfasis3 4 2 3 4" xfId="36702" xr:uid="{68E05247-593A-484E-A73B-168B31EBE68C}"/>
    <cellStyle name="40% - Énfasis3 4 2 4" xfId="22995" xr:uid="{B0426CF2-239C-46FD-AA0F-9BCD9A417C75}"/>
    <cellStyle name="40% - Énfasis3 4 2 5" xfId="28487" xr:uid="{0B86D509-65EF-4026-A854-5BA474942B6D}"/>
    <cellStyle name="40% - Énfasis3 4 2 6" xfId="33971" xr:uid="{F2EBC9E8-772C-46D3-9914-47D24EAAFB05}"/>
    <cellStyle name="40% - Énfasis3 4 3" xfId="7381" xr:uid="{8037A20D-0D34-416D-92A9-CAB9F3B547D2}"/>
    <cellStyle name="40% - Énfasis3 4 3 2" xfId="20265" xr:uid="{F6F5EA7C-60B1-4E73-A9BD-9658268AF196}"/>
    <cellStyle name="40% - Énfasis3 4 3 2 2" xfId="25821" xr:uid="{ADB0C97B-C5D8-4EEA-9B61-230D37235EE8}"/>
    <cellStyle name="40% - Énfasis3 4 3 2 3" xfId="31315" xr:uid="{28FD8CB3-0271-4CBC-AB2D-6F2A7693DAAE}"/>
    <cellStyle name="40% - Énfasis3 4 3 2 4" xfId="36799" xr:uid="{2DFE187E-84C9-4EA4-917E-02835182312C}"/>
    <cellStyle name="40% - Énfasis3 4 3 3" xfId="23092" xr:uid="{CB68B650-E3F0-4B77-B807-C085B36C9AD1}"/>
    <cellStyle name="40% - Énfasis3 4 3 4" xfId="28586" xr:uid="{FE11EB4E-8511-4E7A-A5DB-1D3DE8DEE3EC}"/>
    <cellStyle name="40% - Énfasis3 4 3 5" xfId="34070" xr:uid="{FAF27C80-4E1D-4C7A-AFB5-085EED04B3AA}"/>
    <cellStyle name="40% - Énfasis3 4 4" xfId="20061" xr:uid="{E166D1BB-8FF1-425C-9B85-A59EA589226D}"/>
    <cellStyle name="40% - Énfasis3 4 4 2" xfId="25621" xr:uid="{479FE3C3-D84E-4F48-BFA4-79D981F97E97}"/>
    <cellStyle name="40% - Énfasis3 4 4 3" xfId="31115" xr:uid="{3D204237-4A22-4738-878B-E3CEFF159495}"/>
    <cellStyle name="40% - Énfasis3 4 4 4" xfId="36599" xr:uid="{EFD4C8DA-3DA4-4BB2-AE45-002F15CD0F39}"/>
    <cellStyle name="40% - Énfasis3 4 5" xfId="22838" xr:uid="{057F53FF-1426-448A-A828-A03D45D816BA}"/>
    <cellStyle name="40% - Énfasis3 4 6" xfId="22890" xr:uid="{FE2AC1C4-5F8D-4DA0-9F59-5C38583FD8E2}"/>
    <cellStyle name="40% - Énfasis3 4 7" xfId="28384" xr:uid="{C7739A1B-CC93-4AAD-9851-5C50673B9852}"/>
    <cellStyle name="40% - Énfasis3 4 8" xfId="33868" xr:uid="{2F3C849F-E4D0-4EB8-BF3A-181783DAA541}"/>
    <cellStyle name="40% - Énfasis3 4 9" xfId="1024" xr:uid="{ED2FA655-89DB-451F-931A-E3EFA8CA5B22}"/>
    <cellStyle name="40% - Énfasis3 5" xfId="498" xr:uid="{9FE0DD0B-485E-4235-B056-AADCF2967D59}"/>
    <cellStyle name="40% - Énfasis3 6" xfId="499" xr:uid="{ECEF86E3-EBC2-4FFD-866B-D057A1F03705}"/>
    <cellStyle name="40% - Énfasis3 7" xfId="500" xr:uid="{1C4ABEA3-386B-4DE6-94AB-A6AF8C243A86}"/>
    <cellStyle name="40% - Énfasis4" xfId="32" builtinId="43" customBuiltin="1"/>
    <cellStyle name="40% - Énfasis4 2" xfId="501" xr:uid="{E04558E8-9AEB-4371-8C07-1660EE265360}"/>
    <cellStyle name="40% - Énfasis4 2 2" xfId="1026" xr:uid="{F59AE385-4261-44AD-B698-EBB73C4F2D69}"/>
    <cellStyle name="40% - Énfasis4 2 2 2" xfId="1027" xr:uid="{BC6C2843-8598-4365-9789-A3D336A50D2F}"/>
    <cellStyle name="40% - Énfasis4 2 2 2 2" xfId="1028" xr:uid="{5C08F5FE-1270-4241-A7E1-711EF5CA693C}"/>
    <cellStyle name="40% - Énfasis4 2 2 3" xfId="1029" xr:uid="{48C26E36-FB4D-4E46-810B-CBAF5109FCD5}"/>
    <cellStyle name="40% - Énfasis4 2 2 3 2" xfId="7282" xr:uid="{3F5F0228-A771-49CC-BE81-1023AA1722AC}"/>
    <cellStyle name="40% - Énfasis4 2 2 3 2 2" xfId="12567" xr:uid="{6476DF85-AC21-4101-BC6F-456FBE9D36F8}"/>
    <cellStyle name="40% - Énfasis4 2 2 3 2 2 2" xfId="21585" xr:uid="{42B06B95-780F-4018-A2E8-1596353D9D47}"/>
    <cellStyle name="40% - Énfasis4 2 2 3 2 2 2 2" xfId="27141" xr:uid="{E8457F94-DCF8-4374-AB69-6C7D243906FD}"/>
    <cellStyle name="40% - Énfasis4 2 2 3 2 2 2 3" xfId="32635" xr:uid="{3C282D46-1D83-4B81-A277-BA84BD681326}"/>
    <cellStyle name="40% - Énfasis4 2 2 3 2 2 2 4" xfId="38119" xr:uid="{5995E500-1621-4801-BE90-E3B35C8C22B9}"/>
    <cellStyle name="40% - Énfasis4 2 2 3 2 2 3" xfId="24412" xr:uid="{90B358B8-1477-46A2-9E8E-8CE1540FB632}"/>
    <cellStyle name="40% - Énfasis4 2 2 3 2 2 4" xfId="29906" xr:uid="{2CE6A351-8A49-4D95-8832-60AACE0334EB}"/>
    <cellStyle name="40% - Énfasis4 2 2 3 2 2 5" xfId="35390" xr:uid="{2C5ADA88-C7BD-48BB-B751-8DB35A97BD15}"/>
    <cellStyle name="40% - Énfasis4 2 2 3 2 3" xfId="20169" xr:uid="{561267F5-BFE6-4426-AD72-99516BE5E502}"/>
    <cellStyle name="40% - Énfasis4 2 2 3 2 3 2" xfId="25725" xr:uid="{5A911028-9B0C-484D-8BCE-D95D8DA42887}"/>
    <cellStyle name="40% - Énfasis4 2 2 3 2 3 3" xfId="31219" xr:uid="{B9EDEB27-8C0B-4D78-B8F8-EAA266B507DE}"/>
    <cellStyle name="40% - Énfasis4 2 2 3 2 3 4" xfId="36703" xr:uid="{8CF92305-4485-4633-B80C-C5115BD80F3A}"/>
    <cellStyle name="40% - Énfasis4 2 2 3 2 4" xfId="22996" xr:uid="{C8604EFA-CB11-4060-9479-AF6CAD9CC0F5}"/>
    <cellStyle name="40% - Énfasis4 2 2 3 2 5" xfId="28488" xr:uid="{70C9B040-5C41-4C5F-B84F-DBAFE1C2FF29}"/>
    <cellStyle name="40% - Énfasis4 2 2 3 2 6" xfId="33972" xr:uid="{78891088-2E38-433C-A92F-8DE6BAA9F9AC}"/>
    <cellStyle name="40% - Énfasis4 2 2 3 3" xfId="7384" xr:uid="{9E37F598-538D-45FE-9999-43C8D333839B}"/>
    <cellStyle name="40% - Énfasis4 2 2 3 3 2" xfId="20268" xr:uid="{3D66C4C1-6322-4810-B15C-51613F396768}"/>
    <cellStyle name="40% - Énfasis4 2 2 3 3 2 2" xfId="25824" xr:uid="{13B6D450-76CC-4067-AF34-E6D8381233E1}"/>
    <cellStyle name="40% - Énfasis4 2 2 3 3 2 3" xfId="31318" xr:uid="{AD00E98C-F730-4C43-859F-975F4F813B22}"/>
    <cellStyle name="40% - Énfasis4 2 2 3 3 2 4" xfId="36802" xr:uid="{CB78AB30-89F6-4076-A82D-9BF8C971E5B8}"/>
    <cellStyle name="40% - Énfasis4 2 2 3 3 3" xfId="23095" xr:uid="{91AB9AA3-8B06-47DC-B864-189C57A72018}"/>
    <cellStyle name="40% - Énfasis4 2 2 3 3 4" xfId="28589" xr:uid="{ED80E9AE-7EB0-4EA0-9545-EE775FD97FD9}"/>
    <cellStyle name="40% - Énfasis4 2 2 3 3 5" xfId="34073" xr:uid="{F48C08C5-E335-4916-A159-0034307EA497}"/>
    <cellStyle name="40% - Énfasis4 2 2 3 4" xfId="20062" xr:uid="{4FE430A2-FB6A-4555-B4A7-5D340F6191F7}"/>
    <cellStyle name="40% - Énfasis4 2 2 3 4 2" xfId="25622" xr:uid="{92B2CA1A-D65B-425C-BA43-703B4E7A953D}"/>
    <cellStyle name="40% - Énfasis4 2 2 3 4 3" xfId="31116" xr:uid="{FDFA7B62-4392-4E33-BBEA-A964CB12F251}"/>
    <cellStyle name="40% - Énfasis4 2 2 3 4 4" xfId="36600" xr:uid="{7AAF8D3C-61F5-496A-A6F9-C0E6EF5E7E9F}"/>
    <cellStyle name="40% - Énfasis4 2 2 3 5" xfId="22839" xr:uid="{10B52331-F685-47E8-9DD6-435EFC5933FC}"/>
    <cellStyle name="40% - Énfasis4 2 2 3 6" xfId="22891" xr:uid="{09AFDADA-EA13-45BF-AFEE-9B11D9A7C33A}"/>
    <cellStyle name="40% - Énfasis4 2 2 3 7" xfId="28385" xr:uid="{DCA2A79C-7EEB-4CAD-907B-71182208BA61}"/>
    <cellStyle name="40% - Énfasis4 2 2 3 8" xfId="33869" xr:uid="{80D87A46-C279-40A7-B612-27BE7369FC02}"/>
    <cellStyle name="40% - Énfasis4 2 3" xfId="1030" xr:uid="{559A67A4-DF03-46C4-8BCC-E889F72150C1}"/>
    <cellStyle name="40% - Énfasis4 2 3 2" xfId="1031" xr:uid="{40FCC372-E814-4425-B4D5-830E1BB489CC}"/>
    <cellStyle name="40% - Énfasis4 2 3 2 2" xfId="7283" xr:uid="{A508544B-C620-4AB3-ADAA-DF5AB65FDEF3}"/>
    <cellStyle name="40% - Énfasis4 2 3 2 2 2" xfId="12569" xr:uid="{897D8B26-B0A8-4872-A1C3-15A9581391D4}"/>
    <cellStyle name="40% - Énfasis4 2 3 2 2 2 2" xfId="21586" xr:uid="{753A1C92-00B7-4073-A044-49A81DEA91E3}"/>
    <cellStyle name="40% - Énfasis4 2 3 2 2 2 2 2" xfId="27142" xr:uid="{FDD07845-50EB-483C-A107-C3957ED4C4BB}"/>
    <cellStyle name="40% - Énfasis4 2 3 2 2 2 2 3" xfId="32636" xr:uid="{13E702F9-588F-48B3-8080-73C906863819}"/>
    <cellStyle name="40% - Énfasis4 2 3 2 2 2 2 4" xfId="38120" xr:uid="{8A8FF449-7419-44C4-99B9-C96745EA7389}"/>
    <cellStyle name="40% - Énfasis4 2 3 2 2 2 3" xfId="24413" xr:uid="{BB1A87AC-0FCB-47EF-AEDC-5532794F2E66}"/>
    <cellStyle name="40% - Énfasis4 2 3 2 2 2 4" xfId="29907" xr:uid="{ECA069E0-70D2-45E7-B6BF-A3F7C3DF7414}"/>
    <cellStyle name="40% - Énfasis4 2 3 2 2 2 5" xfId="35391" xr:uid="{A1484473-C6B9-4C3C-8872-2463BC02B26D}"/>
    <cellStyle name="40% - Énfasis4 2 3 2 2 3" xfId="20170" xr:uid="{0A21569B-2E3C-4EB4-B886-6E3A3DB52F27}"/>
    <cellStyle name="40% - Énfasis4 2 3 2 2 3 2" xfId="25726" xr:uid="{BF3DBD7E-97A5-42AE-887F-0DC1155F5F54}"/>
    <cellStyle name="40% - Énfasis4 2 3 2 2 3 3" xfId="31220" xr:uid="{0F96F5BA-148B-4DA6-AD7C-85712FA46019}"/>
    <cellStyle name="40% - Énfasis4 2 3 2 2 3 4" xfId="36704" xr:uid="{B4CD4442-BCC5-4D19-B6AF-F1ADD92D6062}"/>
    <cellStyle name="40% - Énfasis4 2 3 2 2 4" xfId="22997" xr:uid="{E6F6FB2D-9E61-45E1-B788-99C7648C5DB2}"/>
    <cellStyle name="40% - Énfasis4 2 3 2 2 5" xfId="28489" xr:uid="{836CA071-D84E-4E91-B345-BB7529BB72EF}"/>
    <cellStyle name="40% - Énfasis4 2 3 2 2 6" xfId="33973" xr:uid="{8AA962B7-3D69-4BE1-B714-210AED11AC95}"/>
    <cellStyle name="40% - Énfasis4 2 3 2 3" xfId="7389" xr:uid="{83A56CC9-9BF2-451F-A0AB-ECE2C727B8C3}"/>
    <cellStyle name="40% - Énfasis4 2 3 2 3 2" xfId="20273" xr:uid="{C0209A1D-DEC8-4E32-9843-C3E1F92674D9}"/>
    <cellStyle name="40% - Énfasis4 2 3 2 3 2 2" xfId="25829" xr:uid="{23AC785C-DF53-418C-9DBE-0FD7B335574B}"/>
    <cellStyle name="40% - Énfasis4 2 3 2 3 2 3" xfId="31323" xr:uid="{268E1F63-4A5D-45B1-BEAB-7DB9E2033BBF}"/>
    <cellStyle name="40% - Énfasis4 2 3 2 3 2 4" xfId="36807" xr:uid="{2D085249-337C-467B-8057-2266413B1F6B}"/>
    <cellStyle name="40% - Énfasis4 2 3 2 3 3" xfId="23100" xr:uid="{429F4455-5879-4D70-9D37-FD4ED7CAB864}"/>
    <cellStyle name="40% - Énfasis4 2 3 2 3 4" xfId="28594" xr:uid="{2FE179AA-A70A-43B4-AAB4-4E4D13E18C76}"/>
    <cellStyle name="40% - Énfasis4 2 3 2 3 5" xfId="34078" xr:uid="{72DEAB1F-A826-455A-B558-965EEEF65D1F}"/>
    <cellStyle name="40% - Énfasis4 2 3 2 4" xfId="20063" xr:uid="{0098DC71-5C07-4DFE-B75D-DE96126A21FA}"/>
    <cellStyle name="40% - Énfasis4 2 3 2 4 2" xfId="25623" xr:uid="{28BD65A7-8F4C-4C71-9287-BC2BFEE4216F}"/>
    <cellStyle name="40% - Énfasis4 2 3 2 4 3" xfId="31117" xr:uid="{B1E0C589-11B3-418C-BFB0-A5EDF681A041}"/>
    <cellStyle name="40% - Énfasis4 2 3 2 4 4" xfId="36601" xr:uid="{A3B57F6C-A257-4941-92A8-6BE4DE93392A}"/>
    <cellStyle name="40% - Énfasis4 2 3 2 5" xfId="22840" xr:uid="{0AB90877-2AB9-4A64-986F-33FD612D3FB2}"/>
    <cellStyle name="40% - Énfasis4 2 3 2 6" xfId="22892" xr:uid="{731A44CE-8052-4449-8DD4-4BEDDAC1954B}"/>
    <cellStyle name="40% - Énfasis4 2 3 2 7" xfId="28386" xr:uid="{1C48568F-EF87-4076-92BD-88CC67A2A1A6}"/>
    <cellStyle name="40% - Énfasis4 2 3 2 8" xfId="33870" xr:uid="{313C8DC9-4BFC-47DF-90EF-3AF3149F1AC2}"/>
    <cellStyle name="40% - Énfasis4 2 3 3" xfId="12568" xr:uid="{31362500-9232-44F9-A878-2E88CB175A1A}"/>
    <cellStyle name="40% - Énfasis4 2 4" xfId="1032" xr:uid="{45D0DE8C-330C-4FC9-B047-3D28E7E92BA6}"/>
    <cellStyle name="40% - Énfasis4 2 4 2" xfId="7284" xr:uid="{CDC92A8A-693E-4A0F-BAF4-85A059ADBC92}"/>
    <cellStyle name="40% - Énfasis4 2 4 2 2" xfId="12570" xr:uid="{A6511A7C-E73C-48CE-A4B0-5B1732E3D487}"/>
    <cellStyle name="40% - Énfasis4 2 4 2 2 2" xfId="21587" xr:uid="{90EA4248-BF11-4D0C-9DA4-CC654619159D}"/>
    <cellStyle name="40% - Énfasis4 2 4 2 2 2 2" xfId="27143" xr:uid="{AF6439FE-CC35-4D1B-90E2-B616B53E01D9}"/>
    <cellStyle name="40% - Énfasis4 2 4 2 2 2 3" xfId="32637" xr:uid="{4CC5715D-7CF3-4117-9AEC-72C249B327C3}"/>
    <cellStyle name="40% - Énfasis4 2 4 2 2 2 4" xfId="38121" xr:uid="{01733B8B-2784-4FAF-9B3A-A92D1CABDE51}"/>
    <cellStyle name="40% - Énfasis4 2 4 2 2 3" xfId="24414" xr:uid="{6CFDF014-7549-43C7-96B7-809A04ABAA61}"/>
    <cellStyle name="40% - Énfasis4 2 4 2 2 4" xfId="29908" xr:uid="{331AA715-E988-4F79-8580-CA9A81E20EAD}"/>
    <cellStyle name="40% - Énfasis4 2 4 2 2 5" xfId="35392" xr:uid="{15485A75-1DC7-4F62-BEBF-7908EBCA6EE6}"/>
    <cellStyle name="40% - Énfasis4 2 4 2 3" xfId="20171" xr:uid="{8FFAB038-1938-4916-918D-A379D0386D07}"/>
    <cellStyle name="40% - Énfasis4 2 4 2 3 2" xfId="25727" xr:uid="{6F7D017D-F825-44CC-B21F-4750310E6077}"/>
    <cellStyle name="40% - Énfasis4 2 4 2 3 3" xfId="31221" xr:uid="{2BA0CC2E-BEE6-4BE3-8D07-B162C4B69E89}"/>
    <cellStyle name="40% - Énfasis4 2 4 2 3 4" xfId="36705" xr:uid="{76BA1812-4195-44AE-BD4D-1DA2D56A9672}"/>
    <cellStyle name="40% - Énfasis4 2 4 2 4" xfId="22998" xr:uid="{7C8F4CF2-5C28-4337-BA51-04782E637129}"/>
    <cellStyle name="40% - Énfasis4 2 4 2 5" xfId="28490" xr:uid="{351BF9AA-0463-4F3F-A414-7C34A0AAF316}"/>
    <cellStyle name="40% - Énfasis4 2 4 2 6" xfId="33974" xr:uid="{ADB89EC3-442A-456F-9E0C-D8779CE893ED}"/>
    <cellStyle name="40% - Énfasis4 2 4 3" xfId="7390" xr:uid="{A8E6AD23-4D74-487C-AFFB-68BC4930BAE0}"/>
    <cellStyle name="40% - Énfasis4 2 4 3 2" xfId="20274" xr:uid="{2F86C129-3523-4DF3-8BB8-2E38E6339961}"/>
    <cellStyle name="40% - Énfasis4 2 4 3 2 2" xfId="25830" xr:uid="{DE7F07A1-F88C-4F9F-8488-14D4A7C67CD9}"/>
    <cellStyle name="40% - Énfasis4 2 4 3 2 3" xfId="31324" xr:uid="{09F50D0C-E328-4E6F-81A0-89EA85E2008C}"/>
    <cellStyle name="40% - Énfasis4 2 4 3 2 4" xfId="36808" xr:uid="{6BA68572-612D-4012-B95C-82F890456769}"/>
    <cellStyle name="40% - Énfasis4 2 4 3 3" xfId="23101" xr:uid="{F528D53B-8EE1-47A8-BBCF-2B3928E46DDE}"/>
    <cellStyle name="40% - Énfasis4 2 4 3 4" xfId="28595" xr:uid="{3D85DFB4-B86B-453B-9AC0-230EAEB611B8}"/>
    <cellStyle name="40% - Énfasis4 2 4 3 5" xfId="34079" xr:uid="{41B465ED-B93F-47EA-8E5C-EF0E20214E06}"/>
    <cellStyle name="40% - Énfasis4 2 4 4" xfId="20064" xr:uid="{2058D4B8-6A4F-439A-9797-4ACD93307554}"/>
    <cellStyle name="40% - Énfasis4 2 4 4 2" xfId="25624" xr:uid="{B5544A1F-5864-49E9-A085-A341B177C943}"/>
    <cellStyle name="40% - Énfasis4 2 4 4 3" xfId="31118" xr:uid="{DC9C1E5E-179A-4E4B-B812-5E86BBF4150B}"/>
    <cellStyle name="40% - Énfasis4 2 4 4 4" xfId="36602" xr:uid="{F1E201EE-2922-459A-B5BA-2701E71993E0}"/>
    <cellStyle name="40% - Énfasis4 2 4 5" xfId="22841" xr:uid="{AD1ACCD9-865D-4FCA-8F6F-C1665DB3EA9B}"/>
    <cellStyle name="40% - Énfasis4 2 4 6" xfId="22893" xr:uid="{71425747-FD10-4607-B7F6-1353E914FADA}"/>
    <cellStyle name="40% - Énfasis4 2 4 7" xfId="28387" xr:uid="{F78D72AE-83C4-4E83-89B4-F5EA0DB9E48C}"/>
    <cellStyle name="40% - Énfasis4 2 4 8" xfId="33871" xr:uid="{14362A26-89D5-4571-9FE8-610EB8F21500}"/>
    <cellStyle name="40% - Énfasis4 2 5" xfId="1033" xr:uid="{B517467B-F252-408C-85B1-EFA2273ECBB1}"/>
    <cellStyle name="40% - Énfasis4 2 6" xfId="12566" xr:uid="{9B5A6985-7762-4B8A-9B05-F8C85F8074F0}"/>
    <cellStyle name="40% - Énfasis4 2 7" xfId="15415" xr:uid="{4D1CC666-3359-447C-863C-D9A5399609FE}"/>
    <cellStyle name="40% - Énfasis4 2 8" xfId="1025" xr:uid="{53E29F3A-12AF-47D2-A1FD-0D6306226E23}"/>
    <cellStyle name="40% - Énfasis4 3" xfId="502" xr:uid="{DF2EE4AE-03D8-4E29-9B4E-CC11FAD7782B}"/>
    <cellStyle name="40% - Énfasis4 3 2" xfId="1035" xr:uid="{3A9D1A76-65B7-49A4-B6F5-5BE4177363A2}"/>
    <cellStyle name="40% - Énfasis4 3 3" xfId="1034" xr:uid="{809670B6-2E04-437C-9649-5592A3115DF6}"/>
    <cellStyle name="40% - Énfasis4 4" xfId="503" xr:uid="{0458104C-48FA-4D29-A547-65682EEBEAF5}"/>
    <cellStyle name="40% - Énfasis4 4 2" xfId="7285" xr:uid="{9FAA7FC0-AE20-4774-A601-2D6C963C2EDD}"/>
    <cellStyle name="40% - Énfasis4 4 2 2" xfId="12571" xr:uid="{D80B6DF8-3082-4A3C-AA70-C4013D33CA17}"/>
    <cellStyle name="40% - Énfasis4 4 2 2 2" xfId="21588" xr:uid="{DA312985-1E52-46CF-A473-EE7A42CC46DF}"/>
    <cellStyle name="40% - Énfasis4 4 2 2 2 2" xfId="27144" xr:uid="{13EABED1-AF86-4E29-9064-EC1852BE9914}"/>
    <cellStyle name="40% - Énfasis4 4 2 2 2 3" xfId="32638" xr:uid="{A4BA7FD5-E9EF-4A2E-B241-7EE9B199B6A8}"/>
    <cellStyle name="40% - Énfasis4 4 2 2 2 4" xfId="38122" xr:uid="{AB572A09-BEB1-44AB-AA09-95F42BE53C49}"/>
    <cellStyle name="40% - Énfasis4 4 2 2 3" xfId="24415" xr:uid="{654BD53F-D164-47D3-AD77-4DA9B8130C8C}"/>
    <cellStyle name="40% - Énfasis4 4 2 2 4" xfId="29909" xr:uid="{2C8EB080-3D7B-44A2-91D7-256E4982EB45}"/>
    <cellStyle name="40% - Énfasis4 4 2 2 5" xfId="35393" xr:uid="{7D29009C-4A6B-451D-B209-547E3FF4B582}"/>
    <cellStyle name="40% - Énfasis4 4 2 3" xfId="20172" xr:uid="{9AF5C676-FA48-4309-AC0C-66F8DF0C1483}"/>
    <cellStyle name="40% - Énfasis4 4 2 3 2" xfId="25728" xr:uid="{6CF414F1-0584-4F55-8FF2-CCF8BC9B663F}"/>
    <cellStyle name="40% - Énfasis4 4 2 3 3" xfId="31222" xr:uid="{75C2D030-3098-4BEA-8855-EFEF2D24CE97}"/>
    <cellStyle name="40% - Énfasis4 4 2 3 4" xfId="36706" xr:uid="{B18830F6-9563-4DE6-BDA0-A67B95BA3721}"/>
    <cellStyle name="40% - Énfasis4 4 2 4" xfId="22999" xr:uid="{B6F489CC-A7B1-4DF8-91CE-EF027033549C}"/>
    <cellStyle name="40% - Énfasis4 4 2 5" xfId="28491" xr:uid="{C091604D-6547-4E90-AA7D-C510338ADD1B}"/>
    <cellStyle name="40% - Énfasis4 4 2 6" xfId="33975" xr:uid="{9987CC0F-C78D-4B67-A1D1-539DEFE8B6F1}"/>
    <cellStyle name="40% - Énfasis4 4 3" xfId="7391" xr:uid="{8F01D40F-524F-40E2-AA0C-6A81EB3FADFF}"/>
    <cellStyle name="40% - Énfasis4 4 3 2" xfId="20275" xr:uid="{D848F7C1-531C-495E-AA8C-F7524ED3C069}"/>
    <cellStyle name="40% - Énfasis4 4 3 2 2" xfId="25831" xr:uid="{EF6531FD-834E-41BF-BD54-FE224340D2B1}"/>
    <cellStyle name="40% - Énfasis4 4 3 2 3" xfId="31325" xr:uid="{53770054-F407-4374-8137-C301B5EDAC10}"/>
    <cellStyle name="40% - Énfasis4 4 3 2 4" xfId="36809" xr:uid="{74D6CCAF-2406-4F31-BD61-62472EF7E044}"/>
    <cellStyle name="40% - Énfasis4 4 3 3" xfId="23102" xr:uid="{F7ABD91B-6B3C-41BC-A5A2-DCAEFF189D9D}"/>
    <cellStyle name="40% - Énfasis4 4 3 4" xfId="28596" xr:uid="{131F88AE-A067-4705-81E3-6DAA9E7186EB}"/>
    <cellStyle name="40% - Énfasis4 4 3 5" xfId="34080" xr:uid="{8FB5F0F9-2354-4EB4-97AA-DC2F107730F3}"/>
    <cellStyle name="40% - Énfasis4 4 4" xfId="20065" xr:uid="{CC7B44E4-EE0D-4949-9DE9-893A15BBB3F0}"/>
    <cellStyle name="40% - Énfasis4 4 4 2" xfId="25625" xr:uid="{8A608B43-9473-432D-9809-E088094ECAA2}"/>
    <cellStyle name="40% - Énfasis4 4 4 3" xfId="31119" xr:uid="{1D9D0331-8D5C-46EB-9E45-A6551CCE3A51}"/>
    <cellStyle name="40% - Énfasis4 4 4 4" xfId="36603" xr:uid="{592164D6-F21E-4185-BE5C-B5B12A75310E}"/>
    <cellStyle name="40% - Énfasis4 4 5" xfId="22842" xr:uid="{05BEAA43-F784-4950-8FC8-7E62EF883CB0}"/>
    <cellStyle name="40% - Énfasis4 4 6" xfId="22894" xr:uid="{42B7E4DE-F9A5-4C19-87FC-777198D1A6A7}"/>
    <cellStyle name="40% - Énfasis4 4 7" xfId="28388" xr:uid="{B142D282-A2E2-4568-8B95-56AB5B4275AA}"/>
    <cellStyle name="40% - Énfasis4 4 8" xfId="33872" xr:uid="{37100CC5-1A80-403B-AAE8-3C886600D8A1}"/>
    <cellStyle name="40% - Énfasis4 4 9" xfId="1036" xr:uid="{1992CA65-A65C-4DCE-906A-50EA14845E1F}"/>
    <cellStyle name="40% - Énfasis4 5" xfId="504" xr:uid="{3D4FB282-99B2-4B27-97CB-A894E7BA5495}"/>
    <cellStyle name="40% - Énfasis4 6" xfId="505" xr:uid="{10121DBB-A628-47F5-966D-82C348E4A210}"/>
    <cellStyle name="40% - Énfasis4 7" xfId="506" xr:uid="{B579CF34-A4A0-4FB0-B476-5D765FB4B02E}"/>
    <cellStyle name="40% - Énfasis5" xfId="36" builtinId="47" customBuiltin="1"/>
    <cellStyle name="40% - Énfasis5 2" xfId="507" xr:uid="{14DD3381-BEE3-427F-A65B-78658443AFC3}"/>
    <cellStyle name="40% - Énfasis5 2 2" xfId="1038" xr:uid="{8D5B240C-EC1F-4ABA-BAEA-63DCE1BB25D2}"/>
    <cellStyle name="40% - Énfasis5 2 2 2" xfId="1039" xr:uid="{AD9C7E2C-C8DB-4613-8AA4-F803D3213604}"/>
    <cellStyle name="40% - Énfasis5 2 2 2 2" xfId="1040" xr:uid="{68D3D4CE-55FD-4846-913F-678F95A0F2FE}"/>
    <cellStyle name="40% - Énfasis5 2 2 3" xfId="1041" xr:uid="{1919AE31-1806-4D91-9DC3-77E3F00ED6AE}"/>
    <cellStyle name="40% - Énfasis5 2 2 3 2" xfId="7286" xr:uid="{2BBBA3C9-75EC-4840-924C-26F76C13DB4E}"/>
    <cellStyle name="40% - Énfasis5 2 2 3 2 2" xfId="12573" xr:uid="{DB01F614-81ED-4010-B279-2025A1202893}"/>
    <cellStyle name="40% - Énfasis5 2 2 3 2 2 2" xfId="21589" xr:uid="{90C9DEB4-6259-45C7-90DF-727442DBC947}"/>
    <cellStyle name="40% - Énfasis5 2 2 3 2 2 2 2" xfId="27145" xr:uid="{C6EDC572-C7E9-4A4B-8544-26BA19048DF8}"/>
    <cellStyle name="40% - Énfasis5 2 2 3 2 2 2 3" xfId="32639" xr:uid="{B606978C-A09C-47E0-8AA2-071FEA5D81B8}"/>
    <cellStyle name="40% - Énfasis5 2 2 3 2 2 2 4" xfId="38123" xr:uid="{9A85C934-AC49-4C8D-AFBB-41D50360BF31}"/>
    <cellStyle name="40% - Énfasis5 2 2 3 2 2 3" xfId="24416" xr:uid="{C375B53C-253C-404F-8EC3-47F588B334F6}"/>
    <cellStyle name="40% - Énfasis5 2 2 3 2 2 4" xfId="29910" xr:uid="{D8BBE030-6847-4FC5-8336-679CA4C1CD1B}"/>
    <cellStyle name="40% - Énfasis5 2 2 3 2 2 5" xfId="35394" xr:uid="{8F5A0854-6490-4A4C-A2FF-5F26D1025153}"/>
    <cellStyle name="40% - Énfasis5 2 2 3 2 3" xfId="20173" xr:uid="{948A47FF-DBD0-4F93-A0D2-DC6938C63982}"/>
    <cellStyle name="40% - Énfasis5 2 2 3 2 3 2" xfId="25729" xr:uid="{B6EFA001-6C97-47C4-895C-1667B06E73A0}"/>
    <cellStyle name="40% - Énfasis5 2 2 3 2 3 3" xfId="31223" xr:uid="{3CF73C20-1832-4DA8-BDDB-C5A0A1295442}"/>
    <cellStyle name="40% - Énfasis5 2 2 3 2 3 4" xfId="36707" xr:uid="{34B8E07A-D837-4360-B696-1FACAE7FF9FC}"/>
    <cellStyle name="40% - Énfasis5 2 2 3 2 4" xfId="23000" xr:uid="{B293538B-2471-49DC-8428-6DF32820FE62}"/>
    <cellStyle name="40% - Énfasis5 2 2 3 2 5" xfId="28492" xr:uid="{8A59E162-F25D-4134-A080-1966F9A474A5}"/>
    <cellStyle name="40% - Énfasis5 2 2 3 2 6" xfId="33976" xr:uid="{D3C1F28D-535C-48A5-B786-CED5E18564D7}"/>
    <cellStyle name="40% - Énfasis5 2 2 3 3" xfId="7392" xr:uid="{F505E12F-49B4-4FCD-B66E-94D24C9D20F7}"/>
    <cellStyle name="40% - Énfasis5 2 2 3 3 2" xfId="20276" xr:uid="{1F10C2F6-7F2F-4362-B008-7CF7C5922CFD}"/>
    <cellStyle name="40% - Énfasis5 2 2 3 3 2 2" xfId="25832" xr:uid="{3C125345-A049-42B0-A890-C54534E877D6}"/>
    <cellStyle name="40% - Énfasis5 2 2 3 3 2 3" xfId="31326" xr:uid="{0F4B38B1-7DDE-4539-A5E6-9480BBE31E6F}"/>
    <cellStyle name="40% - Énfasis5 2 2 3 3 2 4" xfId="36810" xr:uid="{02ABDF53-8224-4ECF-9EB2-7F9639BDDA4B}"/>
    <cellStyle name="40% - Énfasis5 2 2 3 3 3" xfId="23103" xr:uid="{4A47570F-0F0B-4C3F-87D0-DBBC6514037E}"/>
    <cellStyle name="40% - Énfasis5 2 2 3 3 4" xfId="28597" xr:uid="{31CC5609-5D78-4FC9-B627-CDBF0FA07D9D}"/>
    <cellStyle name="40% - Énfasis5 2 2 3 3 5" xfId="34081" xr:uid="{261F6F9A-6F59-497E-80C9-2AF8CF57EB80}"/>
    <cellStyle name="40% - Énfasis5 2 2 3 4" xfId="20066" xr:uid="{98194707-C161-4B71-97CC-DB23AC960886}"/>
    <cellStyle name="40% - Énfasis5 2 2 3 4 2" xfId="25626" xr:uid="{BD358309-F3FA-4AC2-AAA2-75BD0B5DA230}"/>
    <cellStyle name="40% - Énfasis5 2 2 3 4 3" xfId="31120" xr:uid="{06EEA3A5-04B2-4BFD-B375-179B10F0F9DB}"/>
    <cellStyle name="40% - Énfasis5 2 2 3 4 4" xfId="36604" xr:uid="{8E2D05D2-B41B-41AC-93DF-5EF142CC0B77}"/>
    <cellStyle name="40% - Énfasis5 2 2 3 5" xfId="22843" xr:uid="{6A3F4035-05F0-4A64-9572-F7B4B2F3C770}"/>
    <cellStyle name="40% - Énfasis5 2 2 3 6" xfId="22895" xr:uid="{CF3F26D2-B94D-418F-BB50-1D9861690402}"/>
    <cellStyle name="40% - Énfasis5 2 2 3 7" xfId="28389" xr:uid="{BEEC165E-B9F0-4200-8923-50B10BC7F580}"/>
    <cellStyle name="40% - Énfasis5 2 2 3 8" xfId="33873" xr:uid="{18E2DF77-A94B-470E-9309-E61E76309BF9}"/>
    <cellStyle name="40% - Énfasis5 2 3" xfId="1042" xr:uid="{CA0F0968-EB5D-4813-8C4C-38AC83FEAE6D}"/>
    <cellStyle name="40% - Énfasis5 2 3 2" xfId="1043" xr:uid="{2FB020E0-B0A0-4625-BB99-8B8B548229E2}"/>
    <cellStyle name="40% - Énfasis5 2 3 2 2" xfId="7287" xr:uid="{BF33C88A-66BA-4F30-8CE8-E4B6EBE7DC1E}"/>
    <cellStyle name="40% - Énfasis5 2 3 2 2 2" xfId="12575" xr:uid="{394A2CA6-4104-4F9D-AF92-85217BEC70BD}"/>
    <cellStyle name="40% - Énfasis5 2 3 2 2 2 2" xfId="21590" xr:uid="{ECCDCAA4-6500-40C0-AAFA-374731311279}"/>
    <cellStyle name="40% - Énfasis5 2 3 2 2 2 2 2" xfId="27146" xr:uid="{B7FF1B82-F339-46A0-832E-63D37CEF5C1E}"/>
    <cellStyle name="40% - Énfasis5 2 3 2 2 2 2 3" xfId="32640" xr:uid="{1DC6421A-3BD3-4D60-9680-31381E577F7C}"/>
    <cellStyle name="40% - Énfasis5 2 3 2 2 2 2 4" xfId="38124" xr:uid="{536D095D-BB74-4128-A92E-0D6CD304B720}"/>
    <cellStyle name="40% - Énfasis5 2 3 2 2 2 3" xfId="24417" xr:uid="{B9CB80CB-BA16-461E-90FB-92240B642EFA}"/>
    <cellStyle name="40% - Énfasis5 2 3 2 2 2 4" xfId="29911" xr:uid="{BAB8296A-05BF-4730-9359-B6EB8BC8BC59}"/>
    <cellStyle name="40% - Énfasis5 2 3 2 2 2 5" xfId="35395" xr:uid="{05E554A3-A15F-42FE-8E23-8BB76E1ADD80}"/>
    <cellStyle name="40% - Énfasis5 2 3 2 2 3" xfId="20174" xr:uid="{7E9DBD87-04C0-4502-BA34-8E2B2FDB241A}"/>
    <cellStyle name="40% - Énfasis5 2 3 2 2 3 2" xfId="25730" xr:uid="{21D8E0C6-1F57-41F6-B028-704291E5787A}"/>
    <cellStyle name="40% - Énfasis5 2 3 2 2 3 3" xfId="31224" xr:uid="{C47E3618-3BC7-44FF-89B6-B3C8B1360E54}"/>
    <cellStyle name="40% - Énfasis5 2 3 2 2 3 4" xfId="36708" xr:uid="{65F8EF48-6904-42B4-ACF3-E0C66A152A3F}"/>
    <cellStyle name="40% - Énfasis5 2 3 2 2 4" xfId="23001" xr:uid="{3146F1A5-05F4-49BE-9C02-BE8DA889CC30}"/>
    <cellStyle name="40% - Énfasis5 2 3 2 2 5" xfId="28493" xr:uid="{9D51C32B-803D-4C95-BFF1-585F50758531}"/>
    <cellStyle name="40% - Énfasis5 2 3 2 2 6" xfId="33977" xr:uid="{B2A39E81-777C-44E5-801F-19F9079EE1F8}"/>
    <cellStyle name="40% - Énfasis5 2 3 2 3" xfId="7393" xr:uid="{3334EF34-C82E-41FA-BEA5-E45AF2859015}"/>
    <cellStyle name="40% - Énfasis5 2 3 2 3 2" xfId="20277" xr:uid="{F9637D90-7513-4E01-A7F2-B94B0C321ECA}"/>
    <cellStyle name="40% - Énfasis5 2 3 2 3 2 2" xfId="25833" xr:uid="{4B80F388-49DF-4E4C-8A79-6F7AA9A1939D}"/>
    <cellStyle name="40% - Énfasis5 2 3 2 3 2 3" xfId="31327" xr:uid="{CCBFC17F-D4F6-43A3-B649-0B8BF9314CD1}"/>
    <cellStyle name="40% - Énfasis5 2 3 2 3 2 4" xfId="36811" xr:uid="{6C178574-B9C7-44CD-BD12-11DFA1E5813E}"/>
    <cellStyle name="40% - Énfasis5 2 3 2 3 3" xfId="23104" xr:uid="{E2E24563-EE49-4C86-A1A8-3635528D23BC}"/>
    <cellStyle name="40% - Énfasis5 2 3 2 3 4" xfId="28598" xr:uid="{4675BDB5-CFB1-41A6-9B99-4BC9334A8357}"/>
    <cellStyle name="40% - Énfasis5 2 3 2 3 5" xfId="34082" xr:uid="{BE5BB1D3-D9B3-4966-BA8D-C8CEC5D22DFF}"/>
    <cellStyle name="40% - Énfasis5 2 3 2 4" xfId="20067" xr:uid="{3779788D-C4EB-4F02-96E9-91C21E0CCFB5}"/>
    <cellStyle name="40% - Énfasis5 2 3 2 4 2" xfId="25627" xr:uid="{583E1E7B-9A8A-46F4-AC9B-10537D2A6786}"/>
    <cellStyle name="40% - Énfasis5 2 3 2 4 3" xfId="31121" xr:uid="{0B5E9C2C-9E3A-4A3A-A4BA-887334B721B4}"/>
    <cellStyle name="40% - Énfasis5 2 3 2 4 4" xfId="36605" xr:uid="{7163E2FB-0827-4821-8524-70715B71DB48}"/>
    <cellStyle name="40% - Énfasis5 2 3 2 5" xfId="22844" xr:uid="{5AF62EBC-D728-4DED-8D7D-BC28920B0AB0}"/>
    <cellStyle name="40% - Énfasis5 2 3 2 6" xfId="22896" xr:uid="{D99B7E3F-E409-4145-B8DF-46F0B3212751}"/>
    <cellStyle name="40% - Énfasis5 2 3 2 7" xfId="28390" xr:uid="{9DDC8B02-8108-4E14-B113-2AD1B055CFD1}"/>
    <cellStyle name="40% - Énfasis5 2 3 2 8" xfId="33874" xr:uid="{07CB4396-2C45-49D9-B674-9D51CC16329C}"/>
    <cellStyle name="40% - Énfasis5 2 3 3" xfId="12574" xr:uid="{E2CF0D7F-C927-4E7D-AD4A-58F4DD9EACB4}"/>
    <cellStyle name="40% - Énfasis5 2 4" xfId="1044" xr:uid="{E32DE63F-FCD1-4E4F-8C99-5ECE14A4E9B1}"/>
    <cellStyle name="40% - Énfasis5 2 4 2" xfId="7288" xr:uid="{0A342A76-621B-4DDB-8A04-B11DF8663EF5}"/>
    <cellStyle name="40% - Énfasis5 2 4 2 2" xfId="12576" xr:uid="{154E4725-0DD5-40F8-9AFA-2D8F8EBB264E}"/>
    <cellStyle name="40% - Énfasis5 2 4 2 2 2" xfId="21591" xr:uid="{0E7C58B7-81A7-4C52-A2F0-4F70DE3AD3B2}"/>
    <cellStyle name="40% - Énfasis5 2 4 2 2 2 2" xfId="27147" xr:uid="{2B6B74CE-AD4B-447F-A23D-2EE2644DBCD5}"/>
    <cellStyle name="40% - Énfasis5 2 4 2 2 2 3" xfId="32641" xr:uid="{52B4692D-DCF3-43FD-923B-6742002DCA90}"/>
    <cellStyle name="40% - Énfasis5 2 4 2 2 2 4" xfId="38125" xr:uid="{66AECAA1-09C1-4222-8931-038E934C4FEB}"/>
    <cellStyle name="40% - Énfasis5 2 4 2 2 3" xfId="24418" xr:uid="{9FE72CCF-0C7C-42FC-9733-43C672478F77}"/>
    <cellStyle name="40% - Énfasis5 2 4 2 2 4" xfId="29912" xr:uid="{E5E40F56-025D-4764-9620-0FEB3EF3981A}"/>
    <cellStyle name="40% - Énfasis5 2 4 2 2 5" xfId="35396" xr:uid="{D61476D7-5519-4317-AA52-60F6AAFD6B30}"/>
    <cellStyle name="40% - Énfasis5 2 4 2 3" xfId="20175" xr:uid="{D80FF2BB-66ED-4044-A1F4-FE0A7437D206}"/>
    <cellStyle name="40% - Énfasis5 2 4 2 3 2" xfId="25731" xr:uid="{ED05AEB2-891B-462F-8A51-82387C876F21}"/>
    <cellStyle name="40% - Énfasis5 2 4 2 3 3" xfId="31225" xr:uid="{3E6B24C9-258A-47FF-90F1-0CD2BDC9BE09}"/>
    <cellStyle name="40% - Énfasis5 2 4 2 3 4" xfId="36709" xr:uid="{2E296B37-C04D-4804-B7FD-9B5621271869}"/>
    <cellStyle name="40% - Énfasis5 2 4 2 4" xfId="23002" xr:uid="{18651D5C-56F7-44F8-99BA-D506980DC8CC}"/>
    <cellStyle name="40% - Énfasis5 2 4 2 5" xfId="28494" xr:uid="{53D2C20D-6D7D-4F2C-A715-F909FA6AC2FB}"/>
    <cellStyle name="40% - Énfasis5 2 4 2 6" xfId="33978" xr:uid="{B91B3E19-7C87-4F6F-BBED-39811136E3D1}"/>
    <cellStyle name="40% - Énfasis5 2 4 3" xfId="7394" xr:uid="{8466F74A-9EBF-4D1A-8BAE-AE05605FDE5E}"/>
    <cellStyle name="40% - Énfasis5 2 4 3 2" xfId="20278" xr:uid="{11E8E09C-766D-4528-991C-CF83BC43873E}"/>
    <cellStyle name="40% - Énfasis5 2 4 3 2 2" xfId="25834" xr:uid="{682314F4-0EC2-4CC7-A122-11A77B4D399A}"/>
    <cellStyle name="40% - Énfasis5 2 4 3 2 3" xfId="31328" xr:uid="{BB82E1A5-979B-4551-A3EC-1A18333886AC}"/>
    <cellStyle name="40% - Énfasis5 2 4 3 2 4" xfId="36812" xr:uid="{45BB44AC-6454-4338-AEDB-FF80B043170D}"/>
    <cellStyle name="40% - Énfasis5 2 4 3 3" xfId="23105" xr:uid="{AB5888EB-7C8B-429C-B04B-7339F09602D5}"/>
    <cellStyle name="40% - Énfasis5 2 4 3 4" xfId="28599" xr:uid="{686F5B07-4785-487C-B67C-F27D1781E507}"/>
    <cellStyle name="40% - Énfasis5 2 4 3 5" xfId="34083" xr:uid="{3D2611C6-AB93-40B5-B2BA-8052AF67A7F3}"/>
    <cellStyle name="40% - Énfasis5 2 4 4" xfId="20068" xr:uid="{F416AAF4-69A7-4DA3-9E02-05A13D0CF209}"/>
    <cellStyle name="40% - Énfasis5 2 4 4 2" xfId="25628" xr:uid="{6C996834-DB4A-42AF-B79D-CEFD38DE7D04}"/>
    <cellStyle name="40% - Énfasis5 2 4 4 3" xfId="31122" xr:uid="{041C3938-3EFB-4CB4-82F8-BAA0DF464058}"/>
    <cellStyle name="40% - Énfasis5 2 4 4 4" xfId="36606" xr:uid="{E9E744F2-059B-482F-80BA-B012A0996E95}"/>
    <cellStyle name="40% - Énfasis5 2 4 5" xfId="22845" xr:uid="{2EBB4586-7501-419B-9B37-45216D7B42FE}"/>
    <cellStyle name="40% - Énfasis5 2 4 6" xfId="22897" xr:uid="{EE94A7EA-0F58-46C8-99AC-49FFF61DC6A0}"/>
    <cellStyle name="40% - Énfasis5 2 4 7" xfId="28391" xr:uid="{D7CF0190-E326-473C-B35D-87F359B6E856}"/>
    <cellStyle name="40% - Énfasis5 2 4 8" xfId="33875" xr:uid="{0639A69E-1C17-4472-870F-0B2B25171956}"/>
    <cellStyle name="40% - Énfasis5 2 5" xfId="1045" xr:uid="{D5C68AAA-2C80-47A6-B987-44466C8EB033}"/>
    <cellStyle name="40% - Énfasis5 2 6" xfId="12572" xr:uid="{282546A8-7B7E-4622-871B-AAC935A4C584}"/>
    <cellStyle name="40% - Énfasis5 2 7" xfId="15416" xr:uid="{A82ABDEF-E9A1-4BA1-B154-105B6C3364BE}"/>
    <cellStyle name="40% - Énfasis5 2 8" xfId="1037" xr:uid="{155F100F-3B47-4E55-BB5C-F23262F61E8D}"/>
    <cellStyle name="40% - Énfasis5 3" xfId="508" xr:uid="{A2C36AC9-EBA7-4E32-B2FA-81CD7780693F}"/>
    <cellStyle name="40% - Énfasis5 3 2" xfId="1047" xr:uid="{716681DC-B396-49F7-A272-42402C3BB333}"/>
    <cellStyle name="40% - Énfasis5 3 3" xfId="1046" xr:uid="{89E97C4A-CE3C-447D-99E9-7FB9E6EEA09B}"/>
    <cellStyle name="40% - Énfasis5 4" xfId="509" xr:uid="{E5D08282-1336-46BB-A81B-DEDED40222EA}"/>
    <cellStyle name="40% - Énfasis5 4 2" xfId="7289" xr:uid="{8F6BAC8E-9F8A-4247-938E-68EDC26924C9}"/>
    <cellStyle name="40% - Énfasis5 4 2 2" xfId="19990" xr:uid="{2B37EE80-C8E6-4976-BD88-F4C8F535736F}"/>
    <cellStyle name="40% - Énfasis5 4 2 2 2" xfId="22724" xr:uid="{20CFAD48-AABC-428D-B9A3-47ED9F01B1EB}"/>
    <cellStyle name="40% - Énfasis5 4 2 2 2 2" xfId="28280" xr:uid="{C13F4494-B4DD-4268-85E7-B5D4EEFF9E25}"/>
    <cellStyle name="40% - Énfasis5 4 2 2 2 3" xfId="33774" xr:uid="{FCD99F2E-15B0-4669-8C13-2E27865D49DF}"/>
    <cellStyle name="40% - Énfasis5 4 2 2 2 4" xfId="39258" xr:uid="{9F55CE02-6C69-4F84-B297-B91A9A8B5573}"/>
    <cellStyle name="40% - Énfasis5 4 2 2 3" xfId="25551" xr:uid="{7632158D-6BB9-49FA-A274-80C3B762D1C2}"/>
    <cellStyle name="40% - Énfasis5 4 2 2 4" xfId="31045" xr:uid="{0D9CDB0A-845B-4FDE-858A-303D45ACB407}"/>
    <cellStyle name="40% - Énfasis5 4 2 2 5" xfId="36529" xr:uid="{2E0CB8D9-B5AC-4F09-94DE-2876DB688DE7}"/>
    <cellStyle name="40% - Énfasis5 4 2 3" xfId="20176" xr:uid="{D9BD5C7A-3171-41B2-894E-84280BE0869E}"/>
    <cellStyle name="40% - Énfasis5 4 2 3 2" xfId="25732" xr:uid="{3D6D1F97-319B-4023-9CED-D0F5B5A1923B}"/>
    <cellStyle name="40% - Énfasis5 4 2 3 3" xfId="31226" xr:uid="{1C4A9BD7-91F0-4C2D-A977-A5B5106E5B18}"/>
    <cellStyle name="40% - Énfasis5 4 2 3 4" xfId="36710" xr:uid="{9C360119-5E92-4C5C-8B83-A6E668E02E1E}"/>
    <cellStyle name="40% - Énfasis5 4 2 4" xfId="23003" xr:uid="{1C3B609A-F3D9-4CA4-BED9-C59B3D1F7E9C}"/>
    <cellStyle name="40% - Énfasis5 4 2 5" xfId="28495" xr:uid="{93FA1D10-36DF-4288-9AAC-9334E1615C08}"/>
    <cellStyle name="40% - Énfasis5 4 2 6" xfId="33979" xr:uid="{EA580A02-90D5-4EE7-ABEF-B29E65D92C31}"/>
    <cellStyle name="40% - Énfasis5 4 3" xfId="7395" xr:uid="{2FBB31DB-1825-478C-AA73-579F97BE5B14}"/>
    <cellStyle name="40% - Énfasis5 4 3 2" xfId="20279" xr:uid="{0B709A2F-4010-4BB9-94FF-EA3561721665}"/>
    <cellStyle name="40% - Énfasis5 4 3 2 2" xfId="25835" xr:uid="{ABB71848-C466-4D0A-AE2E-764545E08EBC}"/>
    <cellStyle name="40% - Énfasis5 4 3 2 3" xfId="31329" xr:uid="{347609BD-F232-4789-B34F-FFA2EC592899}"/>
    <cellStyle name="40% - Énfasis5 4 3 2 4" xfId="36813" xr:uid="{A34B0F19-CE3F-46E3-98A7-EE841EB889EB}"/>
    <cellStyle name="40% - Énfasis5 4 3 3" xfId="23106" xr:uid="{D29513BC-1AF5-4DC5-BE44-C525C340AA27}"/>
    <cellStyle name="40% - Énfasis5 4 3 4" xfId="28600" xr:uid="{29B8F689-5165-4F5F-BCF6-CC996D868B18}"/>
    <cellStyle name="40% - Énfasis5 4 3 5" xfId="34084" xr:uid="{0CE86EF7-0229-4A48-AD7C-1D0F4230B6DF}"/>
    <cellStyle name="40% - Énfasis5 4 4" xfId="20069" xr:uid="{3400E6DC-BD7B-4DF6-BADA-522676A7590A}"/>
    <cellStyle name="40% - Énfasis5 4 4 2" xfId="25629" xr:uid="{F6E98144-E5DF-4EF8-A68E-C003923C9707}"/>
    <cellStyle name="40% - Énfasis5 4 4 3" xfId="31123" xr:uid="{EFC99283-E267-44F3-9263-4650B5370FCE}"/>
    <cellStyle name="40% - Énfasis5 4 4 4" xfId="36607" xr:uid="{B67BE7DE-2E64-4E00-A5C3-85293444BAC4}"/>
    <cellStyle name="40% - Énfasis5 4 5" xfId="22846" xr:uid="{9A08F7FF-46CF-4DD1-AE1F-F729DBD4F09C}"/>
    <cellStyle name="40% - Énfasis5 4 6" xfId="22898" xr:uid="{2DF6BE46-3290-4B7F-A417-A855E834B4A6}"/>
    <cellStyle name="40% - Énfasis5 4 7" xfId="28392" xr:uid="{66D009B2-C89D-4DD6-824F-6C96881CEA46}"/>
    <cellStyle name="40% - Énfasis5 4 8" xfId="33876" xr:uid="{4D3C377B-42B2-4B2C-8F40-5F46DA7F313E}"/>
    <cellStyle name="40% - Énfasis5 4 9" xfId="1048" xr:uid="{AD79301A-2FFC-48E7-AF30-F3BBF35F2416}"/>
    <cellStyle name="40% - Énfasis5 5" xfId="510" xr:uid="{D3C2A2FE-8C30-40EA-B7AD-4131561DB363}"/>
    <cellStyle name="40% - Énfasis5 5 2" xfId="25586" xr:uid="{A4580567-1247-4EAE-A58E-B6069ECC5821}"/>
    <cellStyle name="40% - Énfasis5 5 3" xfId="31080" xr:uid="{3B5A5CE2-6271-435B-AECD-630BA1CDB3FF}"/>
    <cellStyle name="40% - Énfasis5 5 4" xfId="36564" xr:uid="{57AE9337-5B38-4750-BCC1-F3CBD76E8FC2}"/>
    <cellStyle name="40% - Énfasis5 5 5" xfId="20025" xr:uid="{A2A2545C-39FF-45A3-BCC1-87A12CCB989E}"/>
    <cellStyle name="40% - Énfasis5 6" xfId="511" xr:uid="{F02FC50C-7BD2-4FE2-8C37-25BF66F00100}"/>
    <cellStyle name="40% - Énfasis5 6 2" xfId="22853" xr:uid="{0876317B-F4E4-43E5-9455-8BE03AD56986}"/>
    <cellStyle name="40% - Énfasis5 7" xfId="512" xr:uid="{9DD1FFEF-D468-44C3-B965-E8CF93CE0C14}"/>
    <cellStyle name="40% - Énfasis5 7 2" xfId="28529" xr:uid="{343E91F2-701D-4DE4-8923-02417AC53EFF}"/>
    <cellStyle name="40% - Énfasis5 8" xfId="34013" xr:uid="{D3C43920-750D-4652-AD26-D811E785CA5D}"/>
    <cellStyle name="40% - Énfasis6" xfId="40" builtinId="51" customBuiltin="1"/>
    <cellStyle name="40% - Énfasis6 2" xfId="513" xr:uid="{BC87127F-4A29-4AF8-837B-3D4618FA2850}"/>
    <cellStyle name="40% - Énfasis6 2 2" xfId="1050" xr:uid="{573CD47F-629B-4FEB-B03C-4E4706ADA7D7}"/>
    <cellStyle name="40% - Énfasis6 2 2 2" xfId="1051" xr:uid="{0428AFD8-82B0-4DDB-AD38-7FB29382DE05}"/>
    <cellStyle name="40% - Énfasis6 2 2 2 2" xfId="1052" xr:uid="{083EA95F-C52D-4AD4-BD95-E0A20C24C7FB}"/>
    <cellStyle name="40% - Énfasis6 2 2 3" xfId="1053" xr:uid="{F72FB94E-BB25-484F-92B2-CF3F7F9F830B}"/>
    <cellStyle name="40% - Énfasis6 2 2 3 2" xfId="7290" xr:uid="{7DD6D5DC-51BD-4DDB-AEFC-47B8E9D149A2}"/>
    <cellStyle name="40% - Énfasis6 2 2 3 2 2" xfId="12578" xr:uid="{5A40B132-FE29-4212-9E1A-139916CA393B}"/>
    <cellStyle name="40% - Énfasis6 2 2 3 2 2 2" xfId="21592" xr:uid="{881CB5FC-7130-4BE2-A258-33B3E1E8750B}"/>
    <cellStyle name="40% - Énfasis6 2 2 3 2 2 2 2" xfId="27148" xr:uid="{A1AF1CA3-C467-441A-BC54-89FC88FEE75C}"/>
    <cellStyle name="40% - Énfasis6 2 2 3 2 2 2 3" xfId="32642" xr:uid="{9DDB2B10-CCD6-48C2-8676-E9C8B1EC0144}"/>
    <cellStyle name="40% - Énfasis6 2 2 3 2 2 2 4" xfId="38126" xr:uid="{7ECA82BE-E100-466F-B1E3-82C05B21B39E}"/>
    <cellStyle name="40% - Énfasis6 2 2 3 2 2 3" xfId="24419" xr:uid="{EB8DBC19-061E-4000-B939-23AF6DA1147D}"/>
    <cellStyle name="40% - Énfasis6 2 2 3 2 2 4" xfId="29913" xr:uid="{67A9E4E5-2D6B-4DF3-9B49-CECD25BF8A69}"/>
    <cellStyle name="40% - Énfasis6 2 2 3 2 2 5" xfId="35397" xr:uid="{39E63B6D-E041-4654-9EB0-B082B826662F}"/>
    <cellStyle name="40% - Énfasis6 2 2 3 2 3" xfId="20177" xr:uid="{9B75917B-D33B-47C7-88D1-3190CCBC2D02}"/>
    <cellStyle name="40% - Énfasis6 2 2 3 2 3 2" xfId="25733" xr:uid="{C95B8750-0029-48D2-91FF-EDA5BA30B887}"/>
    <cellStyle name="40% - Énfasis6 2 2 3 2 3 3" xfId="31227" xr:uid="{263DD0E0-45CB-419F-ACC2-C9C3A776994A}"/>
    <cellStyle name="40% - Énfasis6 2 2 3 2 3 4" xfId="36711" xr:uid="{7A473899-D095-4BD6-B6E0-9F2E2CD59210}"/>
    <cellStyle name="40% - Énfasis6 2 2 3 2 4" xfId="23004" xr:uid="{B0A1BAB2-5E87-4061-B6BD-7BE2F9451C17}"/>
    <cellStyle name="40% - Énfasis6 2 2 3 2 5" xfId="28496" xr:uid="{9F44F39C-7E8F-47B9-B03A-DDCE8DBD045D}"/>
    <cellStyle name="40% - Énfasis6 2 2 3 2 6" xfId="33980" xr:uid="{E4AF64A1-5CDD-4393-A24A-03955036F96C}"/>
    <cellStyle name="40% - Énfasis6 2 2 3 3" xfId="7397" xr:uid="{C7F43FC3-ABA6-4A3B-8595-8592A38AA8E2}"/>
    <cellStyle name="40% - Énfasis6 2 2 3 3 2" xfId="20281" xr:uid="{BD6121F9-9C17-4B9E-9079-D61FB6734762}"/>
    <cellStyle name="40% - Énfasis6 2 2 3 3 2 2" xfId="25837" xr:uid="{BEAE8477-6AF9-4BD3-82D8-B6401849077C}"/>
    <cellStyle name="40% - Énfasis6 2 2 3 3 2 3" xfId="31331" xr:uid="{6237A5FB-87D8-4096-99AF-3F47AFE9062E}"/>
    <cellStyle name="40% - Énfasis6 2 2 3 3 2 4" xfId="36815" xr:uid="{4F8B5B53-61D9-4FE7-B3DD-67E85E92F389}"/>
    <cellStyle name="40% - Énfasis6 2 2 3 3 3" xfId="23108" xr:uid="{72C323B7-4B02-4199-B779-84365D4FBA31}"/>
    <cellStyle name="40% - Énfasis6 2 2 3 3 4" xfId="28602" xr:uid="{353D1E32-8B3F-41E4-BCF1-2E5225C0F7C3}"/>
    <cellStyle name="40% - Énfasis6 2 2 3 3 5" xfId="34086" xr:uid="{0D9A5B48-6CFA-4499-8A25-791D59ED32FC}"/>
    <cellStyle name="40% - Énfasis6 2 2 3 4" xfId="20070" xr:uid="{97D89EE5-4DF8-4505-B391-AAF708B432FE}"/>
    <cellStyle name="40% - Énfasis6 2 2 3 4 2" xfId="25630" xr:uid="{E063A320-E1C2-4124-9CF1-FEB6EE07F657}"/>
    <cellStyle name="40% - Énfasis6 2 2 3 4 3" xfId="31124" xr:uid="{EA4CFB5C-0850-4776-B9CF-78CFD0264040}"/>
    <cellStyle name="40% - Énfasis6 2 2 3 4 4" xfId="36608" xr:uid="{FEBC57F3-B2A4-4213-B8DA-82018B016284}"/>
    <cellStyle name="40% - Énfasis6 2 2 3 5" xfId="22847" xr:uid="{400A71E1-8DFE-4174-9EC1-E055C8BF0EB0}"/>
    <cellStyle name="40% - Énfasis6 2 2 3 6" xfId="22899" xr:uid="{E36E9F66-F659-4484-8651-F7DB77B02F1B}"/>
    <cellStyle name="40% - Énfasis6 2 2 3 7" xfId="28393" xr:uid="{3AD3E1B9-992A-471D-AC8A-E9F00F56A1E2}"/>
    <cellStyle name="40% - Énfasis6 2 2 3 8" xfId="33877" xr:uid="{337F30CE-01FD-42E8-8BFA-37E7FDAC8BF4}"/>
    <cellStyle name="40% - Énfasis6 2 3" xfId="1054" xr:uid="{84AA627F-A81C-4A26-B79F-68C29984A38A}"/>
    <cellStyle name="40% - Énfasis6 2 3 2" xfId="1055" xr:uid="{F44A7326-7002-40BC-8F55-96D2453CEF05}"/>
    <cellStyle name="40% - Énfasis6 2 3 2 2" xfId="7291" xr:uid="{6B287D7B-678B-4AD4-8A76-DE54B7CBA44F}"/>
    <cellStyle name="40% - Énfasis6 2 3 2 2 2" xfId="12580" xr:uid="{AC0188DC-B1E0-4981-8EB7-E99F873FBFB2}"/>
    <cellStyle name="40% - Énfasis6 2 3 2 2 2 2" xfId="21593" xr:uid="{425B44DC-E4B1-4D90-BAEA-2E9F77F81D05}"/>
    <cellStyle name="40% - Énfasis6 2 3 2 2 2 2 2" xfId="27149" xr:uid="{A95F6DDD-10A0-40DD-92CC-D3D57E73C236}"/>
    <cellStyle name="40% - Énfasis6 2 3 2 2 2 2 3" xfId="32643" xr:uid="{9B35AA14-E81B-467E-893F-532BE6FA6A74}"/>
    <cellStyle name="40% - Énfasis6 2 3 2 2 2 2 4" xfId="38127" xr:uid="{24D112B6-64F6-450A-AB95-9BF1F4E7333D}"/>
    <cellStyle name="40% - Énfasis6 2 3 2 2 2 3" xfId="24420" xr:uid="{167A4F14-D4A0-4157-B244-FCC17016DDE3}"/>
    <cellStyle name="40% - Énfasis6 2 3 2 2 2 4" xfId="29914" xr:uid="{7FF03307-DA0F-478E-90E4-C519BE611B9E}"/>
    <cellStyle name="40% - Énfasis6 2 3 2 2 2 5" xfId="35398" xr:uid="{82AC7B31-8C51-43E1-8BAB-916E095E073F}"/>
    <cellStyle name="40% - Énfasis6 2 3 2 2 3" xfId="20178" xr:uid="{F860CEAD-4463-4645-9161-32996C894955}"/>
    <cellStyle name="40% - Énfasis6 2 3 2 2 3 2" xfId="25734" xr:uid="{78DA78E2-A74D-4352-B93E-F4C207B4EDB3}"/>
    <cellStyle name="40% - Énfasis6 2 3 2 2 3 3" xfId="31228" xr:uid="{38B62374-284F-4CB9-864B-52CDC3F616AA}"/>
    <cellStyle name="40% - Énfasis6 2 3 2 2 3 4" xfId="36712" xr:uid="{CEB3D4BF-AA16-41C7-B4FE-44E4F43B6099}"/>
    <cellStyle name="40% - Énfasis6 2 3 2 2 4" xfId="23005" xr:uid="{5926E05C-222B-4FAE-B57E-D033AB513B08}"/>
    <cellStyle name="40% - Énfasis6 2 3 2 2 5" xfId="28497" xr:uid="{2FBE745B-71AF-491C-95FF-1A91DCE2F87D}"/>
    <cellStyle name="40% - Énfasis6 2 3 2 2 6" xfId="33981" xr:uid="{70199EE7-B976-40C6-A436-958AA0E7AD69}"/>
    <cellStyle name="40% - Énfasis6 2 3 2 3" xfId="7398" xr:uid="{C7181B10-42F1-432D-B0F4-03B8FB8D95A4}"/>
    <cellStyle name="40% - Énfasis6 2 3 2 3 2" xfId="20282" xr:uid="{8738E5BD-6253-48C6-B09B-89E448099E82}"/>
    <cellStyle name="40% - Énfasis6 2 3 2 3 2 2" xfId="25838" xr:uid="{0031090B-6525-40BE-98F4-E623761229CB}"/>
    <cellStyle name="40% - Énfasis6 2 3 2 3 2 3" xfId="31332" xr:uid="{DE96B0B1-3B35-4867-93B9-12C61EA2D61F}"/>
    <cellStyle name="40% - Énfasis6 2 3 2 3 2 4" xfId="36816" xr:uid="{85EFBAE7-CDD3-4495-80F6-134BAA284FE0}"/>
    <cellStyle name="40% - Énfasis6 2 3 2 3 3" xfId="23109" xr:uid="{96BD350E-B37E-4048-9DFB-7907801168D9}"/>
    <cellStyle name="40% - Énfasis6 2 3 2 3 4" xfId="28603" xr:uid="{E50B4074-235B-4F1E-BB10-A15968424ECF}"/>
    <cellStyle name="40% - Énfasis6 2 3 2 3 5" xfId="34087" xr:uid="{641E212B-5077-45F8-BF93-1C63766DF29E}"/>
    <cellStyle name="40% - Énfasis6 2 3 2 4" xfId="20071" xr:uid="{F474CB9F-B91A-44AA-B2FB-C6F256C42CF0}"/>
    <cellStyle name="40% - Énfasis6 2 3 2 4 2" xfId="25631" xr:uid="{33C3F1C4-75DE-4C1E-93C6-4E4950996E64}"/>
    <cellStyle name="40% - Énfasis6 2 3 2 4 3" xfId="31125" xr:uid="{F1E067C4-6A08-4A12-999B-A64517332CFD}"/>
    <cellStyle name="40% - Énfasis6 2 3 2 4 4" xfId="36609" xr:uid="{50755A24-EF07-4BBC-8CD4-B027FD942BE0}"/>
    <cellStyle name="40% - Énfasis6 2 3 2 5" xfId="22848" xr:uid="{72728ECC-0D33-4F75-A086-026325A04CA7}"/>
    <cellStyle name="40% - Énfasis6 2 3 2 6" xfId="22900" xr:uid="{FA647D8F-4B78-48E6-86F0-368DC0293785}"/>
    <cellStyle name="40% - Énfasis6 2 3 2 7" xfId="28394" xr:uid="{91AD2808-D695-47E0-B7F9-D18B415D9BA3}"/>
    <cellStyle name="40% - Énfasis6 2 3 2 8" xfId="33878" xr:uid="{C1BF82B1-0B6E-48DD-BC68-7A6C36B2673C}"/>
    <cellStyle name="40% - Énfasis6 2 3 3" xfId="12579" xr:uid="{E143CB9E-7ADB-4C90-B4E1-5F1B2671F621}"/>
    <cellStyle name="40% - Énfasis6 2 4" xfId="1056" xr:uid="{7CC22927-AC28-490B-9C5B-14A9E3C8D936}"/>
    <cellStyle name="40% - Énfasis6 2 4 2" xfId="7292" xr:uid="{2889D4C4-0704-41DE-B2F5-9E22E63702E5}"/>
    <cellStyle name="40% - Énfasis6 2 4 2 2" xfId="12581" xr:uid="{085211C2-35BE-498D-973F-7224D7B24255}"/>
    <cellStyle name="40% - Énfasis6 2 4 2 2 2" xfId="21594" xr:uid="{3A4555C3-C41B-4E49-9E7C-D50700283105}"/>
    <cellStyle name="40% - Énfasis6 2 4 2 2 2 2" xfId="27150" xr:uid="{761BADE1-0179-4D5D-81A4-6D1C9989128A}"/>
    <cellStyle name="40% - Énfasis6 2 4 2 2 2 3" xfId="32644" xr:uid="{3B0C739E-594F-41BD-9E55-1013FEF271D7}"/>
    <cellStyle name="40% - Énfasis6 2 4 2 2 2 4" xfId="38128" xr:uid="{1AB7C77B-14B1-448C-B9E1-4BC36031CE98}"/>
    <cellStyle name="40% - Énfasis6 2 4 2 2 3" xfId="24421" xr:uid="{49FB879C-D940-470C-A163-5B625E84B28F}"/>
    <cellStyle name="40% - Énfasis6 2 4 2 2 4" xfId="29915" xr:uid="{4AEC71F6-D551-4BBC-8F41-7BD64F8FBAF8}"/>
    <cellStyle name="40% - Énfasis6 2 4 2 2 5" xfId="35399" xr:uid="{702B376B-A2A8-4576-AAE1-CCA0BF4B380B}"/>
    <cellStyle name="40% - Énfasis6 2 4 2 3" xfId="20179" xr:uid="{A25D2F1A-2098-4F8D-9868-8703E82BBA16}"/>
    <cellStyle name="40% - Énfasis6 2 4 2 3 2" xfId="25735" xr:uid="{15733F64-2358-4924-A550-3FF27B0EC271}"/>
    <cellStyle name="40% - Énfasis6 2 4 2 3 3" xfId="31229" xr:uid="{B2C6737D-D242-472A-AC6D-4EF825EE3935}"/>
    <cellStyle name="40% - Énfasis6 2 4 2 3 4" xfId="36713" xr:uid="{BE40CFC6-20DF-47C1-9639-D14530D4936B}"/>
    <cellStyle name="40% - Énfasis6 2 4 2 4" xfId="23006" xr:uid="{BBA1947B-E103-4755-831B-8A7627649A6F}"/>
    <cellStyle name="40% - Énfasis6 2 4 2 5" xfId="28498" xr:uid="{3FB079EF-CF3D-4D9F-8556-475AF9E59F89}"/>
    <cellStyle name="40% - Énfasis6 2 4 2 6" xfId="33982" xr:uid="{87BC0570-DE20-4B35-A86C-0A9AFA2E911B}"/>
    <cellStyle name="40% - Énfasis6 2 4 3" xfId="7399" xr:uid="{156302DE-17B8-4BEC-9269-A079834225E2}"/>
    <cellStyle name="40% - Énfasis6 2 4 3 2" xfId="20283" xr:uid="{54361F50-8970-441A-97CA-63CC030A947C}"/>
    <cellStyle name="40% - Énfasis6 2 4 3 2 2" xfId="25839" xr:uid="{536B6317-0A16-4ED3-8C98-72271F13B7B4}"/>
    <cellStyle name="40% - Énfasis6 2 4 3 2 3" xfId="31333" xr:uid="{D0484776-75A9-4CEA-9284-5C90A1400538}"/>
    <cellStyle name="40% - Énfasis6 2 4 3 2 4" xfId="36817" xr:uid="{8C6CDB10-1EFB-4294-9FB7-83225E107328}"/>
    <cellStyle name="40% - Énfasis6 2 4 3 3" xfId="23110" xr:uid="{231C4409-271C-4454-9C17-9E8B46E0127B}"/>
    <cellStyle name="40% - Énfasis6 2 4 3 4" xfId="28604" xr:uid="{165BE7E4-5DF6-4252-BCFD-6784DF056050}"/>
    <cellStyle name="40% - Énfasis6 2 4 3 5" xfId="34088" xr:uid="{29A62C7E-44C2-4066-AECA-14B3F3B1531E}"/>
    <cellStyle name="40% - Énfasis6 2 4 4" xfId="20072" xr:uid="{528ABEAD-69C0-4EEA-8E15-07DF9E6BD83F}"/>
    <cellStyle name="40% - Énfasis6 2 4 4 2" xfId="25632" xr:uid="{48C8008F-335B-4CCB-A3E7-66194F7C8891}"/>
    <cellStyle name="40% - Énfasis6 2 4 4 3" xfId="31126" xr:uid="{BF5ADBC2-4B81-4BCD-AEB7-A130C3DF02B9}"/>
    <cellStyle name="40% - Énfasis6 2 4 4 4" xfId="36610" xr:uid="{E5ADAECA-DBDB-4478-8BF0-6FC35B5AA6C2}"/>
    <cellStyle name="40% - Énfasis6 2 4 5" xfId="22849" xr:uid="{3A9F59BE-DE78-45D2-8A37-06701DCCF8FD}"/>
    <cellStyle name="40% - Énfasis6 2 4 6" xfId="22901" xr:uid="{5F975CA5-9488-46F6-A1B7-08826585A998}"/>
    <cellStyle name="40% - Énfasis6 2 4 7" xfId="28395" xr:uid="{69D9EC49-8709-4CF5-B96C-902404E8E83B}"/>
    <cellStyle name="40% - Énfasis6 2 4 8" xfId="33879" xr:uid="{C3A08CCE-D801-4D25-B406-21B7DF6D6A24}"/>
    <cellStyle name="40% - Énfasis6 2 5" xfId="1057" xr:uid="{022E5C3A-A21B-44CF-B717-CC95370B45CE}"/>
    <cellStyle name="40% - Énfasis6 2 6" xfId="12577" xr:uid="{8EEFDB4B-128B-4E1B-85B1-2801CD62F2B8}"/>
    <cellStyle name="40% - Énfasis6 2 7" xfId="15417" xr:uid="{C29C90AD-97A3-4948-8E1F-207B164D67E6}"/>
    <cellStyle name="40% - Énfasis6 2 8" xfId="1049" xr:uid="{97973E4C-2BC2-4A19-9839-74E9114BA616}"/>
    <cellStyle name="40% - Énfasis6 3" xfId="514" xr:uid="{3E1F54D8-CD94-4FAB-8728-D68A96430540}"/>
    <cellStyle name="40% - Énfasis6 3 2" xfId="1059" xr:uid="{1E60FA06-970F-411D-AE53-A7E927C095DE}"/>
    <cellStyle name="40% - Énfasis6 3 3" xfId="1058" xr:uid="{ECFEF881-8A8D-4C58-91DA-94173D155C93}"/>
    <cellStyle name="40% - Énfasis6 4" xfId="515" xr:uid="{DC81DBFF-204F-4798-9612-875A673E4F1F}"/>
    <cellStyle name="40% - Énfasis6 4 2" xfId="7293" xr:uid="{D9823962-8457-45F4-AF63-96244EFF1FEB}"/>
    <cellStyle name="40% - Énfasis6 4 2 2" xfId="12582" xr:uid="{5EECB677-79C5-41C4-B0BA-A7A0CED65A98}"/>
    <cellStyle name="40% - Énfasis6 4 2 2 2" xfId="21595" xr:uid="{3D5C6DA6-9DAD-45DC-8D7D-9D5C968228F5}"/>
    <cellStyle name="40% - Énfasis6 4 2 2 2 2" xfId="27151" xr:uid="{7247C6E2-EA47-4B77-90C2-75C5B894648C}"/>
    <cellStyle name="40% - Énfasis6 4 2 2 2 3" xfId="32645" xr:uid="{490ECF65-68A1-4694-A997-7C67ED310FBB}"/>
    <cellStyle name="40% - Énfasis6 4 2 2 2 4" xfId="38129" xr:uid="{8F478556-782F-4D7F-8BA0-ABCD12A4D8D6}"/>
    <cellStyle name="40% - Énfasis6 4 2 2 3" xfId="24422" xr:uid="{82C79B3E-CE83-4679-8AE6-8188BD172C28}"/>
    <cellStyle name="40% - Énfasis6 4 2 2 4" xfId="29916" xr:uid="{675CE351-148A-4395-822D-FDF7C2F04AAC}"/>
    <cellStyle name="40% - Énfasis6 4 2 2 5" xfId="35400" xr:uid="{7CCDA50B-A3CB-40CD-A907-86DA166640AA}"/>
    <cellStyle name="40% - Énfasis6 4 2 3" xfId="20180" xr:uid="{ECACF847-D99D-48BA-A7CB-CED5D1583AE3}"/>
    <cellStyle name="40% - Énfasis6 4 2 3 2" xfId="25736" xr:uid="{8A82A2D6-452E-4219-AE90-3A78AAD0802A}"/>
    <cellStyle name="40% - Énfasis6 4 2 3 3" xfId="31230" xr:uid="{9ABE4EC3-7DA7-4CEC-86EC-AC2E1B0B9E94}"/>
    <cellStyle name="40% - Énfasis6 4 2 3 4" xfId="36714" xr:uid="{6D08751B-5BEC-415B-A00E-1B20450EF4C1}"/>
    <cellStyle name="40% - Énfasis6 4 2 4" xfId="23007" xr:uid="{C480CE38-FC89-45DC-A3F6-F9EF04906FAF}"/>
    <cellStyle name="40% - Énfasis6 4 2 5" xfId="28499" xr:uid="{9412D90D-61B0-45B3-8617-7EDD2606028E}"/>
    <cellStyle name="40% - Énfasis6 4 2 6" xfId="33983" xr:uid="{6450C807-AD4F-4308-AABE-F933B3D96E13}"/>
    <cellStyle name="40% - Énfasis6 4 3" xfId="7400" xr:uid="{E64A5539-3002-4BD0-BBEC-A6F68F6E9043}"/>
    <cellStyle name="40% - Énfasis6 4 3 2" xfId="20284" xr:uid="{2802E9DC-FA8C-49A1-A204-329FA8E0E4E0}"/>
    <cellStyle name="40% - Énfasis6 4 3 2 2" xfId="25840" xr:uid="{619D9A5E-B2BD-4E1C-B298-DA1BA94F8EED}"/>
    <cellStyle name="40% - Énfasis6 4 3 2 3" xfId="31334" xr:uid="{F2994176-285B-4BF4-95AA-3AAE0272886F}"/>
    <cellStyle name="40% - Énfasis6 4 3 2 4" xfId="36818" xr:uid="{995C7979-979B-45DB-B521-0F016BC373CE}"/>
    <cellStyle name="40% - Énfasis6 4 3 3" xfId="23111" xr:uid="{E4A98858-7826-43DB-8667-274AEAC619BA}"/>
    <cellStyle name="40% - Énfasis6 4 3 4" xfId="28605" xr:uid="{04DC6A09-B6EB-41EF-92E3-7F22F9849026}"/>
    <cellStyle name="40% - Énfasis6 4 3 5" xfId="34089" xr:uid="{0DBD5189-B495-4290-8FA0-C6020345FF6E}"/>
    <cellStyle name="40% - Énfasis6 4 4" xfId="20073" xr:uid="{EBAE754B-B872-4022-9F87-FEC2A70A9B91}"/>
    <cellStyle name="40% - Énfasis6 4 4 2" xfId="25633" xr:uid="{469CA69D-5862-4A68-894C-8A63614121A5}"/>
    <cellStyle name="40% - Énfasis6 4 4 3" xfId="31127" xr:uid="{09056B37-F6E7-45B7-B7F1-B9CF2E613DBA}"/>
    <cellStyle name="40% - Énfasis6 4 4 4" xfId="36611" xr:uid="{C7C6810A-FDEA-4422-B9C0-0EA9F11140C8}"/>
    <cellStyle name="40% - Énfasis6 4 5" xfId="22850" xr:uid="{8D90CC16-84D1-42DA-9657-24B03C7FB6DC}"/>
    <cellStyle name="40% - Énfasis6 4 6" xfId="22902" xr:uid="{30C13D8C-9BAA-4FB3-8C68-D8493AA46E9D}"/>
    <cellStyle name="40% - Énfasis6 4 7" xfId="28396" xr:uid="{C9F68929-8B6B-42E2-9FDE-6153615322A8}"/>
    <cellStyle name="40% - Énfasis6 4 8" xfId="33880" xr:uid="{EE2BC2B8-7839-4143-9537-D979E3165A72}"/>
    <cellStyle name="40% - Énfasis6 4 9" xfId="1060" xr:uid="{539E2B2F-3D2B-4D7A-8564-4DD9B65CAF05}"/>
    <cellStyle name="40% - Énfasis6 5" xfId="516" xr:uid="{11018674-D2A7-47EF-BA13-F42F1513C31C}"/>
    <cellStyle name="40% - Énfasis6 6" xfId="517" xr:uid="{62D2AD74-3B61-481F-961A-49E18CB86747}"/>
    <cellStyle name="40% - Énfasis6 7" xfId="518" xr:uid="{1BA3D76A-6F57-4781-9E15-FED9C25CF1C1}"/>
    <cellStyle name="60% - Accent1" xfId="1061" xr:uid="{A20BD606-B258-4B7D-9386-63045684DC2B}"/>
    <cellStyle name="60% - Accent1 2" xfId="1062" xr:uid="{9ADD7C5F-9477-4A3A-94C9-EAD630951E8D}"/>
    <cellStyle name="60% - Accent1 2 2" xfId="1063" xr:uid="{0B49630F-2AA4-4DB4-BCBF-E8E8767CEA68}"/>
    <cellStyle name="60% - Accent1 2 2 2" xfId="1064" xr:uid="{F00B898C-33BD-4BC6-B017-DD14AB1C176D}"/>
    <cellStyle name="60% - Accent1 2 3" xfId="1065" xr:uid="{62C5F45A-2E00-458A-AE3C-03386DA53369}"/>
    <cellStyle name="60% - Accent1 3" xfId="1066" xr:uid="{2CB5B1F6-CB6A-4895-B0DE-F51075AC358F}"/>
    <cellStyle name="60% - Accent1 3 2" xfId="1067" xr:uid="{4EA2FBE1-10D2-48B1-B97E-DB984FA6E833}"/>
    <cellStyle name="60% - Accent1 3 2 2" xfId="1068" xr:uid="{3D29B3B6-D3A7-49BA-8596-B6130F15B2DA}"/>
    <cellStyle name="60% - Accent1 3 3" xfId="1069" xr:uid="{5A0375B5-F57A-4659-AB99-C9B68E1E7C94}"/>
    <cellStyle name="60% - Accent1 3 3 2" xfId="1070" xr:uid="{6BF331D0-8EB9-4603-B89C-F47058B27C45}"/>
    <cellStyle name="60% - Accent1 3 4" xfId="1071" xr:uid="{70CD903A-3DD3-4232-B689-ED0372D51AD2}"/>
    <cellStyle name="60% - Accent1 4" xfId="1072" xr:uid="{323AC201-412E-4CA9-87D1-69B9F80C01FE}"/>
    <cellStyle name="60% - Accent1 4 2" xfId="1073" xr:uid="{A7B0E061-6281-4D3F-AFCC-43E34E8A2B22}"/>
    <cellStyle name="60% - Accent1 5" xfId="1074" xr:uid="{FA330F76-F218-46E1-B0EA-F2D10A0B61BB}"/>
    <cellStyle name="60% - Accent1 5 2" xfId="1075" xr:uid="{5064C98F-606C-4509-92AA-E918B9557442}"/>
    <cellStyle name="60% - Accent1 6" xfId="1076" xr:uid="{E41F54AF-64C6-48CE-A4C2-DA58275AB192}"/>
    <cellStyle name="60% - Accent2" xfId="1077" xr:uid="{AC556E63-CDE5-43CD-9D7D-825B55850457}"/>
    <cellStyle name="60% - Accent2 2" xfId="1078" xr:uid="{93F477B6-E8B8-4DE8-940C-627DC4A2C230}"/>
    <cellStyle name="60% - Accent2 2 2" xfId="1079" xr:uid="{584DB606-CCB6-44F6-8171-F6459FF6E472}"/>
    <cellStyle name="60% - Accent2 2 2 2" xfId="1080" xr:uid="{4716A3CA-BD7D-4456-A13B-9E195510A866}"/>
    <cellStyle name="60% - Accent2 2 3" xfId="1081" xr:uid="{29D57ED3-FF08-4759-BEE1-F06D654D59DF}"/>
    <cellStyle name="60% - Accent2 3" xfId="1082" xr:uid="{DB4096FE-49F3-414B-A859-9F343DFA0438}"/>
    <cellStyle name="60% - Accent2 3 2" xfId="1083" xr:uid="{D286F61B-DFAB-4E18-95FB-BBBC87D959C0}"/>
    <cellStyle name="60% - Accent2 3 2 2" xfId="1084" xr:uid="{9B13A75F-AB8A-4650-B28E-50745C982E87}"/>
    <cellStyle name="60% - Accent2 3 3" xfId="1085" xr:uid="{17B506AF-81A6-4C81-A203-1841CBC77641}"/>
    <cellStyle name="60% - Accent2 3 3 2" xfId="1086" xr:uid="{0263FEAF-504F-43FB-9620-EBDD28B8F538}"/>
    <cellStyle name="60% - Accent2 3 4" xfId="1087" xr:uid="{09175175-0397-43EB-A129-7A01D24F3D1A}"/>
    <cellStyle name="60% - Accent2 4" xfId="1088" xr:uid="{2A940B04-B9DB-46E5-8BBF-00CC566A902F}"/>
    <cellStyle name="60% - Accent2 4 2" xfId="1089" xr:uid="{C9DFC4E2-1CA2-4472-883B-6C6BB40919C1}"/>
    <cellStyle name="60% - Accent2 5" xfId="1090" xr:uid="{A559DD53-534A-418A-986E-16F8EB1B34E6}"/>
    <cellStyle name="60% - Accent2 5 2" xfId="1091" xr:uid="{5E0804FC-B3EA-4635-83D2-9AC8C17A69A6}"/>
    <cellStyle name="60% - Accent2 6" xfId="1092" xr:uid="{FD31743E-604F-4D79-B56C-9FBA4C6E08C9}"/>
    <cellStyle name="60% - Accent3" xfId="1093" xr:uid="{76BEA8DD-E26A-488C-BD4B-AED921AB7B63}"/>
    <cellStyle name="60% - Accent3 2" xfId="1094" xr:uid="{DC454C14-62BC-4263-AD4F-1F94931D871E}"/>
    <cellStyle name="60% - Accent3 2 2" xfId="1095" xr:uid="{1EFD5F30-8C13-4C4C-B1B5-92CA664D70CF}"/>
    <cellStyle name="60% - Accent3 2 2 2" xfId="1096" xr:uid="{F2467804-D6FC-4CA6-A301-0300EAFB917C}"/>
    <cellStyle name="60% - Accent3 2 3" xfId="1097" xr:uid="{8EE79EFE-CDD5-41F8-8F7F-90B9F145A3D2}"/>
    <cellStyle name="60% - Accent3 3" xfId="1098" xr:uid="{63A60092-DAE1-48F0-AC78-D3AF327CB20D}"/>
    <cellStyle name="60% - Accent3 3 2" xfId="1099" xr:uid="{5207DEF1-4D5B-4F6B-A009-E01D51274CBF}"/>
    <cellStyle name="60% - Accent3 3 2 2" xfId="1100" xr:uid="{125E3A53-2B62-441D-A84E-BBB5272C5E1D}"/>
    <cellStyle name="60% - Accent3 3 3" xfId="1101" xr:uid="{DE08F21E-355E-4CB1-B1CD-06FB3F4729E8}"/>
    <cellStyle name="60% - Accent3 3 3 2" xfId="1102" xr:uid="{4E0EE962-9B64-4103-82B9-F5453709AED2}"/>
    <cellStyle name="60% - Accent3 3 4" xfId="1103" xr:uid="{64088D3E-1BFB-4E84-9BEE-48FFEB9A44CB}"/>
    <cellStyle name="60% - Accent3 4" xfId="1104" xr:uid="{7F926951-3D9F-45DC-8CBC-BACE8C008A05}"/>
    <cellStyle name="60% - Accent3 4 2" xfId="1105" xr:uid="{5DBC33F8-CB37-4A28-9729-82C1F156C343}"/>
    <cellStyle name="60% - Accent3 5" xfId="1106" xr:uid="{55B88257-145B-4594-A75E-04D18B5C706E}"/>
    <cellStyle name="60% - Accent3 5 2" xfId="1107" xr:uid="{EB2501FC-E3F3-4C43-BCA7-0C763DA0F2AD}"/>
    <cellStyle name="60% - Accent3 6" xfId="1108" xr:uid="{33D386E8-F44F-4B25-A32A-7767E9D61E41}"/>
    <cellStyle name="60% - Accent4" xfId="1109" xr:uid="{C0D1F395-71BA-4DA5-BCE4-4B53FBBE83DA}"/>
    <cellStyle name="60% - Accent4 2" xfId="1110" xr:uid="{F91C14EF-A1DE-44CB-99FB-C118D31E3BFA}"/>
    <cellStyle name="60% - Accent4 2 2" xfId="1111" xr:uid="{996E9740-779E-4762-8CE0-1FA3495B4B51}"/>
    <cellStyle name="60% - Accent4 2 2 2" xfId="1112" xr:uid="{6158103F-CF20-4054-B935-297A88043803}"/>
    <cellStyle name="60% - Accent4 2 3" xfId="1113" xr:uid="{DB055419-41FE-4120-929E-22FEDD78DAD3}"/>
    <cellStyle name="60% - Accent4 3" xfId="1114" xr:uid="{D5A77D74-83BB-40BE-B779-C5A76297E847}"/>
    <cellStyle name="60% - Accent4 3 2" xfId="1115" xr:uid="{06B6445E-C069-42E0-8128-EB641615DED5}"/>
    <cellStyle name="60% - Accent4 3 2 2" xfId="1116" xr:uid="{B7AF9201-CD9A-4B10-9B2F-0A32BF633A16}"/>
    <cellStyle name="60% - Accent4 3 3" xfId="1117" xr:uid="{9A247245-D7F0-4CCC-94B5-15BB1D784ECA}"/>
    <cellStyle name="60% - Accent4 3 3 2" xfId="1118" xr:uid="{3F43696C-9D7F-428A-9030-1F44D7831860}"/>
    <cellStyle name="60% - Accent4 3 4" xfId="1119" xr:uid="{305D8F2D-13FE-480D-8992-E09726D4DA44}"/>
    <cellStyle name="60% - Accent4 4" xfId="1120" xr:uid="{B3FC9C90-C9CB-4A8C-9B52-559B555CAA8B}"/>
    <cellStyle name="60% - Accent4 4 2" xfId="1121" xr:uid="{A53FEA20-F50A-46D4-BABB-18BB0866512F}"/>
    <cellStyle name="60% - Accent4 5" xfId="1122" xr:uid="{A026069A-7019-4631-B67C-023239D320C4}"/>
    <cellStyle name="60% - Accent4 5 2" xfId="1123" xr:uid="{2D9444B9-6680-4207-B704-71EC5DE57EA3}"/>
    <cellStyle name="60% - Accent4 6" xfId="1124" xr:uid="{AA1808CF-506D-486F-95B1-15859261D912}"/>
    <cellStyle name="60% - Accent5" xfId="1125" xr:uid="{AFD66BF0-2A6C-4A38-81A0-CC6877A604C0}"/>
    <cellStyle name="60% - Accent5 2" xfId="1126" xr:uid="{23712E5B-24F8-47DA-9E09-D9B1F5853AC3}"/>
    <cellStyle name="60% - Accent5 2 2" xfId="1127" xr:uid="{3AD82C7C-C99E-4592-8D26-6071BCD0D4EF}"/>
    <cellStyle name="60% - Accent5 2 2 2" xfId="1128" xr:uid="{0D4D9BC4-91D7-4036-958C-BC71F95AEA11}"/>
    <cellStyle name="60% - Accent5 2 3" xfId="1129" xr:uid="{C9F2154E-414C-4A31-ACB6-C6346C64E5F8}"/>
    <cellStyle name="60% - Accent5 3" xfId="1130" xr:uid="{AC5C068F-22DD-454D-9A2E-6DA5FAA91744}"/>
    <cellStyle name="60% - Accent5 3 2" xfId="1131" xr:uid="{7FB18F4E-AE9A-49B6-8570-45FF85574B1F}"/>
    <cellStyle name="60% - Accent5 3 2 2" xfId="1132" xr:uid="{7798FEBD-CE41-4C90-BDF6-827C6AED684E}"/>
    <cellStyle name="60% - Accent5 3 3" xfId="1133" xr:uid="{DE168BFD-6DD3-4650-8AB9-B7038A3BB937}"/>
    <cellStyle name="60% - Accent5 3 3 2" xfId="1134" xr:uid="{1164EDD2-B67F-4D79-87F0-6FE219CAA10B}"/>
    <cellStyle name="60% - Accent5 3 4" xfId="1135" xr:uid="{285DE183-DE6F-460A-8F82-1F5E4B361791}"/>
    <cellStyle name="60% - Accent5 4" xfId="1136" xr:uid="{6E40F59C-28AD-42EF-9F74-22E5AA00BEC5}"/>
    <cellStyle name="60% - Accent5 4 2" xfId="1137" xr:uid="{4C1413AD-8DB6-4EFD-9B10-A24E27641BE0}"/>
    <cellStyle name="60% - Accent5 5" xfId="1138" xr:uid="{FCE6B4AC-B923-4BE3-BDCA-0D2F3561F8A7}"/>
    <cellStyle name="60% - Accent5 5 2" xfId="1139" xr:uid="{47B4249D-F954-4D1F-BE63-F3C07A323710}"/>
    <cellStyle name="60% - Accent5 6" xfId="1140" xr:uid="{59651585-7E7D-4658-99F9-D6B492CE3058}"/>
    <cellStyle name="60% - Accent6" xfId="1141" xr:uid="{C38277BF-1A24-4F60-B7D6-C3208F866C52}"/>
    <cellStyle name="60% - Accent6 2" xfId="1142" xr:uid="{9F424A82-63DB-47A1-A72A-54E461ED71F3}"/>
    <cellStyle name="60% - Accent6 2 2" xfId="1143" xr:uid="{81C59DD9-9870-4DD1-84C6-CAB8D7196E7F}"/>
    <cellStyle name="60% - Accent6 2 2 2" xfId="1144" xr:uid="{3571531C-6A6C-45C2-A047-FA4F3479A0FD}"/>
    <cellStyle name="60% - Accent6 2 3" xfId="1145" xr:uid="{0A7104DE-E4C3-4CBF-9F0F-08C6882505C2}"/>
    <cellStyle name="60% - Accent6 3" xfId="1146" xr:uid="{11229846-444E-4AEA-988E-265B2AA91EA8}"/>
    <cellStyle name="60% - Accent6 3 2" xfId="1147" xr:uid="{9A3721F8-3705-407C-9526-634F8DB00ACA}"/>
    <cellStyle name="60% - Accent6 3 2 2" xfId="1148" xr:uid="{44F38ADC-BA6C-4C7B-8C38-2D282E7265B3}"/>
    <cellStyle name="60% - Accent6 3 3" xfId="1149" xr:uid="{36786EE7-92EC-490C-926B-5F6CDCE8FCE6}"/>
    <cellStyle name="60% - Accent6 3 3 2" xfId="1150" xr:uid="{6959C4E1-78BE-4C9C-8409-635742AADAAA}"/>
    <cellStyle name="60% - Accent6 3 4" xfId="1151" xr:uid="{6EF4F9C4-6A11-4B95-B0C0-9AC4AC3C439C}"/>
    <cellStyle name="60% - Accent6 4" xfId="1152" xr:uid="{D442E2F0-A60C-42E5-8098-1A91917AD61F}"/>
    <cellStyle name="60% - Accent6 4 2" xfId="1153" xr:uid="{0EF08939-2CE2-4446-AD70-3874AD1B98E5}"/>
    <cellStyle name="60% - Accent6 5" xfId="1154" xr:uid="{256481DA-1EE2-4A75-B173-204D56CCA24D}"/>
    <cellStyle name="60% - Accent6 5 2" xfId="1155" xr:uid="{F4314E23-9473-4A75-B678-F9596371F4A3}"/>
    <cellStyle name="60% - Accent6 6" xfId="1156" xr:uid="{899CA523-60BA-4BB6-9DB3-19F3B9F74C80}"/>
    <cellStyle name="60% - Énfasis1" xfId="21" builtinId="32" customBuiltin="1"/>
    <cellStyle name="60% - Énfasis1 2" xfId="519" xr:uid="{56086F0E-9A65-453F-AAD4-B6919ACA3779}"/>
    <cellStyle name="60% - Énfasis1 2 2" xfId="1158" xr:uid="{07A297C9-C981-4AEA-B5B4-94A2384705F4}"/>
    <cellStyle name="60% - Énfasis1 2 2 2" xfId="1159" xr:uid="{F9BB6AFE-6E1B-4EBF-9883-3E68D0F27D51}"/>
    <cellStyle name="60% - Énfasis1 2 2 2 2" xfId="1160" xr:uid="{3FF5C0E6-977B-4A42-B3EF-15BE83875057}"/>
    <cellStyle name="60% - Énfasis1 2 2 3" xfId="1161" xr:uid="{7C959352-9D60-491A-90DF-EF3748FCCF71}"/>
    <cellStyle name="60% - Énfasis1 2 3" xfId="1162" xr:uid="{F8A7AF37-DB35-460C-97D8-0A23E80F1CB9}"/>
    <cellStyle name="60% - Énfasis1 2 3 2" xfId="12584" xr:uid="{1926EBEA-D131-4F80-B8F8-F91C60F9A820}"/>
    <cellStyle name="60% - Énfasis1 2 4" xfId="1163" xr:uid="{9530372D-F83E-473D-9946-FA6987A70723}"/>
    <cellStyle name="60% - Énfasis1 2 5" xfId="12583" xr:uid="{16611B5C-9146-445A-AEC9-A7B52CBA569D}"/>
    <cellStyle name="60% - Énfasis1 2 6" xfId="15418" xr:uid="{F53BD3DE-5CAB-4CAF-845B-1835BCE5E12A}"/>
    <cellStyle name="60% - Énfasis1 2 7" xfId="1157" xr:uid="{6FE0DACF-97CF-4CF2-9A65-8EC29DF27D31}"/>
    <cellStyle name="60% - Énfasis1 3" xfId="520" xr:uid="{A071057A-8CEB-4C81-952C-11B2B5FA6557}"/>
    <cellStyle name="60% - Énfasis1 3 2" xfId="1165" xr:uid="{1714C2DF-959C-42C6-B2F8-65A9B634DEF1}"/>
    <cellStyle name="60% - Énfasis1 3 3" xfId="1164" xr:uid="{447F200B-20CE-499D-A9F6-1C86FB95093C}"/>
    <cellStyle name="60% - Énfasis1 4" xfId="521" xr:uid="{3AD344AB-BCB2-48A9-93F5-5AA5197892FA}"/>
    <cellStyle name="60% - Énfasis1 4 2" xfId="1166" xr:uid="{95600E75-B70F-426F-9DCD-A7B72DE9986A}"/>
    <cellStyle name="60% - Énfasis1 5" xfId="522" xr:uid="{820015A5-259D-4AD8-A0C7-73A402E757FB}"/>
    <cellStyle name="60% - Énfasis1 6" xfId="523" xr:uid="{B4E4DA3E-6F92-4C5A-8893-0699B50D4CD1}"/>
    <cellStyle name="60% - Énfasis1 7" xfId="524" xr:uid="{5BFCA294-4861-40C6-85E6-D0E32B17893E}"/>
    <cellStyle name="60% - Énfasis2" xfId="25" builtinId="36" customBuiltin="1"/>
    <cellStyle name="60% - Énfasis2 2" xfId="525" xr:uid="{A75B39BF-8D50-4A80-A2EE-14864B7E452B}"/>
    <cellStyle name="60% - Énfasis2 2 2" xfId="1168" xr:uid="{0B584C53-463A-41C0-A36D-E662B1765941}"/>
    <cellStyle name="60% - Énfasis2 2 2 2" xfId="1169" xr:uid="{F3922287-B116-44B6-9066-F5C3149936B9}"/>
    <cellStyle name="60% - Énfasis2 2 2 2 2" xfId="1170" xr:uid="{A2976DBF-890E-4D83-B2FB-EBD70CC38BCF}"/>
    <cellStyle name="60% - Énfasis2 2 2 3" xfId="1171" xr:uid="{B4D9EDEF-5E5A-4DD7-8CF5-F0409B324778}"/>
    <cellStyle name="60% - Énfasis2 2 3" xfId="1172" xr:uid="{B63024DB-1385-4124-B6CF-1A23E48EAD7B}"/>
    <cellStyle name="60% - Énfasis2 2 3 2" xfId="12586" xr:uid="{3CEA937B-D345-4D8B-9679-7F1849430C54}"/>
    <cellStyle name="60% - Énfasis2 2 4" xfId="1173" xr:uid="{DFBC9B0F-805F-493C-BDDC-36C681911291}"/>
    <cellStyle name="60% - Énfasis2 2 5" xfId="12585" xr:uid="{DBFAE238-B6E9-45B2-9480-5C9014DACA77}"/>
    <cellStyle name="60% - Énfasis2 2 6" xfId="15419" xr:uid="{5202FC7B-26EA-4A57-8113-934BFF00E0D9}"/>
    <cellStyle name="60% - Énfasis2 2 7" xfId="1167" xr:uid="{D1788B1B-D79D-4566-8A79-3A0147E03DC0}"/>
    <cellStyle name="60% - Énfasis2 3" xfId="526" xr:uid="{D03F479C-AB28-4D1B-844D-22C8CC3346F2}"/>
    <cellStyle name="60% - Énfasis2 3 2" xfId="1175" xr:uid="{E650EEBB-989A-48BA-B9BD-FBBD8EEA5C85}"/>
    <cellStyle name="60% - Énfasis2 3 3" xfId="1174" xr:uid="{1AD60C84-C6A2-4EE0-A4A3-D9A2B96B2959}"/>
    <cellStyle name="60% - Énfasis2 4" xfId="527" xr:uid="{491A8AF9-89C8-40AB-976B-4D2B0FD64A41}"/>
    <cellStyle name="60% - Énfasis2 4 2" xfId="1176" xr:uid="{F3D216DB-A149-446F-BE76-FAD82814C937}"/>
    <cellStyle name="60% - Énfasis2 5" xfId="528" xr:uid="{023300D8-A67B-4B5D-ABAD-49CB1B46B3E1}"/>
    <cellStyle name="60% - Énfasis2 6" xfId="529" xr:uid="{9C0A1504-2084-432B-A203-01E487591E86}"/>
    <cellStyle name="60% - Énfasis2 7" xfId="530" xr:uid="{0ACF57DE-A869-4788-8291-0A1C9C75A3CD}"/>
    <cellStyle name="60% - Énfasis3" xfId="29" builtinId="40" customBuiltin="1"/>
    <cellStyle name="60% - Énfasis3 2" xfId="531" xr:uid="{71BDD7C8-AA72-438C-B75E-91FB23FEE03E}"/>
    <cellStyle name="60% - Énfasis3 2 2" xfId="1178" xr:uid="{D9F3746D-8BAD-444E-93C0-4D47B00D92E1}"/>
    <cellStyle name="60% - Énfasis3 2 2 2" xfId="1179" xr:uid="{729297E7-95E2-490B-A280-A548418C3970}"/>
    <cellStyle name="60% - Énfasis3 2 2 2 2" xfId="1180" xr:uid="{D0F09D86-9DFE-4539-89E8-C1112860B96C}"/>
    <cellStyle name="60% - Énfasis3 2 2 3" xfId="1181" xr:uid="{E95C0482-0A23-4398-B3A5-AD023B95195F}"/>
    <cellStyle name="60% - Énfasis3 2 3" xfId="1182" xr:uid="{5291BBFF-0552-4945-9BC7-9A677D1D3EF6}"/>
    <cellStyle name="60% - Énfasis3 2 3 2" xfId="12588" xr:uid="{BA4BB751-91E0-43E2-97BF-737E7798E354}"/>
    <cellStyle name="60% - Énfasis3 2 4" xfId="1183" xr:uid="{822F9003-C22D-45A6-BB4F-033C0FD08B4D}"/>
    <cellStyle name="60% - Énfasis3 2 5" xfId="12587" xr:uid="{B1E3E6DF-F74E-403E-AFCD-EB84B9148FA1}"/>
    <cellStyle name="60% - Énfasis3 2 6" xfId="15420" xr:uid="{605B0A19-D79B-4B83-9CDC-584E917340D4}"/>
    <cellStyle name="60% - Énfasis3 2 7" xfId="1177" xr:uid="{3ABD2F4C-858E-498C-9BB6-3588AD87EB41}"/>
    <cellStyle name="60% - Énfasis3 3" xfId="532" xr:uid="{A3021BF1-F8AE-4F5F-B19F-56DBE92C477D}"/>
    <cellStyle name="60% - Énfasis3 3 2" xfId="1185" xr:uid="{C597A473-3C23-49CA-9819-61388273E963}"/>
    <cellStyle name="60% - Énfasis3 3 3" xfId="1184" xr:uid="{8136D61F-B933-4721-BA15-562E2970EE4E}"/>
    <cellStyle name="60% - Énfasis3 4" xfId="533" xr:uid="{CC380C1A-8CFA-4AF3-A080-0D89DF77EDAD}"/>
    <cellStyle name="60% - Énfasis3 4 2" xfId="1186" xr:uid="{EFD67310-6863-4344-A2DB-3833EB888F65}"/>
    <cellStyle name="60% - Énfasis3 5" xfId="534" xr:uid="{1843E8C1-F3AD-4893-84D7-6E99EEFD97BF}"/>
    <cellStyle name="60% - Énfasis3 6" xfId="535" xr:uid="{2E07533F-986F-4D1D-A873-CA1812679D7A}"/>
    <cellStyle name="60% - Énfasis3 7" xfId="536" xr:uid="{0D87033E-839C-411C-83AC-C556293F8380}"/>
    <cellStyle name="60% - Énfasis4" xfId="33" builtinId="44" customBuiltin="1"/>
    <cellStyle name="60% - Énfasis4 2" xfId="537" xr:uid="{145FA471-D397-487B-ADBB-B72D6634629A}"/>
    <cellStyle name="60% - Énfasis4 2 2" xfId="1188" xr:uid="{505E31AA-4A99-4771-8819-6262E0CB3653}"/>
    <cellStyle name="60% - Énfasis4 2 2 2" xfId="1189" xr:uid="{D2AD6A44-59D7-48F3-9CA3-C37913B7B7CA}"/>
    <cellStyle name="60% - Énfasis4 2 2 2 2" xfId="1190" xr:uid="{812C8687-426E-43B4-8126-50E1DB8C0CA4}"/>
    <cellStyle name="60% - Énfasis4 2 2 3" xfId="1191" xr:uid="{13A2E25F-B70C-4159-8126-C6F7C34C5DC7}"/>
    <cellStyle name="60% - Énfasis4 2 3" xfId="1192" xr:uid="{5F5B3055-330A-4EE8-A88B-1FF2B877D080}"/>
    <cellStyle name="60% - Énfasis4 2 3 2" xfId="12590" xr:uid="{D2F7985A-DA5B-4FD9-A1E4-450D5924A2CA}"/>
    <cellStyle name="60% - Énfasis4 2 4" xfId="1193" xr:uid="{DE0C67E9-DE6D-4407-BDEB-2C546B019250}"/>
    <cellStyle name="60% - Énfasis4 2 5" xfId="12589" xr:uid="{615EEC76-D7D1-449C-B2EC-C99D1C4AD882}"/>
    <cellStyle name="60% - Énfasis4 2 6" xfId="15421" xr:uid="{F25A1E7E-5CF2-4BC5-AE7A-EA22EAE06A34}"/>
    <cellStyle name="60% - Énfasis4 2 7" xfId="1187" xr:uid="{BA66FB3A-7276-4ADF-9A3F-6935C9E72D4E}"/>
    <cellStyle name="60% - Énfasis4 3" xfId="538" xr:uid="{2CAC2BF3-C070-4AD1-82B1-B5970E50FE9B}"/>
    <cellStyle name="60% - Énfasis4 3 2" xfId="1195" xr:uid="{73D6DA10-7CA7-444C-A717-F5E05B166C70}"/>
    <cellStyle name="60% - Énfasis4 3 3" xfId="1194" xr:uid="{45BC6138-DFB4-46BE-8FBA-5FDDF91F3476}"/>
    <cellStyle name="60% - Énfasis4 4" xfId="539" xr:uid="{6647633F-80DE-4306-86D0-F645641EAE0F}"/>
    <cellStyle name="60% - Énfasis4 4 2" xfId="1196" xr:uid="{24F5407C-3ADC-4C8B-86B5-CE4F5276E3BE}"/>
    <cellStyle name="60% - Énfasis4 5" xfId="540" xr:uid="{C686E932-9793-4258-B261-15DC3FAD9FDB}"/>
    <cellStyle name="60% - Énfasis4 6" xfId="541" xr:uid="{8FFCC5EA-96D0-464B-8F86-6C3A9603E9C6}"/>
    <cellStyle name="60% - Énfasis4 7" xfId="542" xr:uid="{AE713503-7438-43CD-98A5-2CA5F9DF1E97}"/>
    <cellStyle name="60% - Énfasis5" xfId="37" builtinId="48" customBuiltin="1"/>
    <cellStyle name="60% - Énfasis5 2" xfId="543" xr:uid="{3E35694B-733A-4FDE-89E3-34C3E9C8F67C}"/>
    <cellStyle name="60% - Énfasis5 2 2" xfId="1198" xr:uid="{24332856-EDED-44F8-A861-54B8EEAC7515}"/>
    <cellStyle name="60% - Énfasis5 2 2 2" xfId="1199" xr:uid="{B7D1A9C9-7F81-47DE-8A7E-F8CB7402C50A}"/>
    <cellStyle name="60% - Énfasis5 2 2 2 2" xfId="1200" xr:uid="{10EF2BFC-1B71-4F2C-BDE9-2EEEBE9FDD49}"/>
    <cellStyle name="60% - Énfasis5 2 2 3" xfId="1201" xr:uid="{B0E78718-16B1-4017-B2BE-756D2F4DB659}"/>
    <cellStyle name="60% - Énfasis5 2 3" xfId="1202" xr:uid="{07CEF3F9-812E-4362-BF47-657D0E6740CD}"/>
    <cellStyle name="60% - Énfasis5 2 3 2" xfId="12592" xr:uid="{FC922008-3B68-442C-8E05-8B62FD55C26F}"/>
    <cellStyle name="60% - Énfasis5 2 4" xfId="1203" xr:uid="{EFBB00B5-BAB2-4CB0-A1E1-FEDAB38A7DFF}"/>
    <cellStyle name="60% - Énfasis5 2 5" xfId="12591" xr:uid="{9AF9F8AC-A439-49AC-92D8-7922B0ED6985}"/>
    <cellStyle name="60% - Énfasis5 2 6" xfId="15422" xr:uid="{9091CEB7-D2F7-43F4-AF83-7AC984C131D5}"/>
    <cellStyle name="60% - Énfasis5 2 7" xfId="1197" xr:uid="{A88826D1-0E47-44BB-AB34-8E487AE1A8DF}"/>
    <cellStyle name="60% - Énfasis5 3" xfId="544" xr:uid="{24BB5252-5B33-469E-875F-42C4D72CED58}"/>
    <cellStyle name="60% - Énfasis5 3 2" xfId="1205" xr:uid="{D11D38A5-6431-41CC-BD24-05FB28FBB2DF}"/>
    <cellStyle name="60% - Énfasis5 3 3" xfId="1204" xr:uid="{46BE94DF-3B16-4784-9167-A4842DF9B091}"/>
    <cellStyle name="60% - Énfasis5 4" xfId="545" xr:uid="{5F4A8506-2414-4C43-BA2B-C1D03B2E35C7}"/>
    <cellStyle name="60% - Énfasis5 4 2" xfId="1206" xr:uid="{BF3BD25D-82B1-4C61-B7F7-72BB283A203A}"/>
    <cellStyle name="60% - Énfasis5 5" xfId="546" xr:uid="{DB5877E3-5B89-42FE-98FA-E4AAD8AB8D90}"/>
    <cellStyle name="60% - Énfasis5 6" xfId="547" xr:uid="{05D9840B-FA6B-4357-ABBB-4D5C97DBDC41}"/>
    <cellStyle name="60% - Énfasis5 7" xfId="548" xr:uid="{F3A0A12F-96A6-4F9C-878C-FAF44868B804}"/>
    <cellStyle name="60% - Énfasis6" xfId="41" builtinId="52" customBuiltin="1"/>
    <cellStyle name="60% - Énfasis6 2" xfId="549" xr:uid="{85B5C013-2F56-4851-87B5-BF7A1363AB33}"/>
    <cellStyle name="60% - Énfasis6 2 2" xfId="1208" xr:uid="{C0B8E6E5-7C22-45EA-9E5B-34716A0FD76D}"/>
    <cellStyle name="60% - Énfasis6 2 2 2" xfId="1209" xr:uid="{678AC954-B1F6-4F6C-997C-6C90122220DC}"/>
    <cellStyle name="60% - Énfasis6 2 2 2 2" xfId="1210" xr:uid="{73C366A7-8F9A-4E41-94BD-04508E833F8F}"/>
    <cellStyle name="60% - Énfasis6 2 2 3" xfId="1211" xr:uid="{BB412F65-5738-43BF-8D76-74E946951DE6}"/>
    <cellStyle name="60% - Énfasis6 2 3" xfId="1212" xr:uid="{AD6C4BAB-21FF-4169-86A3-E68633F2D042}"/>
    <cellStyle name="60% - Énfasis6 2 3 2" xfId="12594" xr:uid="{B2705F5B-C4D6-42BC-96C3-28DFAF1C4B36}"/>
    <cellStyle name="60% - Énfasis6 2 4" xfId="1213" xr:uid="{56EAD99E-72DC-48C0-9569-30B0D7916F97}"/>
    <cellStyle name="60% - Énfasis6 2 5" xfId="12593" xr:uid="{1141FE7A-127F-413F-8BF8-F24B23D7795C}"/>
    <cellStyle name="60% - Énfasis6 2 6" xfId="15423" xr:uid="{01EEF80E-A495-43DD-B928-8666DFFAC3D5}"/>
    <cellStyle name="60% - Énfasis6 2 7" xfId="1207" xr:uid="{50DF9FFE-F673-4236-A4BE-B0A8C10F695A}"/>
    <cellStyle name="60% - Énfasis6 3" xfId="550" xr:uid="{61D428C4-B3D5-469E-913C-893AD1A2157C}"/>
    <cellStyle name="60% - Énfasis6 3 2" xfId="1215" xr:uid="{83ED4BC4-153D-4219-9AF4-EFE42F07242E}"/>
    <cellStyle name="60% - Énfasis6 3 3" xfId="1214" xr:uid="{3F6DD6BD-3732-4A69-A89A-87A4FF4F327A}"/>
    <cellStyle name="60% - Énfasis6 4" xfId="551" xr:uid="{9298567D-2456-40B2-9CDD-7FFAAAFEB0D2}"/>
    <cellStyle name="60% - Énfasis6 4 2" xfId="1216" xr:uid="{C9A51AA9-9559-40C6-BDCB-4E2F87168A15}"/>
    <cellStyle name="60% - Énfasis6 5" xfId="552" xr:uid="{ECB23A70-1E12-4B83-983E-3899868C0368}"/>
    <cellStyle name="60% - Énfasis6 6" xfId="553" xr:uid="{0142F7A8-CD1D-4618-9F23-C4C716FCE735}"/>
    <cellStyle name="60% - Énfasis6 7" xfId="554" xr:uid="{FCB24A2A-7236-46AB-A47D-EDB10BCD18D4}"/>
    <cellStyle name="Accent1" xfId="1217" xr:uid="{272A7B83-88D8-462A-9611-D5BD621D5FB9}"/>
    <cellStyle name="Accent1 2" xfId="1218" xr:uid="{D43B208D-6D9D-43DE-A53E-473B5FD7F414}"/>
    <cellStyle name="Accent1 2 2" xfId="1219" xr:uid="{273D89CE-2B41-4168-B3D7-B908167FAC31}"/>
    <cellStyle name="Accent1 2 2 2" xfId="1220" xr:uid="{294058F7-1DCF-4E45-9B90-106B09F88F04}"/>
    <cellStyle name="Accent1 2 3" xfId="1221" xr:uid="{7A092F4F-C35D-450B-882C-FD413FAD6F3C}"/>
    <cellStyle name="Accent1 3" xfId="1222" xr:uid="{57112BE7-AA99-4198-9370-EE32933FD49E}"/>
    <cellStyle name="Accent1 3 2" xfId="1223" xr:uid="{86E52115-18DA-4FCF-ADE9-51C37241F029}"/>
    <cellStyle name="Accent1 3 2 2" xfId="1224" xr:uid="{D7374814-C59A-4E9D-A1BB-C790A20C20F9}"/>
    <cellStyle name="Accent1 3 3" xfId="1225" xr:uid="{166E3E7C-FAD1-492F-BADD-06FC3928A78E}"/>
    <cellStyle name="Accent1 3 3 2" xfId="1226" xr:uid="{212E82DD-5447-4DED-A707-3CDC7021B158}"/>
    <cellStyle name="Accent1 3 4" xfId="1227" xr:uid="{6032ADC5-FF2C-4525-8FD5-EDB34B01D459}"/>
    <cellStyle name="Accent1 4" xfId="1228" xr:uid="{22CE8163-A807-452F-8976-2700FF4E0A27}"/>
    <cellStyle name="Accent1 4 2" xfId="1229" xr:uid="{FBF8495B-6565-412C-A278-EFC99650E4C6}"/>
    <cellStyle name="Accent1 5" xfId="1230" xr:uid="{7F9B9049-E7C5-48C2-8FD9-84FC99EB143F}"/>
    <cellStyle name="Accent1 5 2" xfId="1231" xr:uid="{257F7540-0C62-4DC8-BC61-DC6C3EFEAD38}"/>
    <cellStyle name="Accent1 6" xfId="1232" xr:uid="{E9874057-7CEA-4519-B813-D232958A00E9}"/>
    <cellStyle name="Accent2" xfId="1233" xr:uid="{3F886566-4CAA-4B81-8C3B-26F893EBC3C5}"/>
    <cellStyle name="Accent2 2" xfId="1234" xr:uid="{6759A16D-BD2A-4E9E-830E-FE2D21E6D3E7}"/>
    <cellStyle name="Accent2 2 2" xfId="1235" xr:uid="{4AC6CFF3-D050-45FE-A1E3-FB8D88C3195C}"/>
    <cellStyle name="Accent2 2 2 2" xfId="1236" xr:uid="{4EBA500A-82A8-4458-A9E5-3595A6132613}"/>
    <cellStyle name="Accent2 2 3" xfId="1237" xr:uid="{AF62389C-FB94-46A2-9A66-4A0C17A936C4}"/>
    <cellStyle name="Accent2 3" xfId="1238" xr:uid="{077F008C-AD0A-4F6F-8174-BBE5B0A73994}"/>
    <cellStyle name="Accent2 3 2" xfId="1239" xr:uid="{53310B48-3E61-43BC-90D2-ED03773AE44A}"/>
    <cellStyle name="Accent2 3 2 2" xfId="1240" xr:uid="{8832FB8E-0E02-4EFE-AF98-7050AA8385F0}"/>
    <cellStyle name="Accent2 3 3" xfId="1241" xr:uid="{277726E8-6351-4A13-B216-0037E5CD4642}"/>
    <cellStyle name="Accent2 3 3 2" xfId="1242" xr:uid="{EEECC6ED-F604-4923-BF2B-A5824D844C2B}"/>
    <cellStyle name="Accent2 3 4" xfId="1243" xr:uid="{B57BC425-7885-4A42-8B70-F7F62D22D1B8}"/>
    <cellStyle name="Accent2 4" xfId="1244" xr:uid="{9254A5F3-DD82-4B98-BDBA-23F8FEA19D9A}"/>
    <cellStyle name="Accent2 4 2" xfId="1245" xr:uid="{175E9D16-AB90-4823-A6B4-59A241614E3E}"/>
    <cellStyle name="Accent2 5" xfId="1246" xr:uid="{A04F8481-63CB-4AED-B689-4712340F9113}"/>
    <cellStyle name="Accent2 5 2" xfId="1247" xr:uid="{C9550CA4-46A4-4815-AC6B-FB9195C8C6EC}"/>
    <cellStyle name="Accent2 6" xfId="1248" xr:uid="{1B4DA5F7-7418-4657-B1AC-963475D0D8B6}"/>
    <cellStyle name="Accent3" xfId="1249" xr:uid="{C6FF555E-45B6-46C4-8E74-ACB25CB9C494}"/>
    <cellStyle name="Accent3 2" xfId="1250" xr:uid="{130D524B-6229-4B30-9E87-758232132522}"/>
    <cellStyle name="Accent3 2 2" xfId="1251" xr:uid="{AEA7C54C-8835-4703-8582-7B818D45FFD3}"/>
    <cellStyle name="Accent3 2 2 2" xfId="1252" xr:uid="{DEF1B2BB-22DE-4B5D-9CFF-EA4DCD34F14E}"/>
    <cellStyle name="Accent3 2 3" xfId="1253" xr:uid="{BBB2B12C-A0CD-4579-8BDE-CBF783202D58}"/>
    <cellStyle name="Accent3 3" xfId="1254" xr:uid="{EA11C5F6-0FB2-494C-B66E-92C3F2B2CA0D}"/>
    <cellStyle name="Accent3 3 2" xfId="1255" xr:uid="{BE1EE56D-43F5-4510-9DF5-2BBFE22330B9}"/>
    <cellStyle name="Accent3 3 2 2" xfId="1256" xr:uid="{9BA75A8B-775B-4594-813A-314A938FD70A}"/>
    <cellStyle name="Accent3 3 3" xfId="1257" xr:uid="{EDFDF6F7-E38E-493B-B361-22127FF20C90}"/>
    <cellStyle name="Accent3 3 3 2" xfId="1258" xr:uid="{140D57DA-1698-41B2-98CC-8075EFFC02E1}"/>
    <cellStyle name="Accent3 3 4" xfId="1259" xr:uid="{F063CDB6-DEF2-4208-8476-E6C58B3F1CEB}"/>
    <cellStyle name="Accent3 4" xfId="1260" xr:uid="{145D3D3D-B8D9-412F-A96E-569557F5AC3A}"/>
    <cellStyle name="Accent3 4 2" xfId="1261" xr:uid="{1D7C468E-512F-4CAD-B03D-0DD89A88C227}"/>
    <cellStyle name="Accent3 5" xfId="1262" xr:uid="{9A7D4D7B-CE91-4049-859F-2D519B39BA48}"/>
    <cellStyle name="Accent3 5 2" xfId="1263" xr:uid="{5C6CCF76-5052-4B80-BBD2-3920072955A7}"/>
    <cellStyle name="Accent3 6" xfId="1264" xr:uid="{8D5E0AFB-0B9E-4C2E-9B85-769DF1236763}"/>
    <cellStyle name="Accent4" xfId="1265" xr:uid="{973635BB-35FD-4355-8B06-BA7B951C0F5E}"/>
    <cellStyle name="Accent4 2" xfId="1266" xr:uid="{996EFDFE-3082-4F85-AB98-6A6B3E0763E5}"/>
    <cellStyle name="Accent4 2 2" xfId="1267" xr:uid="{99AAF4E4-8E35-4842-883E-D98DEA37467B}"/>
    <cellStyle name="Accent4 2 2 2" xfId="1268" xr:uid="{C7CC2976-0828-41B9-92BB-3E7C78C843DF}"/>
    <cellStyle name="Accent4 2 3" xfId="1269" xr:uid="{9D46C387-2E58-4BED-9BFD-782E7DDCE307}"/>
    <cellStyle name="Accent4 3" xfId="1270" xr:uid="{C8F273D4-8202-47BB-B654-4FEFC59E8D64}"/>
    <cellStyle name="Accent4 3 2" xfId="1271" xr:uid="{016CCB1B-62A0-4A59-AC41-AD5FE9F24DF3}"/>
    <cellStyle name="Accent4 3 2 2" xfId="1272" xr:uid="{A6873ADB-67B5-42F1-88DB-36C7A6338DF8}"/>
    <cellStyle name="Accent4 3 3" xfId="1273" xr:uid="{2F676FDC-1044-457C-BC88-E44726C0CA2A}"/>
    <cellStyle name="Accent4 3 3 2" xfId="1274" xr:uid="{F8223DAF-D306-45DA-B3D3-F64B0298A03B}"/>
    <cellStyle name="Accent4 3 4" xfId="1275" xr:uid="{09F2DF8D-8050-4469-A94D-C79AEAE88896}"/>
    <cellStyle name="Accent4 4" xfId="1276" xr:uid="{0C871C41-02D9-462C-8B09-14D4428F07C5}"/>
    <cellStyle name="Accent4 4 2" xfId="1277" xr:uid="{2A056668-B568-4618-BC83-A06A048E4443}"/>
    <cellStyle name="Accent4 5" xfId="1278" xr:uid="{8A9B0344-6727-45F0-A018-8BAE6592C3E3}"/>
    <cellStyle name="Accent4 5 2" xfId="1279" xr:uid="{F49E3014-542B-430E-8747-D9AB95304FE4}"/>
    <cellStyle name="Accent4 6" xfId="1280" xr:uid="{3914347D-4664-4735-92D1-5E0BC9FED71F}"/>
    <cellStyle name="Accent5" xfId="1281" xr:uid="{57A03BD6-50FD-49B1-9739-730A3A946271}"/>
    <cellStyle name="Accent5 2" xfId="1282" xr:uid="{6D4CC7EA-3999-4CDF-BD37-AC6EBC87B016}"/>
    <cellStyle name="Accent5 2 2" xfId="1283" xr:uid="{7158EF83-986A-40FC-9B47-281041DA83C9}"/>
    <cellStyle name="Accent5 3" xfId="1284" xr:uid="{D698C746-9119-4D80-91C8-39856FDC7E90}"/>
    <cellStyle name="Accent6" xfId="1285" xr:uid="{F08F3A98-4DFB-452B-9495-569437D89A73}"/>
    <cellStyle name="Accent6 2" xfId="1286" xr:uid="{5484E9DB-BFA7-4275-800B-ACB33405C615}"/>
    <cellStyle name="Accent6 2 2" xfId="1287" xr:uid="{40345A25-BB61-4207-8B6E-481C45C66916}"/>
    <cellStyle name="Accent6 2 2 2" xfId="1288" xr:uid="{458D0607-07D1-4AE4-BF8B-B7D8A94B424B}"/>
    <cellStyle name="Accent6 2 3" xfId="1289" xr:uid="{0761AA69-D1C6-46A8-B1D5-6A2E8E2E7CD5}"/>
    <cellStyle name="Accent6 3" xfId="1290" xr:uid="{D91F912B-4EE7-416E-89B7-F1963C5C86A9}"/>
    <cellStyle name="Accent6 3 2" xfId="1291" xr:uid="{33320267-6423-4F2C-884D-9922492DC990}"/>
    <cellStyle name="Accent6 3 2 2" xfId="1292" xr:uid="{66083261-2417-42E1-85FA-55814C0EDAFB}"/>
    <cellStyle name="Accent6 3 3" xfId="1293" xr:uid="{A770C76E-E223-404F-8F5B-B7AADB98E795}"/>
    <cellStyle name="Accent6 3 3 2" xfId="1294" xr:uid="{9C611A59-2A8E-4851-BE43-17B045DA38E4}"/>
    <cellStyle name="Accent6 3 4" xfId="1295" xr:uid="{34EB2407-B8CB-416F-A438-61720CDAE822}"/>
    <cellStyle name="Accent6 4" xfId="1296" xr:uid="{BE303EAC-3DF3-4673-9812-50A81138FEEF}"/>
    <cellStyle name="Accent6 4 2" xfId="1297" xr:uid="{8BA6E64C-5AA0-4827-936B-E836778F9973}"/>
    <cellStyle name="Accent6 5" xfId="1298" xr:uid="{886C46DC-1316-4F40-A25F-843D28A320D3}"/>
    <cellStyle name="Accent6 5 2" xfId="1299" xr:uid="{E0B1D93D-7B60-43BF-A908-D0474638DDF3}"/>
    <cellStyle name="Accent6 6" xfId="1300" xr:uid="{8F2E21DF-578A-4A7D-B431-2B17F97875A7}"/>
    <cellStyle name="Bad" xfId="1301" xr:uid="{3CC8CB19-2BC1-483B-8CC9-F115F0DC7899}"/>
    <cellStyle name="Bad 2" xfId="1302" xr:uid="{0EF62E23-4A9E-47DA-A4CE-70E80FDC3E9D}"/>
    <cellStyle name="Bad 2 2" xfId="1303" xr:uid="{5BDA0DC4-76D5-4148-9F62-1B39FBF4D50E}"/>
    <cellStyle name="Bad 2 2 2" xfId="1304" xr:uid="{C9B4F29D-7B58-40C9-BC90-3A90DA91A0FC}"/>
    <cellStyle name="Bad 2 3" xfId="1305" xr:uid="{F2C54C88-00D5-4C00-AA84-F4C5FD143327}"/>
    <cellStyle name="Bad 3" xfId="1306" xr:uid="{4EA647D9-2C44-49B0-A4C6-6E862E24692E}"/>
    <cellStyle name="Bad 3 2" xfId="1307" xr:uid="{E5FED21B-2957-4B5F-8C9A-8FB95D4072F7}"/>
    <cellStyle name="Bad 3 2 2" xfId="1308" xr:uid="{3340600B-34F8-4798-84B7-443DDF47577B}"/>
    <cellStyle name="Bad 3 3" xfId="1309" xr:uid="{F1C78AA1-75A4-49FE-9063-73DB5DBD593A}"/>
    <cellStyle name="Bad 3 3 2" xfId="1310" xr:uid="{B88F3D87-9C83-4480-8DFA-0C24856AF169}"/>
    <cellStyle name="Bad 3 4" xfId="1311" xr:uid="{D8DCB8EF-D6AB-4D61-9CDC-D627C2865019}"/>
    <cellStyle name="Bad 4" xfId="1312" xr:uid="{E42AC32C-5A17-4046-8086-9C52E7B33491}"/>
    <cellStyle name="Bad 4 2" xfId="1313" xr:uid="{663E8BAE-A4F7-44E5-8BFF-9CBDFFB8C1FA}"/>
    <cellStyle name="Bad 5" xfId="1314" xr:uid="{D7618BCE-C987-4CFB-ABD3-A8257CE5483E}"/>
    <cellStyle name="Bad 5 2" xfId="1315" xr:uid="{A7C2E0A8-6003-4E61-A9CA-400269A17FF3}"/>
    <cellStyle name="Bad 6" xfId="1316" xr:uid="{96271917-6A47-4FE4-9005-24B329AA8636}"/>
    <cellStyle name="Buena 2" xfId="555" xr:uid="{AC70F871-C0E1-4B7B-BC8C-7CAB97E3435E}"/>
    <cellStyle name="Buena 2 2" xfId="1318" xr:uid="{41D7364B-8651-4A1A-84E3-4C2F4B1FCF0B}"/>
    <cellStyle name="Buena 2 2 2" xfId="1319" xr:uid="{5A322D1F-0AA0-4B8F-8D90-2C65780231E8}"/>
    <cellStyle name="Buena 2 2 2 2" xfId="1320" xr:uid="{7F8A4A95-3183-4BDD-A003-C36D5E7F46BA}"/>
    <cellStyle name="Buena 2 2 3" xfId="1321" xr:uid="{BEEFA560-81DC-46BE-8135-C2E3E3C3423A}"/>
    <cellStyle name="Buena 2 3" xfId="1322" xr:uid="{7E6774FA-34A9-426E-A264-1D736755F2D7}"/>
    <cellStyle name="Buena 2 3 2" xfId="12596" xr:uid="{5F06F406-FB18-4F9D-A961-93FCAD668D51}"/>
    <cellStyle name="Buena 2 4" xfId="1323" xr:uid="{37DA067B-BAC2-4070-9DCB-66E16D3AFB6D}"/>
    <cellStyle name="Buena 2 5" xfId="12595" xr:uid="{C4D9E648-2383-4B77-BA6F-52B47BBC0A63}"/>
    <cellStyle name="Buena 2 6" xfId="15424" xr:uid="{6740F272-1540-481B-91B1-21072E08217D}"/>
    <cellStyle name="Buena 2 7" xfId="1317" xr:uid="{41BD4428-148F-4D6D-9C42-D35CA8E7619F}"/>
    <cellStyle name="Buena 3" xfId="556" xr:uid="{AC651B5A-CFF1-4613-93AF-861DB7BDAE35}"/>
    <cellStyle name="Buena 3 2" xfId="1325" xr:uid="{1AB12408-2F33-4F60-A3BE-C335553E827F}"/>
    <cellStyle name="Buena 3 3" xfId="1324" xr:uid="{51D35C65-7977-470E-81DD-461C89E0556B}"/>
    <cellStyle name="Buena 4" xfId="557" xr:uid="{6C1B7E11-4EA6-4288-9BD8-BB1C195A8C03}"/>
    <cellStyle name="Buena 4 2" xfId="1326" xr:uid="{BBA9A067-214E-4838-A329-E5638A000C5B}"/>
    <cellStyle name="Buena 5" xfId="558" xr:uid="{064A9F6A-4380-4B43-9F4F-85ED8EC13EBF}"/>
    <cellStyle name="Buena 6" xfId="559" xr:uid="{D2250656-3570-42F9-8306-E5F5FF8E69BC}"/>
    <cellStyle name="Buena 7" xfId="560" xr:uid="{6756ED1F-3A09-4B3E-80EE-ED8B372FE6D3}"/>
    <cellStyle name="Bueno" xfId="6" builtinId="26" customBuiltin="1"/>
    <cellStyle name="Calculation" xfId="1327" xr:uid="{E0AA3F05-590C-4D81-BF4C-DBAE4E0A76EE}"/>
    <cellStyle name="Calculation 2" xfId="1328" xr:uid="{A2367D62-32DE-445C-96EF-D79E84FDB3E6}"/>
    <cellStyle name="Calculation 3" xfId="1329" xr:uid="{EBB34484-2CEC-47C3-B6DC-A6697F2B90B0}"/>
    <cellStyle name="Calculation 3 2" xfId="1330" xr:uid="{A6130CEC-8BFE-473D-BF12-A3D6784908CF}"/>
    <cellStyle name="Calculation 4" xfId="1331" xr:uid="{57865747-7A6D-4756-B1BF-85D3FE0A167D}"/>
    <cellStyle name="Calculation 4 2" xfId="12597" xr:uid="{660025BB-2039-43AE-B0D8-99F0481FEFEB}"/>
    <cellStyle name="Cálculo" xfId="11" builtinId="22" customBuiltin="1"/>
    <cellStyle name="Cálculo 2" xfId="561" xr:uid="{CC1B252F-C76C-40BF-B537-B85402E834E6}"/>
    <cellStyle name="Cálculo 2 2" xfId="1333" xr:uid="{37FC197D-CFDE-42CB-A376-14E121C268DE}"/>
    <cellStyle name="Cálculo 2 2 2" xfId="1334" xr:uid="{0C99331C-FF29-4E5D-A564-F95666D57422}"/>
    <cellStyle name="Cálculo 2 3" xfId="1335" xr:uid="{AB1FB6BD-6B0B-44E2-9292-73E4A564085B}"/>
    <cellStyle name="Cálculo 2 3 2" xfId="12599" xr:uid="{830BD7D9-B701-4AA5-B5C5-87BAD7F67729}"/>
    <cellStyle name="Cálculo 2 4" xfId="1336" xr:uid="{491BD7D6-5A3D-4570-A69B-E617C9214237}"/>
    <cellStyle name="Cálculo 2 5" xfId="12598" xr:uid="{71623F41-F0D8-4C9F-A1DB-70CC685BD80B}"/>
    <cellStyle name="Cálculo 2 6" xfId="15425" xr:uid="{2836645D-8DC8-4AB9-92FC-917F2878F26A}"/>
    <cellStyle name="Cálculo 2 7" xfId="1332" xr:uid="{68546A51-6FF1-45AD-8D91-C7AD6F7ED27E}"/>
    <cellStyle name="Cálculo 3" xfId="562" xr:uid="{16991261-445C-4E74-86D3-ABC9B450477D}"/>
    <cellStyle name="Cálculo 3 2" xfId="1338" xr:uid="{D7A5C6A1-D552-4736-8E96-F597BDA4BF95}"/>
    <cellStyle name="Cálculo 3 3" xfId="1337" xr:uid="{736512EC-3B43-49AE-9092-9B03F9C01011}"/>
    <cellStyle name="Cálculo 4" xfId="563" xr:uid="{BC3A6ED7-3401-45DE-A8F0-524378237725}"/>
    <cellStyle name="Cálculo 4 2" xfId="12600" xr:uid="{F21A1DF2-56D6-4BA0-A868-1FE199E0F5AF}"/>
    <cellStyle name="Cálculo 4 3" xfId="10187" xr:uid="{31094EAA-1AE2-454A-89B7-24A477033293}"/>
    <cellStyle name="Cálculo 4 4" xfId="1339" xr:uid="{825F4F0A-76B5-4CF2-A1CA-D710B8083C55}"/>
    <cellStyle name="Cálculo 5" xfId="564" xr:uid="{09CC4B9C-8C97-4F3E-BE90-19D6545A1546}"/>
    <cellStyle name="Cálculo 6" xfId="565" xr:uid="{863542FC-0782-4CD7-9D32-3F2275A5526E}"/>
    <cellStyle name="Cálculo 7" xfId="566" xr:uid="{8CF1729B-109D-436F-9B6E-CC432FD55AB4}"/>
    <cellStyle name="Celda de comprobación" xfId="13" builtinId="23" customBuiltin="1"/>
    <cellStyle name="Celda de comprobación 2" xfId="567" xr:uid="{1E133828-6982-4EFB-8601-7E926FABBD1D}"/>
    <cellStyle name="Celda de comprobación 2 2" xfId="1341" xr:uid="{3E660304-4627-4730-8A03-A2DCAE5A759A}"/>
    <cellStyle name="Celda de comprobación 2 2 2" xfId="1342" xr:uid="{4C1948AF-A9C7-4BDA-A160-3B03B0EC879E}"/>
    <cellStyle name="Celda de comprobación 2 2 2 2" xfId="12602" xr:uid="{2230DD3B-5071-4387-B2AB-F84C866DBC88}"/>
    <cellStyle name="Celda de comprobación 2 2 3" xfId="1343" xr:uid="{F8150B94-F6EE-4E66-8C70-13C177A9E7A0}"/>
    <cellStyle name="Celda de comprobación 2 3" xfId="1344" xr:uid="{75934E58-58A2-4D58-B5D1-77857BEAF2CC}"/>
    <cellStyle name="Celda de comprobación 2 3 2" xfId="12603" xr:uid="{6622A6B1-45F4-404C-811C-FFE04F48ABF1}"/>
    <cellStyle name="Celda de comprobación 2 4" xfId="1345" xr:uid="{88155B00-1D8C-4D1F-84BE-97F8E5D58E7B}"/>
    <cellStyle name="Celda de comprobación 2 5" xfId="12601" xr:uid="{DF7D092F-A58C-4258-AFEB-85EC93164B29}"/>
    <cellStyle name="Celda de comprobación 2 6" xfId="15426" xr:uid="{21DCCA88-926C-498F-8146-2876332A597E}"/>
    <cellStyle name="Celda de comprobación 2 7" xfId="1340" xr:uid="{A5135A52-CD2A-4BDB-8988-7EA70972C26A}"/>
    <cellStyle name="Celda de comprobación 3" xfId="568" xr:uid="{70B41252-5D09-4F28-8B36-7219EB936911}"/>
    <cellStyle name="Celda de comprobación 3 2" xfId="1347" xr:uid="{1BD94820-B1D9-466D-BC4E-135D2417BEF7}"/>
    <cellStyle name="Celda de comprobación 3 3" xfId="1346" xr:uid="{0F2E7475-DA47-47BD-9520-6A324488D488}"/>
    <cellStyle name="Celda de comprobación 4" xfId="569" xr:uid="{002BC729-5769-456B-B569-E170F632B25B}"/>
    <cellStyle name="Celda de comprobación 5" xfId="570" xr:uid="{CDC03E38-1750-427D-A632-6BD881E68AA4}"/>
    <cellStyle name="Celda de comprobación 6" xfId="571" xr:uid="{257EB622-2F7E-427F-93BB-F1070EBCFD90}"/>
    <cellStyle name="Celda de comprobación 7" xfId="572" xr:uid="{B6E64543-8291-4DE3-B703-04384DB32774}"/>
    <cellStyle name="Celda vinculada" xfId="12" builtinId="24" customBuiltin="1"/>
    <cellStyle name="Celda vinculada 2" xfId="573" xr:uid="{9338945C-59E0-48F0-83E8-4885D6E18244}"/>
    <cellStyle name="Celda vinculada 2 2" xfId="1349" xr:uid="{AE33871B-5116-42CD-9630-071565927641}"/>
    <cellStyle name="Celda vinculada 2 3" xfId="1350" xr:uid="{5AFD8071-5452-4246-B185-E403D4B768E1}"/>
    <cellStyle name="Celda vinculada 2 3 2" xfId="12605" xr:uid="{08E6057C-A181-4BEC-9388-9B36A9FEB10D}"/>
    <cellStyle name="Celda vinculada 2 4" xfId="1351" xr:uid="{35A3C30B-27C5-4F79-BB5A-6FD7861EFE64}"/>
    <cellStyle name="Celda vinculada 2 5" xfId="12604" xr:uid="{DBC95455-AFCB-4187-BA14-ABA05B326089}"/>
    <cellStyle name="Celda vinculada 2 6" xfId="15427" xr:uid="{3010864C-D118-4E0A-9838-5AE6F6FB0964}"/>
    <cellStyle name="Celda vinculada 2 7" xfId="1348" xr:uid="{68C405B7-8F62-4C61-A194-3F876B4CCF32}"/>
    <cellStyle name="Celda vinculada 3" xfId="574" xr:uid="{A9C020AA-8C0A-4BA8-ACA5-69EE2ACBFE29}"/>
    <cellStyle name="Celda vinculada 3 2" xfId="1353" xr:uid="{377A5A0C-A6E4-4644-8376-F0077AF93235}"/>
    <cellStyle name="Celda vinculada 3 3" xfId="1352" xr:uid="{5A41B77E-12C2-4463-A4F8-190E553B34E8}"/>
    <cellStyle name="Celda vinculada 4" xfId="575" xr:uid="{57D70BB7-DA8C-454C-98AB-7D360EACB932}"/>
    <cellStyle name="Celda vinculada 4 2" xfId="7294" xr:uid="{23C11973-0330-4B43-8894-8D87DCD1C988}"/>
    <cellStyle name="Celda vinculada 4 3" xfId="22903" xr:uid="{231AFBA0-9EEA-46F1-99E5-380CE8C494C3}"/>
    <cellStyle name="Celda vinculada 4 4" xfId="1354" xr:uid="{42F17F69-F7B5-468D-BF21-036A34EA765F}"/>
    <cellStyle name="Celda vinculada 5" xfId="576" xr:uid="{F349492F-1450-4A24-8639-4F8B9FF1EFD1}"/>
    <cellStyle name="Celda vinculada 6" xfId="577" xr:uid="{656B1E0E-8AFA-4BB4-9346-59C50E658053}"/>
    <cellStyle name="Celda vinculada 7" xfId="578" xr:uid="{C89804A5-DAB1-4C83-A637-627932EEFDE7}"/>
    <cellStyle name="Check Cell" xfId="1355" xr:uid="{3FAB656D-021A-409F-8180-D9A1A9273A81}"/>
    <cellStyle name="Check Cell 2" xfId="1356" xr:uid="{4B7DFBF3-F95C-4FBF-B0F1-909BDB2FD1ED}"/>
    <cellStyle name="Check Cell 2 2" xfId="1357" xr:uid="{482D4D60-7B14-48E2-BBA7-CB5CFECF86C1}"/>
    <cellStyle name="Check Cell 3" xfId="1358" xr:uid="{08BFD0DD-3490-4E55-83E7-FEA3B0FC22E9}"/>
    <cellStyle name="Column_Title" xfId="1359" xr:uid="{D39E3665-34B2-485E-A676-D4499117491D}"/>
    <cellStyle name="Comma [0] 2" xfId="70" xr:uid="{00000000-0005-0000-0000-00001E000000}"/>
    <cellStyle name="Comma [0] 2 2" xfId="72" xr:uid="{00000000-0005-0000-0000-00001F000000}"/>
    <cellStyle name="Comma [0] 2 2 2" xfId="103" xr:uid="{00000000-0005-0000-0000-000020000000}"/>
    <cellStyle name="Comma [0] 2 2 2 2" xfId="198" xr:uid="{00000000-0005-0000-0000-000021000000}"/>
    <cellStyle name="Comma [0] 2 2 2 2 2" xfId="299" xr:uid="{D8F6C0B4-9C5B-4537-A1C8-06590BE6AA67}"/>
    <cellStyle name="Comma [0] 2 2 2 3" xfId="151" xr:uid="{00000000-0005-0000-0000-000022000000}"/>
    <cellStyle name="Comma [0] 2 2 2 3 2" xfId="257" xr:uid="{9B1BCA4F-96FD-4B8F-B317-562B521C2DDD}"/>
    <cellStyle name="Comma [0] 2 2 2 4" xfId="230" xr:uid="{F066D948-6A0F-429C-AB0D-8E1770CEA983}"/>
    <cellStyle name="Comma [0] 2 2 3" xfId="185" xr:uid="{00000000-0005-0000-0000-000023000000}"/>
    <cellStyle name="Comma [0] 2 2 3 2" xfId="289" xr:uid="{3A501BA3-6825-4719-815A-395A2FD1CB1A}"/>
    <cellStyle name="Comma [0] 2 2 4" xfId="173" xr:uid="{00000000-0005-0000-0000-000024000000}"/>
    <cellStyle name="Comma [0] 2 2 4 2" xfId="278" xr:uid="{09BFC246-2339-4B89-9EED-F38E0841659A}"/>
    <cellStyle name="Comma [0] 2 2 5" xfId="141" xr:uid="{00000000-0005-0000-0000-000025000000}"/>
    <cellStyle name="Comma [0] 2 2 5 2" xfId="247" xr:uid="{0E500BFA-C849-483D-ABC3-8025FF0BB617}"/>
    <cellStyle name="Comma [0] 2 2 6" xfId="218" xr:uid="{ECD128BB-7222-4380-8604-CEB8A0769ED2}"/>
    <cellStyle name="Comma [0] 2 3" xfId="102" xr:uid="{00000000-0005-0000-0000-000026000000}"/>
    <cellStyle name="Comma [0] 2 3 2" xfId="197" xr:uid="{00000000-0005-0000-0000-000027000000}"/>
    <cellStyle name="Comma [0] 2 3 2 2" xfId="298" xr:uid="{ED87595D-ECDA-4D5F-81DC-E2CD59867816}"/>
    <cellStyle name="Comma [0] 2 3 3" xfId="150" xr:uid="{00000000-0005-0000-0000-000028000000}"/>
    <cellStyle name="Comma [0] 2 3 3 2" xfId="256" xr:uid="{7925824C-D3E1-470F-BC8E-A6790C61565E}"/>
    <cellStyle name="Comma [0] 2 3 4" xfId="229" xr:uid="{EFB7DE92-37A6-4636-B5C0-D2C013FBE23E}"/>
    <cellStyle name="Comma [0] 2 4" xfId="138" xr:uid="{00000000-0005-0000-0000-000029000000}"/>
    <cellStyle name="Comma [0] 2 5" xfId="172" xr:uid="{00000000-0005-0000-0000-00002A000000}"/>
    <cellStyle name="Comma [0] 2 5 2" xfId="277" xr:uid="{4DB4F7EE-34BC-4FC4-BDBC-B245E4E4549D}"/>
    <cellStyle name="Comma [0] 2 6" xfId="217" xr:uid="{917A1EE9-6939-4D6B-A745-C3AE2EEE79F7}"/>
    <cellStyle name="Comma 2" xfId="50" xr:uid="{00000000-0005-0000-0000-00002B000000}"/>
    <cellStyle name="Comma 2 2" xfId="55" xr:uid="{00000000-0005-0000-0000-00002C000000}"/>
    <cellStyle name="Comma 2 2 2" xfId="90" xr:uid="{00000000-0005-0000-0000-00002D000000}"/>
    <cellStyle name="Comma 2 2 2 2" xfId="108" xr:uid="{00000000-0005-0000-0000-00002E000000}"/>
    <cellStyle name="Comma 2 2 2 2 2" xfId="203" xr:uid="{00000000-0005-0000-0000-00002F000000}"/>
    <cellStyle name="Comma 2 2 2 2 2 2" xfId="304" xr:uid="{6E8A8A3D-F157-46C2-916D-24DBAAF01B84}"/>
    <cellStyle name="Comma 2 2 2 2 3" xfId="156" xr:uid="{00000000-0005-0000-0000-000030000000}"/>
    <cellStyle name="Comma 2 2 2 2 3 2" xfId="262" xr:uid="{A3C5FAF5-2D05-46D6-AFCE-FE8F827E5962}"/>
    <cellStyle name="Comma 2 2 2 2 4" xfId="235" xr:uid="{1F671366-614E-455C-8E17-1BFC3186D9B1}"/>
    <cellStyle name="Comma 2 2 2 3" xfId="189" xr:uid="{00000000-0005-0000-0000-000031000000}"/>
    <cellStyle name="Comma 2 2 2 3 2" xfId="293" xr:uid="{0835710B-1A99-45BB-B9A3-68DE662F48C7}"/>
    <cellStyle name="Comma 2 2 2 4" xfId="178" xr:uid="{00000000-0005-0000-0000-000032000000}"/>
    <cellStyle name="Comma 2 2 2 4 2" xfId="283" xr:uid="{381B7AEF-CEA2-4C2F-B700-17402A0F9697}"/>
    <cellStyle name="Comma 2 2 2 5" xfId="145" xr:uid="{00000000-0005-0000-0000-000033000000}"/>
    <cellStyle name="Comma 2 2 2 5 2" xfId="251" xr:uid="{C732E66D-9B1E-44B4-8F8C-E2619BDD4099}"/>
    <cellStyle name="Comma 2 2 2 6" xfId="224" xr:uid="{790C724F-81EC-4743-AB1C-21C60608CC12}"/>
    <cellStyle name="Comma 2 2 2 7" xfId="1362" xr:uid="{298268EB-552B-45B5-A36A-69DC8E3A7EE2}"/>
    <cellStyle name="Comma 2 2 2 8" xfId="40306" xr:uid="{24B4A869-C351-4C73-8111-903E7943E2A8}"/>
    <cellStyle name="Comma 2 2 3" xfId="106" xr:uid="{00000000-0005-0000-0000-000034000000}"/>
    <cellStyle name="Comma 2 2 3 2" xfId="201" xr:uid="{00000000-0005-0000-0000-000035000000}"/>
    <cellStyle name="Comma 2 2 3 2 2" xfId="302" xr:uid="{F8A2D356-2276-4CA2-93A7-627C08AE7B53}"/>
    <cellStyle name="Comma 2 2 3 3" xfId="154" xr:uid="{00000000-0005-0000-0000-000036000000}"/>
    <cellStyle name="Comma 2 2 3 3 2" xfId="260" xr:uid="{EEF25294-3626-4291-919A-A90AC4FE8A3E}"/>
    <cellStyle name="Comma 2 2 3 4" xfId="233" xr:uid="{94928F37-0B7B-46F1-9F75-A620CE028794}"/>
    <cellStyle name="Comma 2 2 3 5" xfId="1363" xr:uid="{3043821B-AEEF-4882-B612-1C86699BE47E}"/>
    <cellStyle name="Comma 2 2 4" xfId="134" xr:uid="{00000000-0005-0000-0000-000037000000}"/>
    <cellStyle name="Comma 2 2 5" xfId="176" xr:uid="{00000000-0005-0000-0000-000038000000}"/>
    <cellStyle name="Comma 2 2 5 2" xfId="281" xr:uid="{16E31B89-5A0C-4FF2-9A54-BAA345A95CE3}"/>
    <cellStyle name="Comma 2 2 6" xfId="87" xr:uid="{00000000-0005-0000-0000-000039000000}"/>
    <cellStyle name="Comma 2 2 7" xfId="221" xr:uid="{3DAFF674-6BE6-4772-90CC-CD8C02E8A18E}"/>
    <cellStyle name="Comma 2 2 8" xfId="1361" xr:uid="{4C9A2EB7-F12E-4C86-AF14-3B4C2A4DF471}"/>
    <cellStyle name="Comma 2 2 9" xfId="40302" xr:uid="{3680C7EF-21FA-4ECE-9CB2-6C7A90731642}"/>
    <cellStyle name="Comma 2 3" xfId="104" xr:uid="{00000000-0005-0000-0000-00003A000000}"/>
    <cellStyle name="Comma 2 3 2" xfId="199" xr:uid="{00000000-0005-0000-0000-00003B000000}"/>
    <cellStyle name="Comma 2 3 2 2" xfId="300" xr:uid="{4AA95F65-297A-4935-8C2A-A805018B3938}"/>
    <cellStyle name="Comma 2 3 3" xfId="152" xr:uid="{00000000-0005-0000-0000-00003C000000}"/>
    <cellStyle name="Comma 2 3 3 2" xfId="258" xr:uid="{AB7B6F1B-84A4-426F-B603-9A80383FEE29}"/>
    <cellStyle name="Comma 2 3 4" xfId="231" xr:uid="{AF2F59B7-431E-40E9-89D3-37D13C72D58D}"/>
    <cellStyle name="Comma 2 3 5" xfId="1364" xr:uid="{3F4CBCEA-6743-4291-B587-93FBC11B2464}"/>
    <cellStyle name="Comma 2 3 6" xfId="40310" xr:uid="{322D3A72-043D-4BFF-9B27-5FBBE7171C7E}"/>
    <cellStyle name="Comma 2 4" xfId="186" xr:uid="{00000000-0005-0000-0000-00003D000000}"/>
    <cellStyle name="Comma 2 4 2" xfId="290" xr:uid="{9331C7CA-F45C-467A-A3FA-6940B8C4EB27}"/>
    <cellStyle name="Comma 2 4 2 2" xfId="1366" xr:uid="{36CA51E7-C532-4247-8D4C-A3271030B7C7}"/>
    <cellStyle name="Comma 2 4 3" xfId="1367" xr:uid="{A9B7502E-7B9C-42AC-9B2B-0FD546C6EF55}"/>
    <cellStyle name="Comma 2 4 4" xfId="1368" xr:uid="{30E09B2D-F5AE-4FD4-B76C-FE65841628C2}"/>
    <cellStyle name="Comma 2 4 5" xfId="1365" xr:uid="{87F5D0E9-7AD0-42DC-A95D-B9B06BB73BD1}"/>
    <cellStyle name="Comma 2 5" xfId="174" xr:uid="{00000000-0005-0000-0000-00003E000000}"/>
    <cellStyle name="Comma 2 5 2" xfId="279" xr:uid="{969A4956-9778-4630-ADB2-454BEE43BF5D}"/>
    <cellStyle name="Comma 2 5 3" xfId="1369" xr:uid="{BEBCDED4-8503-41AF-A6D9-04130E3C2A48}"/>
    <cellStyle name="Comma 2 6" xfId="142" xr:uid="{00000000-0005-0000-0000-00003F000000}"/>
    <cellStyle name="Comma 2 6 2" xfId="248" xr:uid="{862F28BD-7468-44D4-92B2-74A29FF719F5}"/>
    <cellStyle name="Comma 2 7" xfId="73" xr:uid="{00000000-0005-0000-0000-000040000000}"/>
    <cellStyle name="Comma 2 7 2" xfId="219" xr:uid="{DBD63FDB-4388-4CD5-AD87-AD7F1277B2F8}"/>
    <cellStyle name="Comma 2 8" xfId="1360" xr:uid="{CA886D75-06EB-492A-845D-3A6D037B3B79}"/>
    <cellStyle name="Comma 3" xfId="83" xr:uid="{00000000-0005-0000-0000-000041000000}"/>
    <cellStyle name="Comma 3 2" xfId="123" xr:uid="{00000000-0005-0000-0000-000042000000}"/>
    <cellStyle name="Comma 3 2 2" xfId="1371" xr:uid="{6046793A-2262-4D52-8E98-A7F3E2058EA1}"/>
    <cellStyle name="Comma 3 3" xfId="1372" xr:uid="{15F1FD47-C673-4C96-9DFC-AADB39E70666}"/>
    <cellStyle name="Comma 3 4" xfId="1370" xr:uid="{CAF59362-8059-4FAC-851F-FEB2F38B65D4}"/>
    <cellStyle name="Comma 4" xfId="84" xr:uid="{00000000-0005-0000-0000-000043000000}"/>
    <cellStyle name="Comma 4 2" xfId="124" xr:uid="{00000000-0005-0000-0000-000044000000}"/>
    <cellStyle name="Comma 4 2 2" xfId="394" xr:uid="{A62C1896-8252-46BA-A1D1-505FB286FCC6}"/>
    <cellStyle name="Comma 4 3" xfId="1373" xr:uid="{115BE743-8C12-4685-8297-D7BCBE5C02F0}"/>
    <cellStyle name="Comma 5" xfId="71" xr:uid="{00000000-0005-0000-0000-000045000000}"/>
    <cellStyle name="Comma 5 2" xfId="121" xr:uid="{00000000-0005-0000-0000-000046000000}"/>
    <cellStyle name="Comma 5 2 2" xfId="1375" xr:uid="{483E1601-74A9-4AD2-9E4C-130386320E93}"/>
    <cellStyle name="Comma 5 3" xfId="1374" xr:uid="{F2C7A13C-E081-40C9-AC43-114C2815F26B}"/>
    <cellStyle name="Comma 6" xfId="80" xr:uid="{00000000-0005-0000-0000-000047000000}"/>
    <cellStyle name="Comma 6 2" xfId="122" xr:uid="{00000000-0005-0000-0000-000048000000}"/>
    <cellStyle name="Comma 7" xfId="85" xr:uid="{00000000-0005-0000-0000-000049000000}"/>
    <cellStyle name="Comma 7 2" xfId="125" xr:uid="{00000000-0005-0000-0000-00004A000000}"/>
    <cellStyle name="Comma 8" xfId="86" xr:uid="{00000000-0005-0000-0000-00004B000000}"/>
    <cellStyle name="Comma 8 2" xfId="126" xr:uid="{00000000-0005-0000-0000-00004C000000}"/>
    <cellStyle name="Comma_Worksheet in   AIPSA Estados al 31.12" xfId="1376" xr:uid="{3EF9D16C-560D-4A4C-8E4C-1D68F8F111B4}"/>
    <cellStyle name="Encabezado 1" xfId="2" builtinId="16" customBuiltin="1"/>
    <cellStyle name="Encabezado 4" xfId="5" builtinId="19" customBuiltin="1"/>
    <cellStyle name="Encabezado 4 2" xfId="579" xr:uid="{3882A198-4F78-4983-B9B2-19C1DBD7996C}"/>
    <cellStyle name="Encabezado 4 2 2" xfId="1378" xr:uid="{CAC9609B-AC74-489B-9558-6588D8F9C334}"/>
    <cellStyle name="Encabezado 4 2 3" xfId="1379" xr:uid="{43099F94-E6E3-4DFA-B63F-6AFA138439FE}"/>
    <cellStyle name="Encabezado 4 2 3 2" xfId="12607" xr:uid="{3AF889B2-009C-4C20-943F-79B10650020C}"/>
    <cellStyle name="Encabezado 4 2 4" xfId="1380" xr:uid="{09CF001C-E776-422B-8BE9-8044730435E3}"/>
    <cellStyle name="Encabezado 4 2 5" xfId="12606" xr:uid="{07566722-BCF7-4661-A221-E4CE80943197}"/>
    <cellStyle name="Encabezado 4 2 6" xfId="15428" xr:uid="{38D0E00E-9F9E-4C90-B590-1C8362887400}"/>
    <cellStyle name="Encabezado 4 2 7" xfId="1377" xr:uid="{DB4FB01E-9DF5-4D0B-A982-D1A395B57DE7}"/>
    <cellStyle name="Encabezado 4 3" xfId="580" xr:uid="{F103F25A-353B-4BD5-A211-404CFFB4B7B8}"/>
    <cellStyle name="Encabezado 4 3 2" xfId="1382" xr:uid="{DC3685BA-A3BA-478C-9B59-27FC55C26D29}"/>
    <cellStyle name="Encabezado 4 3 3" xfId="1381" xr:uid="{0764FD9E-5E4E-4516-BE71-28A00C3DA6AB}"/>
    <cellStyle name="Encabezado 4 4" xfId="581" xr:uid="{4E1D54F1-A894-4EC6-B826-8060AAC0F1F9}"/>
    <cellStyle name="Encabezado 4 4 2" xfId="1383" xr:uid="{82A8DA3F-1AAE-48E7-BC93-1C5C66963225}"/>
    <cellStyle name="Encabezado 4 5" xfId="582" xr:uid="{04EA6719-A010-4980-A0BD-43719C53B01C}"/>
    <cellStyle name="Encabezado 4 6" xfId="583" xr:uid="{3263D9E0-FE70-46DB-AF1F-382530ACD7A4}"/>
    <cellStyle name="Encabezado 4 7" xfId="584" xr:uid="{6B7BBE0D-5F8D-4410-B6B7-EF130200E93D}"/>
    <cellStyle name="Énfasis1" xfId="18" builtinId="29" customBuiltin="1"/>
    <cellStyle name="Énfasis1 2" xfId="585" xr:uid="{77CC94DD-1CE7-476B-A2E0-6C2501CFB6BE}"/>
    <cellStyle name="Énfasis1 2 2" xfId="1385" xr:uid="{B6026AA0-7410-4AAA-9302-5699D95CD677}"/>
    <cellStyle name="Énfasis1 2 2 2" xfId="1386" xr:uid="{A7A31E03-8CCE-4DC2-8182-8FA637EE8C72}"/>
    <cellStyle name="Énfasis1 2 2 2 2" xfId="1387" xr:uid="{8EC22D6A-5459-403D-B13D-5FE74E2E97F6}"/>
    <cellStyle name="Énfasis1 2 2 3" xfId="1388" xr:uid="{2259848F-DB30-4DDA-83CE-980FCC98B949}"/>
    <cellStyle name="Énfasis1 2 3" xfId="1389" xr:uid="{53501139-E3F2-45DE-A07A-DFA619FD12BC}"/>
    <cellStyle name="Énfasis1 2 3 2" xfId="12609" xr:uid="{B46F1F6E-32D4-4FB7-AB45-BDBDD08A9BD4}"/>
    <cellStyle name="Énfasis1 2 4" xfId="1390" xr:uid="{7A978493-C858-41DF-A616-69CD6BC3EFF3}"/>
    <cellStyle name="Énfasis1 2 5" xfId="12608" xr:uid="{F8486D4F-57D3-4A58-8A6F-1BA303E173F7}"/>
    <cellStyle name="Énfasis1 2 6" xfId="15429" xr:uid="{3B1526A8-7345-46B4-8831-DEB80EE2A210}"/>
    <cellStyle name="Énfasis1 2 7" xfId="1384" xr:uid="{AA5F07C2-E62D-472F-9BCA-E1FE6C95EFD3}"/>
    <cellStyle name="Énfasis1 3" xfId="586" xr:uid="{94015BD7-7505-45DB-8988-7F337FFB80F8}"/>
    <cellStyle name="Énfasis1 3 2" xfId="1392" xr:uid="{AF014D28-FC23-48F0-A2C4-0F4FD1C3B566}"/>
    <cellStyle name="Énfasis1 3 3" xfId="1391" xr:uid="{04FFCC88-BBCB-41BB-9D71-D78C8775610E}"/>
    <cellStyle name="Énfasis1 4" xfId="587" xr:uid="{5C9A40EE-998C-468B-B6E5-3D04EF11651C}"/>
    <cellStyle name="Énfasis1 4 2" xfId="1393" xr:uid="{766A7ACC-41E0-4CCB-810B-D55145720FF4}"/>
    <cellStyle name="Énfasis1 5" xfId="588" xr:uid="{C71510A1-0DAE-42D5-92C9-6AA3F314FC96}"/>
    <cellStyle name="Énfasis1 6" xfId="589" xr:uid="{14D00D1D-5894-4D26-A563-619CCB44FFAE}"/>
    <cellStyle name="Énfasis1 7" xfId="590" xr:uid="{BF89D9C4-D316-4A3E-B69E-6B108D8971EC}"/>
    <cellStyle name="Énfasis2" xfId="22" builtinId="33" customBuiltin="1"/>
    <cellStyle name="Énfasis2 2" xfId="591" xr:uid="{83A1700A-5AC1-4ACD-B351-828CD1A5FCE7}"/>
    <cellStyle name="Énfasis2 2 2" xfId="1395" xr:uid="{7856F2C7-C56D-483D-AA48-8C56925D8F7C}"/>
    <cellStyle name="Énfasis2 2 2 2" xfId="1396" xr:uid="{53890D54-2FF7-4727-AC64-E74F39A00778}"/>
    <cellStyle name="Énfasis2 2 2 2 2" xfId="1397" xr:uid="{C391B4E8-0977-4D7A-AA8D-F53B6376E9C8}"/>
    <cellStyle name="Énfasis2 2 2 3" xfId="1398" xr:uid="{9717BF59-0FB2-4B71-8D22-8217B6EA51E8}"/>
    <cellStyle name="Énfasis2 2 3" xfId="1399" xr:uid="{2C86F642-0418-4BE9-A0CA-9FA59816514B}"/>
    <cellStyle name="Énfasis2 2 3 2" xfId="12611" xr:uid="{33D99946-1A35-4C10-90C9-15E20B1714C3}"/>
    <cellStyle name="Énfasis2 2 4" xfId="1400" xr:uid="{600DCF9F-06D9-46EB-98D9-BEE7F668B81A}"/>
    <cellStyle name="Énfasis2 2 5" xfId="12610" xr:uid="{20079D37-D30A-448D-9103-502D430A8A95}"/>
    <cellStyle name="Énfasis2 2 6" xfId="15430" xr:uid="{C762F965-2F3E-4731-AFC4-C2F8DD5BBA37}"/>
    <cellStyle name="Énfasis2 2 7" xfId="1394" xr:uid="{D4D92367-D0B7-4C42-A775-5DC4C42C0616}"/>
    <cellStyle name="Énfasis2 3" xfId="592" xr:uid="{15515348-8A98-4D3F-A88B-943F6C4F2D91}"/>
    <cellStyle name="Énfasis2 3 2" xfId="1402" xr:uid="{661F61A1-B2DD-4F50-9FF0-50E0F77729B6}"/>
    <cellStyle name="Énfasis2 3 3" xfId="1401" xr:uid="{8E9854BE-8F56-4F8C-9025-7CD23D695948}"/>
    <cellStyle name="Énfasis2 4" xfId="593" xr:uid="{990EB284-8076-4551-A4EA-8C8B00A690B2}"/>
    <cellStyle name="Énfasis2 4 2" xfId="1403" xr:uid="{61B077EB-E760-4C32-89DC-DAD0F2975944}"/>
    <cellStyle name="Énfasis2 5" xfId="594" xr:uid="{C6C005CC-9BA3-4927-8790-8426E5578EAC}"/>
    <cellStyle name="Énfasis2 6" xfId="595" xr:uid="{B9CAFBF3-6579-4DD0-BE94-DCB26608110D}"/>
    <cellStyle name="Énfasis2 7" xfId="596" xr:uid="{32E8AB02-BA6C-428B-878A-0F29444AE795}"/>
    <cellStyle name="Énfasis3" xfId="26" builtinId="37" customBuiltin="1"/>
    <cellStyle name="Énfasis3 2" xfId="597" xr:uid="{F42A4ABC-A45E-43B6-B16B-76E94250FBED}"/>
    <cellStyle name="Énfasis3 2 2" xfId="1405" xr:uid="{732D0974-7F6F-4796-B7EE-D80F4A326859}"/>
    <cellStyle name="Énfasis3 2 2 2" xfId="1406" xr:uid="{557C0E77-9F40-4421-B624-1FA583526CE2}"/>
    <cellStyle name="Énfasis3 2 2 2 2" xfId="1407" xr:uid="{864997BF-D36F-493F-B3C7-0403C811D162}"/>
    <cellStyle name="Énfasis3 2 2 3" xfId="1408" xr:uid="{5C4AA88B-F47C-4D22-90B2-0C7D8DF87CAF}"/>
    <cellStyle name="Énfasis3 2 3" xfId="1409" xr:uid="{D79A6E94-FF68-4157-A61E-A19AC21514E0}"/>
    <cellStyle name="Énfasis3 2 3 2" xfId="12613" xr:uid="{FC5E6AC6-9788-4968-B78E-A1E2717F09BD}"/>
    <cellStyle name="Énfasis3 2 4" xfId="1410" xr:uid="{6D1F93D6-BFC6-4F90-8B61-0196DAFDDCFC}"/>
    <cellStyle name="Énfasis3 2 5" xfId="12612" xr:uid="{2F30335E-CCBA-4AFE-8DAB-8CA3347F0FC9}"/>
    <cellStyle name="Énfasis3 2 6" xfId="15431" xr:uid="{D7CB0231-0E63-4EE7-B666-4792888D0948}"/>
    <cellStyle name="Énfasis3 2 7" xfId="1404" xr:uid="{FA5CED1E-F532-4413-9EAE-1C9862E9D7DD}"/>
    <cellStyle name="Énfasis3 3" xfId="598" xr:uid="{3E4CD603-E4F0-47DA-B596-6400C61D2670}"/>
    <cellStyle name="Énfasis3 3 2" xfId="1412" xr:uid="{FA497BEA-9302-4B19-B44C-F53E22D48064}"/>
    <cellStyle name="Énfasis3 3 3" xfId="1411" xr:uid="{9146B8E4-6404-4B9D-9E63-4FD2AD162A0B}"/>
    <cellStyle name="Énfasis3 4" xfId="599" xr:uid="{B2BCCFB3-6C38-41CA-AFCE-BC7D3EA78FA5}"/>
    <cellStyle name="Énfasis3 4 2" xfId="1413" xr:uid="{AAED2259-7089-42BA-88AE-758A9C97F68C}"/>
    <cellStyle name="Énfasis3 5" xfId="600" xr:uid="{F2E3404A-8A5D-4A9D-B993-A74D06072252}"/>
    <cellStyle name="Énfasis3 6" xfId="601" xr:uid="{C8510DC6-B8AD-4ECF-BA28-576568B02426}"/>
    <cellStyle name="Énfasis3 7" xfId="602" xr:uid="{45C394A2-B2C5-49B7-AB10-7AC7A0B12B52}"/>
    <cellStyle name="Énfasis4" xfId="30" builtinId="41" customBuiltin="1"/>
    <cellStyle name="Énfasis4 2" xfId="603" xr:uid="{D2613145-1DED-4DC4-8A54-08F6609F1686}"/>
    <cellStyle name="Énfasis4 2 2" xfId="1415" xr:uid="{1AAAFF53-6733-450E-9A03-284C7FFD96AB}"/>
    <cellStyle name="Énfasis4 2 2 2" xfId="1416" xr:uid="{99C4A539-5E33-4044-86C7-6480FDE76E3C}"/>
    <cellStyle name="Énfasis4 2 2 2 2" xfId="1417" xr:uid="{B50BA66D-AA73-446A-A71A-D7F2001E7468}"/>
    <cellStyle name="Énfasis4 2 2 3" xfId="1418" xr:uid="{1915F158-BAB3-4B36-9399-7D022C795B12}"/>
    <cellStyle name="Énfasis4 2 3" xfId="1419" xr:uid="{DACA508D-3EC6-4D36-9205-66D2B642F21D}"/>
    <cellStyle name="Énfasis4 2 3 2" xfId="12615" xr:uid="{DA6E56FB-61B8-40CD-A1D9-AC63578A94CD}"/>
    <cellStyle name="Énfasis4 2 4" xfId="1420" xr:uid="{18B9E812-D106-4F6E-B23D-D1BD427501FC}"/>
    <cellStyle name="Énfasis4 2 5" xfId="12614" xr:uid="{4736F3A7-40C6-46A0-9399-D26801F4D45C}"/>
    <cellStyle name="Énfasis4 2 6" xfId="15432" xr:uid="{0227543F-C63D-46DE-A641-A63C5B5B5222}"/>
    <cellStyle name="Énfasis4 2 7" xfId="1414" xr:uid="{74B56491-7112-4B87-8CA5-2F9E8123E5DA}"/>
    <cellStyle name="Énfasis4 3" xfId="604" xr:uid="{A4977F63-4CE9-48ED-ACCB-BE938D5660AC}"/>
    <cellStyle name="Énfasis4 3 2" xfId="1422" xr:uid="{5E293CA5-7910-4B20-937A-3FD4D4AC5EBF}"/>
    <cellStyle name="Énfasis4 3 3" xfId="1421" xr:uid="{4D3B8733-BE51-43AC-8ACE-EB64255711E7}"/>
    <cellStyle name="Énfasis4 4" xfId="605" xr:uid="{62644E93-F7EF-4D3F-ADDE-29AE21D3775B}"/>
    <cellStyle name="Énfasis4 4 2" xfId="1423" xr:uid="{2CD7D52E-A137-465D-AEA6-FE2534FEC9BD}"/>
    <cellStyle name="Énfasis4 5" xfId="606" xr:uid="{A8E1842B-911A-4317-81A0-8A4AE52E0119}"/>
    <cellStyle name="Énfasis4 6" xfId="607" xr:uid="{C57843F2-D326-498A-A912-71B0BE39751F}"/>
    <cellStyle name="Énfasis4 7" xfId="608" xr:uid="{290857A5-CCDF-4354-B2A4-B7C0C6D17BB7}"/>
    <cellStyle name="Énfasis5" xfId="34" builtinId="45" customBuiltin="1"/>
    <cellStyle name="Énfasis5 2" xfId="609" xr:uid="{AA5C3E49-030E-4712-9A5C-D097146FB007}"/>
    <cellStyle name="Énfasis5 2 2" xfId="1425" xr:uid="{6EC0042B-DFB9-4959-9F63-0E2D94A05652}"/>
    <cellStyle name="Énfasis5 2 2 2" xfId="1426" xr:uid="{7A210792-551D-4F28-BA77-BCEF086CE7C7}"/>
    <cellStyle name="Énfasis5 2 2 2 2" xfId="12617" xr:uid="{A2F67A6E-8D80-4A16-B406-81349BF1B114}"/>
    <cellStyle name="Énfasis5 2 2 3" xfId="1427" xr:uid="{5764CD98-F8CF-45D4-9030-F5F97513F700}"/>
    <cellStyle name="Énfasis5 2 3" xfId="1428" xr:uid="{29CC6668-65FA-4B12-AFD4-834FD780C631}"/>
    <cellStyle name="Énfasis5 2 3 2" xfId="12618" xr:uid="{7177ED52-9267-4ABC-A86D-0E1FE74DCD08}"/>
    <cellStyle name="Énfasis5 2 4" xfId="1429" xr:uid="{655BFF2F-37E5-49B0-B8D9-C1C6616134B4}"/>
    <cellStyle name="Énfasis5 2 5" xfId="12616" xr:uid="{50C0B5B3-32FD-4CC9-AF50-0B8DE6A1DD4E}"/>
    <cellStyle name="Énfasis5 2 6" xfId="15433" xr:uid="{4F7A08AC-42FC-4C1B-8CE4-45F8ABD51185}"/>
    <cellStyle name="Énfasis5 2 7" xfId="1424" xr:uid="{246DAC99-CF0C-451D-9922-0554E00A7977}"/>
    <cellStyle name="Énfasis5 3" xfId="610" xr:uid="{9CEB138E-C89F-4774-8106-546AC14EB059}"/>
    <cellStyle name="Énfasis5 3 2" xfId="1431" xr:uid="{18BCE2C4-EB69-448B-ADF9-A462D7697252}"/>
    <cellStyle name="Énfasis5 3 3" xfId="1430" xr:uid="{C2F4B52D-924F-46A1-9273-EBDA5683D9F9}"/>
    <cellStyle name="Énfasis5 4" xfId="611" xr:uid="{266EC012-2790-49CB-B517-E7DDEBB45D47}"/>
    <cellStyle name="Énfasis5 5" xfId="612" xr:uid="{E1735DCD-DA2E-4B22-8E80-F7C675940D17}"/>
    <cellStyle name="Énfasis5 6" xfId="613" xr:uid="{3A37C9A9-E5ED-4BB0-86EA-34EA0D61AEED}"/>
    <cellStyle name="Énfasis5 7" xfId="614" xr:uid="{09BC8EB2-1C70-42BF-B5F9-2587869E8582}"/>
    <cellStyle name="Énfasis6" xfId="38" builtinId="49" customBuiltin="1"/>
    <cellStyle name="Énfasis6 2" xfId="615" xr:uid="{ECB2B9A4-1F1C-4BEC-B5B2-E118C641286E}"/>
    <cellStyle name="Énfasis6 2 2" xfId="1433" xr:uid="{DB61A743-E19C-49DA-ABFF-93B326E6D9FE}"/>
    <cellStyle name="Énfasis6 2 2 2" xfId="1434" xr:uid="{30F1A194-0783-479A-BA5B-FE5CC3378F72}"/>
    <cellStyle name="Énfasis6 2 2 2 2" xfId="1435" xr:uid="{BE2D6898-1003-48BF-8EB3-011554ABB2EB}"/>
    <cellStyle name="Énfasis6 2 2 3" xfId="1436" xr:uid="{9BA1B547-44DE-4D19-BAFB-C58E7505BCFB}"/>
    <cellStyle name="Énfasis6 2 3" xfId="1437" xr:uid="{AB6CC08E-ADB0-46AF-A85D-BA65B9F85AED}"/>
    <cellStyle name="Énfasis6 2 3 2" xfId="12620" xr:uid="{95DA9540-5272-4656-9DE9-15DA0491713B}"/>
    <cellStyle name="Énfasis6 2 4" xfId="1438" xr:uid="{B90809DA-D1A9-4A68-B088-DE4585C51E1C}"/>
    <cellStyle name="Énfasis6 2 5" xfId="12619" xr:uid="{37B641E6-FFB0-44D4-98B0-3412E8FE2A26}"/>
    <cellStyle name="Énfasis6 2 6" xfId="15434" xr:uid="{CDD0C2A9-BFAC-4B4C-8D0F-4A85947D5BB8}"/>
    <cellStyle name="Énfasis6 2 7" xfId="1432" xr:uid="{29098858-9395-466E-982B-AF45B96EB96E}"/>
    <cellStyle name="Énfasis6 3" xfId="616" xr:uid="{E42AAA5F-5904-4C04-A693-D7A955472985}"/>
    <cellStyle name="Énfasis6 3 2" xfId="1440" xr:uid="{D821C07B-F679-4D15-8C20-81DE9DB3C621}"/>
    <cellStyle name="Énfasis6 3 3" xfId="1439" xr:uid="{F18F575F-90C4-4F3E-8EBA-BB981BED8B3B}"/>
    <cellStyle name="Énfasis6 4" xfId="617" xr:uid="{714F83F8-E43B-436A-8C58-70A6E9019292}"/>
    <cellStyle name="Énfasis6 4 2" xfId="1441" xr:uid="{E2DA2D76-4868-4B90-B322-BB9250DFFF9A}"/>
    <cellStyle name="Énfasis6 5" xfId="618" xr:uid="{83364B66-6DA4-4CE7-9085-1F07E763C708}"/>
    <cellStyle name="Énfasis6 6" xfId="619" xr:uid="{CAE12708-EF58-4B6A-A7EB-0CC46EE3369B}"/>
    <cellStyle name="Énfasis6 7" xfId="620" xr:uid="{B1079A9F-5CEA-4896-A4F9-3B7645E80669}"/>
    <cellStyle name="Entrada" xfId="9" builtinId="20" customBuiltin="1"/>
    <cellStyle name="Entrada 2" xfId="621" xr:uid="{3A9B1A10-E6FA-4FE6-A4C7-F5C02BF4F8B2}"/>
    <cellStyle name="Entrada 2 2" xfId="1443" xr:uid="{7C7D2EF5-D085-414C-9CC9-03509AE5EDC3}"/>
    <cellStyle name="Entrada 2 2 2" xfId="1444" xr:uid="{297A4666-D821-4A5D-B80B-14A61995D795}"/>
    <cellStyle name="Entrada 2 2 2 2" xfId="1445" xr:uid="{B0CD0E73-B9C3-4094-9E95-7B160208AA7F}"/>
    <cellStyle name="Entrada 2 2 3" xfId="1446" xr:uid="{4C4D3001-DC16-4FC7-BF88-03EA30581512}"/>
    <cellStyle name="Entrada 2 3" xfId="1447" xr:uid="{E0203684-C236-4874-BD1E-8DDE726EBAFB}"/>
    <cellStyle name="Entrada 2 3 2" xfId="12622" xr:uid="{0371BA5E-FB86-49F9-A8AF-20AE0A1DBDAB}"/>
    <cellStyle name="Entrada 2 4" xfId="1448" xr:uid="{438DDC01-68F5-4E0D-AF27-E3A09246D8FF}"/>
    <cellStyle name="Entrada 2 5" xfId="12621" xr:uid="{3EAEEFA6-F30D-48F1-85D1-09EC9C94FE04}"/>
    <cellStyle name="Entrada 2 6" xfId="15435" xr:uid="{1E70E1B4-A615-48A5-993A-0CC664377206}"/>
    <cellStyle name="Entrada 2 7" xfId="1442" xr:uid="{BE594CB2-186F-41A7-9262-BEEE020E4E8D}"/>
    <cellStyle name="Entrada 3" xfId="622" xr:uid="{FEE2AA1B-7592-43C5-BFD6-DB4837DE0397}"/>
    <cellStyle name="Entrada 3 2" xfId="1450" xr:uid="{B09E8343-A201-4D5B-B0A9-94BCCCE66017}"/>
    <cellStyle name="Entrada 3 3" xfId="1449" xr:uid="{162CB6FC-F913-4FC5-AE80-5953C23C9BCA}"/>
    <cellStyle name="Entrada 4" xfId="623" xr:uid="{05BF49C3-4EE7-4081-88DA-3A0240D6F858}"/>
    <cellStyle name="Entrada 4 2" xfId="1451" xr:uid="{028AC267-0FB5-4118-954E-1FAFF72E5E64}"/>
    <cellStyle name="Entrada 5" xfId="624" xr:uid="{D0555650-55E6-4822-84AC-213941A8D28F}"/>
    <cellStyle name="Entrada 6" xfId="625" xr:uid="{3B08CEB8-C8EB-49C6-8CD6-EEE142BA11C9}"/>
    <cellStyle name="Entrada 7" xfId="626" xr:uid="{D99D8C50-DCA1-4CED-A350-092F16789B6A}"/>
    <cellStyle name="Euro" xfId="1452" xr:uid="{088C93AF-E72F-4132-8270-FD84F7E65FBE}"/>
    <cellStyle name="Euro 2" xfId="1453" xr:uid="{5469DDFD-3194-478F-A3FC-7DA96C11CE25}"/>
    <cellStyle name="Euro 2 2" xfId="1454" xr:uid="{5FDD66C8-D3D7-4501-AA32-C456209B1435}"/>
    <cellStyle name="Euro 2 3" xfId="1455" xr:uid="{6FD3796E-6257-4764-B595-DD8A1B71135B}"/>
    <cellStyle name="Euro 2 4" xfId="1456" xr:uid="{02834305-B07A-4F73-8518-8DF9531719E0}"/>
    <cellStyle name="Euro 2 4 2" xfId="1457" xr:uid="{C1B2697A-853A-46E7-B8CE-AEE5655D4ADC}"/>
    <cellStyle name="Euro 2 4 3" xfId="1458" xr:uid="{36C3A3FF-8628-4491-991D-D0532C28A135}"/>
    <cellStyle name="Euro 2 4 3 2" xfId="12623" xr:uid="{2D6D6E63-1612-4F3B-ADBC-5BCFF8E703C0}"/>
    <cellStyle name="Euro 2 4 3 3" xfId="15436" xr:uid="{F56136B2-38A8-4372-9EB8-07073BB8CCB9}"/>
    <cellStyle name="Euro 2 5" xfId="1459" xr:uid="{381BB5CE-1F4D-47AF-BDB0-89E104DDBA95}"/>
    <cellStyle name="Euro 2 5 2" xfId="1460" xr:uid="{4AB37067-18D0-467D-AB49-4F04970529B7}"/>
    <cellStyle name="Euro 2 5 3" xfId="15437" xr:uid="{0A3C4057-2189-4B1E-BFC8-CEC1550E229E}"/>
    <cellStyle name="Euro 2 6" xfId="1461" xr:uid="{6DC794BB-C9D7-455E-9AAD-47C3993AA1B8}"/>
    <cellStyle name="Euro 2 6 2" xfId="12624" xr:uid="{398B9DF8-765D-4D2B-A561-FFA24032DEDF}"/>
    <cellStyle name="Euro 2 6 3" xfId="15438" xr:uid="{F4E9C1F3-0C93-4A06-AA0A-A55FFA0DE3F9}"/>
    <cellStyle name="Euro 3" xfId="1462" xr:uid="{6285615D-F318-4C68-A363-1684A2C0C5BB}"/>
    <cellStyle name="Euro 4" xfId="1463" xr:uid="{ABCBE627-187E-4D60-AB2D-E0FB62349648}"/>
    <cellStyle name="Euro 4 2" xfId="1464" xr:uid="{75D5AF7E-77B5-40AE-BB35-1910FC393436}"/>
    <cellStyle name="Euro 4 3" xfId="1465" xr:uid="{27458422-3F3C-490C-93B0-86D72C007445}"/>
    <cellStyle name="Euro 5" xfId="1466" xr:uid="{14091B16-022B-4C52-A113-9E3F4AF392F4}"/>
    <cellStyle name="Euro 5 2" xfId="1467" xr:uid="{5B2851D8-E663-4A74-83D1-EA6BE8939203}"/>
    <cellStyle name="Euro 5 3" xfId="1468" xr:uid="{897AFFD8-143F-4F36-8D82-F376F5FC472F}"/>
    <cellStyle name="Euro 5 3 2" xfId="1469" xr:uid="{2294D9E6-7421-4928-9382-828D36345F00}"/>
    <cellStyle name="Euro 5 3 3" xfId="12625" xr:uid="{256DB3EB-38E8-443C-915B-A7197D9798D1}"/>
    <cellStyle name="Euro 5 3 4" xfId="15439" xr:uid="{8449D64A-EE05-4F28-834C-6D83A414073D}"/>
    <cellStyle name="Excel Built-in Normal" xfId="441" xr:uid="{B47CC8BE-3F21-408C-BF96-ED11B23AF440}"/>
    <cellStyle name="Explanatory Text" xfId="1470" xr:uid="{E1F4A8D2-2AC0-4F2E-92A1-234051A5DBE9}"/>
    <cellStyle name="Explanatory Text 2" xfId="1471" xr:uid="{7331B9C2-C0CA-4F6A-9EFA-489E2AF89E24}"/>
    <cellStyle name="Explanatory Text 2 2" xfId="1472" xr:uid="{8E759F56-E29D-4409-AF16-AA730309F4FF}"/>
    <cellStyle name="Explanatory Text 3" xfId="1473" xr:uid="{70917AFF-1D4B-46F8-9488-657CBCF9A749}"/>
    <cellStyle name="Good" xfId="1474" xr:uid="{F3A6E748-5C12-469B-9D89-CBBA5987879B}"/>
    <cellStyle name="Good 2" xfId="1475" xr:uid="{A7C35964-7778-4106-B306-C28F82D4B1D7}"/>
    <cellStyle name="Good 2 2" xfId="1476" xr:uid="{51EAE514-712C-4FCD-B551-F25D6570A5CF}"/>
    <cellStyle name="Good 2 2 2" xfId="1477" xr:uid="{D6A2D498-05D9-439A-86D4-B58AAE263AE1}"/>
    <cellStyle name="Good 2 3" xfId="1478" xr:uid="{2D743E99-8B8D-45A1-9453-5C877217E4F6}"/>
    <cellStyle name="Good 3" xfId="1479" xr:uid="{8475D313-7DBF-4473-8E5E-ADA212E32644}"/>
    <cellStyle name="Good 3 2" xfId="1480" xr:uid="{E5619444-C20C-410B-B50E-14B61277169E}"/>
    <cellStyle name="Good 3 2 2" xfId="1481" xr:uid="{98387705-658A-40A5-9FAC-8CA742D2C9D6}"/>
    <cellStyle name="Good 3 3" xfId="1482" xr:uid="{0BCC880B-ECD2-489D-BF80-1AFEDE5F4724}"/>
    <cellStyle name="Good 3 3 2" xfId="1483" xr:uid="{5B18C2DD-28A6-4F0D-BD15-B56C2939CD5B}"/>
    <cellStyle name="Good 3 4" xfId="1484" xr:uid="{FCFC8F62-755D-4F4A-AD71-E5B37B9F4BB6}"/>
    <cellStyle name="Good 4" xfId="1485" xr:uid="{7EFC22E5-9A16-4FC4-AA3D-2B7A0820B729}"/>
    <cellStyle name="Good 4 2" xfId="1486" xr:uid="{45B4099D-7E2E-4F00-A2AB-BBC41515E35B}"/>
    <cellStyle name="Good 5" xfId="1487" xr:uid="{78C7F239-4502-4616-84C3-2A43AF8924A0}"/>
    <cellStyle name="Good 5 2" xfId="1488" xr:uid="{1BA1D4D3-9C31-4D04-B59D-427B3455F272}"/>
    <cellStyle name="Good 6" xfId="1489" xr:uid="{799F7961-B022-4978-BA05-2AB2FD66CD1B}"/>
    <cellStyle name="Heading" xfId="1490" xr:uid="{FC6B6C1A-062A-492A-A6D0-566D36C87E58}"/>
    <cellStyle name="Heading 1" xfId="1491" xr:uid="{A44B7DA8-FAB2-403C-BA1D-374FA3C8DCAF}"/>
    <cellStyle name="Heading 1 2" xfId="1492" xr:uid="{33810535-4C57-4151-BDE4-3ECB31E9C066}"/>
    <cellStyle name="Heading 1 3" xfId="1493" xr:uid="{067E9DFD-502A-48BC-ADC7-3731D6A3D756}"/>
    <cellStyle name="Heading 1 3 2" xfId="1494" xr:uid="{9297A629-1558-48F3-AA24-195E59AC0B95}"/>
    <cellStyle name="Heading 1 4" xfId="1495" xr:uid="{60C390D5-AEBF-4F06-8307-448309BE0516}"/>
    <cellStyle name="Heading 1 4 2" xfId="12626" xr:uid="{A58502E0-B2AC-4F27-B07B-222E06078A46}"/>
    <cellStyle name="Heading 2" xfId="1496" xr:uid="{7F0673AB-55BA-4112-A932-0D3F3504422E}"/>
    <cellStyle name="Heading 2 2" xfId="1497" xr:uid="{E412CE71-FED8-4A06-8C7C-D4511CEA641B}"/>
    <cellStyle name="Heading 2 3" xfId="1498" xr:uid="{744B4270-2A54-4D70-B6C6-BC94E611F139}"/>
    <cellStyle name="Heading 2 4" xfId="1499" xr:uid="{7A261896-9FFE-43F0-9886-29210C659B10}"/>
    <cellStyle name="Heading 2 5" xfId="1500" xr:uid="{5E7F0474-7A30-4C7E-BDD0-6DF5AF47FBB4}"/>
    <cellStyle name="Heading 2 5 2" xfId="1501" xr:uid="{55B85552-6AC0-4EF2-BCD3-C5D0DE660E04}"/>
    <cellStyle name="Heading 2 6" xfId="1502" xr:uid="{F8C37F3B-0FDE-46C7-B31A-B85355EABE91}"/>
    <cellStyle name="Heading 2 6 2" xfId="12627" xr:uid="{C6EE06D7-C2F4-4405-9712-CE1E5E6DD297}"/>
    <cellStyle name="Heading 2_Anexo I" xfId="1503" xr:uid="{0A4ABB01-72B3-48FB-A495-14D0ED0BEE57}"/>
    <cellStyle name="Heading 3" xfId="1504" xr:uid="{DE20124A-C72A-48CE-958B-0D9A94D8B4BC}"/>
    <cellStyle name="Heading 3 2" xfId="1505" xr:uid="{8D891203-7D16-40C2-BAB5-44FE41B01D83}"/>
    <cellStyle name="Heading 3 3" xfId="1506" xr:uid="{209B91BD-6927-4585-8B59-E63B5E73991F}"/>
    <cellStyle name="Heading 3 3 2" xfId="1507" xr:uid="{A9396629-153F-4C5C-8537-253BEFFBB517}"/>
    <cellStyle name="Heading 3 4" xfId="1508" xr:uid="{51AEBA80-B08D-4FD1-8154-790A3175A453}"/>
    <cellStyle name="Heading 3 4 2" xfId="12628" xr:uid="{9362DF37-9EAB-4EA1-86A3-91C0254604D4}"/>
    <cellStyle name="Heading 4" xfId="1509" xr:uid="{893DE33B-73C6-4047-919D-85E2B7DDF79D}"/>
    <cellStyle name="Heading 4 2" xfId="1510" xr:uid="{F394C541-AC57-4C4C-AE83-9F85363B2137}"/>
    <cellStyle name="Heading 4 3" xfId="1511" xr:uid="{BE4BF4BC-21A3-44C3-A6ED-7B8CCEECAC19}"/>
    <cellStyle name="Heading 4 3 2" xfId="1512" xr:uid="{F6E2388D-20A4-4932-A432-7EDD1884E2C4}"/>
    <cellStyle name="Heading 4 4" xfId="1513" xr:uid="{38C4E2FC-EF1D-4F3D-A0DE-CF6DB51C8F72}"/>
    <cellStyle name="Heading 4 4 2" xfId="12629" xr:uid="{4AC58615-26B5-47CD-894F-C4A27CA9CB11}"/>
    <cellStyle name="Heading 5" xfId="1514" xr:uid="{A5D20840-90D3-4ACE-B709-E90F4425B563}"/>
    <cellStyle name="Hipervínculo" xfId="58" builtinId="8"/>
    <cellStyle name="Hipervínculo 2" xfId="440" xr:uid="{DCF3C4F6-A312-47D1-9078-834F37C2438B}"/>
    <cellStyle name="Incorrecto" xfId="7" builtinId="27" customBuiltin="1"/>
    <cellStyle name="Incorrecto 2" xfId="627" xr:uid="{A2ABFE59-68CF-4AD0-BA22-CF5A4609763C}"/>
    <cellStyle name="Incorrecto 2 2" xfId="1516" xr:uid="{1BB02C2D-F637-4FDD-AE5A-7AA31CB6A9F4}"/>
    <cellStyle name="Incorrecto 2 2 2" xfId="1517" xr:uid="{AF6F6FCC-391E-4B29-ABDF-A8C6518ADBB2}"/>
    <cellStyle name="Incorrecto 2 2 2 2" xfId="1518" xr:uid="{DC5AA51A-4927-4B1E-9320-C7CA36FD2A23}"/>
    <cellStyle name="Incorrecto 2 2 3" xfId="1519" xr:uid="{B5B94146-BADC-4B65-94B2-FB304B806937}"/>
    <cellStyle name="Incorrecto 2 3" xfId="1520" xr:uid="{94EDC759-FAB4-45D9-8E82-AD278179492F}"/>
    <cellStyle name="Incorrecto 2 3 2" xfId="12631" xr:uid="{10678A28-4E67-44C4-833C-0F8AE5DC7A57}"/>
    <cellStyle name="Incorrecto 2 4" xfId="1521" xr:uid="{B1149A88-AF7D-4C6E-BA69-DB0A7C586E06}"/>
    <cellStyle name="Incorrecto 2 5" xfId="12630" xr:uid="{5D026BED-53F9-41CC-8034-4F3A499DCCDD}"/>
    <cellStyle name="Incorrecto 2 6" xfId="15440" xr:uid="{42D55F73-04D5-421B-AB2F-2E59A2DD5C87}"/>
    <cellStyle name="Incorrecto 2 7" xfId="1515" xr:uid="{1C7433F5-A53C-4D0D-8893-FC8D8C5C0338}"/>
    <cellStyle name="Incorrecto 3" xfId="628" xr:uid="{F5D7BFC3-7894-4C60-9980-DC0B7EC59656}"/>
    <cellStyle name="Incorrecto 3 2" xfId="1523" xr:uid="{A66B3042-51D7-47A4-AF96-ED2396791581}"/>
    <cellStyle name="Incorrecto 3 3" xfId="1522" xr:uid="{7E84B89F-0514-45C5-925C-AD99D8A16C34}"/>
    <cellStyle name="Incorrecto 4" xfId="629" xr:uid="{832B259E-10DA-422C-BBA2-45AAD51BD508}"/>
    <cellStyle name="Incorrecto 4 2" xfId="1524" xr:uid="{9C06431C-6EA5-449B-8137-927A1044CAB8}"/>
    <cellStyle name="Incorrecto 5" xfId="630" xr:uid="{8E133C79-BBC5-4C94-B506-EF3DDBC7B91C}"/>
    <cellStyle name="Incorrecto 6" xfId="631" xr:uid="{9EBB9115-B4C0-42AE-9FD0-048EB4F3EC13}"/>
    <cellStyle name="Incorrecto 7" xfId="632" xr:uid="{0CB0A77A-D873-43FF-8FA6-EC5E01461EF9}"/>
    <cellStyle name="Input" xfId="1525" xr:uid="{9139B71B-3285-4EE9-A4D4-B9602865E416}"/>
    <cellStyle name="Input 2" xfId="1526" xr:uid="{022D3469-27E0-4249-8FC4-FDA1FB617691}"/>
    <cellStyle name="Input 2 2" xfId="1527" xr:uid="{2809824F-F1E2-4129-9DA2-345F9AB57F84}"/>
    <cellStyle name="Input 2 2 2" xfId="1528" xr:uid="{916A254B-2A72-49B8-B49D-6DD44B72291B}"/>
    <cellStyle name="Input 2 3" xfId="1529" xr:uid="{A5B5EB39-4EF3-4882-B692-C9416A06B7C4}"/>
    <cellStyle name="Input 3" xfId="1530" xr:uid="{E98C5235-8825-4319-BB1A-0A38AFCF2FCB}"/>
    <cellStyle name="Input 3 2" xfId="1531" xr:uid="{026F5943-4F7C-4FAB-8754-972397590C4C}"/>
    <cellStyle name="Input 3 2 2" xfId="1532" xr:uid="{C2CC0390-A2A4-45BC-B191-4D53ADBBC073}"/>
    <cellStyle name="Input 3 3" xfId="1533" xr:uid="{255335DA-600D-4027-A6E8-D6342963A0C7}"/>
    <cellStyle name="Input 3 3 2" xfId="1534" xr:uid="{3FD97F22-F8C4-4C58-9A91-11750156DBE3}"/>
    <cellStyle name="Input 3 4" xfId="1535" xr:uid="{F9C773AD-8C3C-450B-836D-36F1E519B1BF}"/>
    <cellStyle name="Input 4" xfId="1536" xr:uid="{A586344D-87F8-4A7E-B512-620B831B6468}"/>
    <cellStyle name="Input 4 2" xfId="1537" xr:uid="{7389BF0F-A2AB-4094-BCDC-B6EC0E8F5CD1}"/>
    <cellStyle name="Input 5" xfId="1538" xr:uid="{CA1E41DB-2569-42CE-AFCC-329861DEA9C0}"/>
    <cellStyle name="Input 5 2" xfId="1539" xr:uid="{400F08AE-F757-429E-9B8F-FD90B5CFC126}"/>
    <cellStyle name="Input 6" xfId="1540" xr:uid="{8A785C31-5604-4895-BFE5-1219250214FD}"/>
    <cellStyle name="Linked Cell" xfId="1541" xr:uid="{A38808C2-E251-4E5B-AB18-E67B53CEE974}"/>
    <cellStyle name="Linked Cell 2" xfId="1542" xr:uid="{BB64BC07-5EA4-4DBA-830C-94F9E3018FA4}"/>
    <cellStyle name="Linked Cell 2 2" xfId="1543" xr:uid="{2EC06351-8F60-471B-9B6A-04138767DD0A}"/>
    <cellStyle name="Linked Cell 2 2 2" xfId="1544" xr:uid="{2B1432F3-DAA7-4863-BBED-37FF7E93A31D}"/>
    <cellStyle name="Linked Cell 2 3" xfId="1545" xr:uid="{9BD4C38E-6C3B-4086-8E94-376CFC70F6F7}"/>
    <cellStyle name="Linked Cell 3" xfId="1546" xr:uid="{CC3CDC4D-7263-4D8E-BA44-9BCF98F77D21}"/>
    <cellStyle name="Linked Cell 3 2" xfId="1547" xr:uid="{BF0ABD7C-64ED-4A63-B185-2F7769E47652}"/>
    <cellStyle name="Linked Cell 3 2 2" xfId="1548" xr:uid="{8E7BBE8A-85E6-4328-BA1D-C6A0534AB77F}"/>
    <cellStyle name="Linked Cell 3 3" xfId="1549" xr:uid="{8D95E398-86F2-408B-9BBA-818E8EE2C22B}"/>
    <cellStyle name="Linked Cell 3 3 2" xfId="1550" xr:uid="{FB226F4F-141D-4D59-B568-04283C07DE73}"/>
    <cellStyle name="Linked Cell 3 4" xfId="1551" xr:uid="{8509833D-486A-4B45-A260-FC336AD909E6}"/>
    <cellStyle name="Linked Cell 4" xfId="1552" xr:uid="{CEA01305-B4D2-42FD-A2A5-A2507C10A5D8}"/>
    <cellStyle name="Linked Cell 4 2" xfId="1553" xr:uid="{D4CE90B2-1A80-4224-82F5-E7B9A27C966C}"/>
    <cellStyle name="Linked Cell 5" xfId="1554" xr:uid="{33E06D5A-9B9F-40FB-8213-DEEB33C1C6BD}"/>
    <cellStyle name="Millares" xfId="1" builtinId="3"/>
    <cellStyle name="Millares [0]" xfId="51" builtinId="6"/>
    <cellStyle name="Millares [0] 10" xfId="88" xr:uid="{00000000-0005-0000-0000-000056000000}"/>
    <cellStyle name="Millares [0] 10 2" xfId="222" xr:uid="{D26917C6-9E9F-487B-B43C-671930108E7D}"/>
    <cellStyle name="Millares [0] 10 2 2" xfId="40292" xr:uid="{1E595600-CC41-4E50-A520-E2E45B6B22AB}"/>
    <cellStyle name="Millares [0] 10 3" xfId="415" xr:uid="{9C0FC1D4-ACE5-427B-8869-E15B1F73B8A9}"/>
    <cellStyle name="Millares [0] 10 4" xfId="40258" xr:uid="{D6BCF487-D5F6-4A43-B734-34FC6BD84ABB}"/>
    <cellStyle name="Millares [0] 11" xfId="59" xr:uid="{00000000-0005-0000-0000-000057000000}"/>
    <cellStyle name="Millares [0] 11 2" xfId="439" xr:uid="{1717C163-91B2-455A-ADD6-2A39CED229A9}"/>
    <cellStyle name="Millares [0] 11 2 2" xfId="40281" xr:uid="{66F85DAB-1225-4659-A628-D428373C130D}"/>
    <cellStyle name="Millares [0] 11 3" xfId="40265" xr:uid="{2BB2C354-5D96-4D73-9238-F086726B5E85}"/>
    <cellStyle name="Millares [0] 12" xfId="215" xr:uid="{99344394-E4E7-4DB0-9F6A-C6C0FE62949D}"/>
    <cellStyle name="Millares [0] 12 2" xfId="40261" xr:uid="{1CAC1F1B-D14C-4CE8-BFBD-2D232D980738}"/>
    <cellStyle name="Millares [0] 13" xfId="732" xr:uid="{49F0BFC1-F62D-4361-857A-41288A8DE8FA}"/>
    <cellStyle name="Millares [0] 13 2" xfId="40263" xr:uid="{A6F62D69-77C1-4FBD-9196-2E0F3E3D04FB}"/>
    <cellStyle name="Millares [0] 14" xfId="734" xr:uid="{8CD63551-F1D1-47B7-BF81-E2F2A30366B5}"/>
    <cellStyle name="Millares [0] 14 2" xfId="40285" xr:uid="{5000D5A7-83E7-4096-B85C-EF065FFA82E0}"/>
    <cellStyle name="Millares [0] 15" xfId="40300" xr:uid="{1A5BCDC3-A9B1-4AD5-AED8-15D2576E8F1F}"/>
    <cellStyle name="Millares [0] 2" xfId="45" xr:uid="{00000000-0005-0000-0000-000058000000}"/>
    <cellStyle name="Millares [0] 2 2" xfId="54" xr:uid="{00000000-0005-0000-0000-000059000000}"/>
    <cellStyle name="Millares [0] 2 2 2" xfId="111" xr:uid="{00000000-0005-0000-0000-00005A000000}"/>
    <cellStyle name="Millares [0] 2 2 2 2" xfId="206" xr:uid="{00000000-0005-0000-0000-00005B000000}"/>
    <cellStyle name="Millares [0] 2 2 2 2 2" xfId="307" xr:uid="{BAA4827E-8E00-4153-A088-A691BF2DE3C0}"/>
    <cellStyle name="Millares [0] 2 2 2 3" xfId="159" xr:uid="{00000000-0005-0000-0000-00005C000000}"/>
    <cellStyle name="Millares [0] 2 2 2 3 2" xfId="265" xr:uid="{89CAC1EB-003D-4F65-ADB6-7F917F6C634C}"/>
    <cellStyle name="Millares [0] 2 2 2 4" xfId="238" xr:uid="{1BE74BEE-5B2A-4399-8DFE-AA22C78F9040}"/>
    <cellStyle name="Millares [0] 2 2 2 5" xfId="40305" xr:uid="{D9EA7F4D-0CB3-4629-9762-26E10A9FC432}"/>
    <cellStyle name="Millares [0] 2 2 3" xfId="194" xr:uid="{00000000-0005-0000-0000-00005D000000}"/>
    <cellStyle name="Millares [0] 2 2 3 2" xfId="296" xr:uid="{3243552F-421E-4891-B15E-F1371332458A}"/>
    <cellStyle name="Millares [0] 2 2 4" xfId="148" xr:uid="{00000000-0005-0000-0000-00005E000000}"/>
    <cellStyle name="Millares [0] 2 2 4 2" xfId="254" xr:uid="{72256022-002E-437C-879F-133CF81BA4B4}"/>
    <cellStyle name="Millares [0] 2 2 5" xfId="100" xr:uid="{00000000-0005-0000-0000-00005F000000}"/>
    <cellStyle name="Millares [0] 2 2 6" xfId="227" xr:uid="{5A2EF6ED-0B1B-462E-88ED-47D0683229CB}"/>
    <cellStyle name="Millares [0] 2 2 6 2" xfId="430" xr:uid="{92FBEBD4-F0BC-4544-9700-21B2B7AF9D9D}"/>
    <cellStyle name="Millares [0] 2 2 6 3" xfId="416" xr:uid="{FC53CB88-6356-45AF-8170-52789FB37455}"/>
    <cellStyle name="Millares [0] 2 2 7" xfId="417" xr:uid="{58CFE668-497A-49E6-AA42-221C5644F214}"/>
    <cellStyle name="Millares [0] 2 2 8" xfId="40287" xr:uid="{206327EB-B25D-4707-AED3-B7DF01C33876}"/>
    <cellStyle name="Millares [0] 2 2 9" xfId="40301" xr:uid="{F52E69FC-A088-46CE-B51F-A9D01DB0E5A7}"/>
    <cellStyle name="Millares [0] 2 3" xfId="135" xr:uid="{00000000-0005-0000-0000-000060000000}"/>
    <cellStyle name="Millares [0] 2 3 2" xfId="428" xr:uid="{C8DE71B2-A673-4093-9F0C-171D4D2A24EF}"/>
    <cellStyle name="Millares [0] 2 3 3" xfId="40309" xr:uid="{1ABEEF79-8A2B-4535-A7D9-C97F69638381}"/>
    <cellStyle name="Millares [0] 2 4" xfId="168" xr:uid="{00000000-0005-0000-0000-000061000000}"/>
    <cellStyle name="Millares [0] 2 4 2" xfId="274" xr:uid="{ABF5FD1D-0102-46D1-A8E9-903ECEB1FABD}"/>
    <cellStyle name="Millares [0] 2 5" xfId="89" xr:uid="{00000000-0005-0000-0000-000062000000}"/>
    <cellStyle name="Millares [0] 2 5 2" xfId="223" xr:uid="{DC6D671B-811A-4B6A-B998-52890DD3D46E}"/>
    <cellStyle name="Millares [0] 2 6" xfId="733" xr:uid="{BFFB55CF-32A4-41A2-A3F5-79D7CC6DBA40}"/>
    <cellStyle name="Millares [0] 2 7" xfId="322" xr:uid="{067A6ED3-51E5-495C-8AC2-84BBA17872D1}"/>
    <cellStyle name="Millares [0] 2 8" xfId="1556" xr:uid="{95751459-5E97-4887-890A-7926E350B3D5}"/>
    <cellStyle name="Millares [0] 3" xfId="56" xr:uid="{00000000-0005-0000-0000-000063000000}"/>
    <cellStyle name="Millares [0] 3 10" xfId="40303" xr:uid="{E78FB1C7-FDB8-41BD-95B1-1837B1981CED}"/>
    <cellStyle name="Millares [0] 3 2" xfId="110" xr:uid="{00000000-0005-0000-0000-000064000000}"/>
    <cellStyle name="Millares [0] 3 2 2" xfId="205" xr:uid="{00000000-0005-0000-0000-000065000000}"/>
    <cellStyle name="Millares [0] 3 2 2 2" xfId="306" xr:uid="{92113C0B-4D84-4E4B-9F7D-6EA914308309}"/>
    <cellStyle name="Millares [0] 3 2 3" xfId="158" xr:uid="{00000000-0005-0000-0000-000066000000}"/>
    <cellStyle name="Millares [0] 3 2 3 2" xfId="264" xr:uid="{7C3D65A8-74EC-48A0-B097-29CAF2830D16}"/>
    <cellStyle name="Millares [0] 3 2 4" xfId="237" xr:uid="{1D198660-229B-40CA-AD12-C060DD8C9484}"/>
    <cellStyle name="Millares [0] 3 2 5" xfId="418" xr:uid="{C5BF1045-3263-444C-8099-8A2401B60874}"/>
    <cellStyle name="Millares [0] 3 2 6" xfId="40290" xr:uid="{0C8CE6CF-F6B1-4202-B862-A73C513846AD}"/>
    <cellStyle name="Millares [0] 3 2 7" xfId="40307" xr:uid="{38D37557-2626-470B-A3B5-2B3E6B413F8F}"/>
    <cellStyle name="Millares [0] 3 3" xfId="193" xr:uid="{00000000-0005-0000-0000-000067000000}"/>
    <cellStyle name="Millares [0] 3 3 2" xfId="295" xr:uid="{E45D31E0-03D9-493A-88AF-0187002C16DA}"/>
    <cellStyle name="Millares [0] 3 4" xfId="177" xr:uid="{00000000-0005-0000-0000-000068000000}"/>
    <cellStyle name="Millares [0] 3 4 2" xfId="282" xr:uid="{F763AF13-1DCA-4B23-AF9E-222979589A99}"/>
    <cellStyle name="Millares [0] 3 5" xfId="147" xr:uid="{00000000-0005-0000-0000-000069000000}"/>
    <cellStyle name="Millares [0] 3 5 2" xfId="253" xr:uid="{621B4A90-BD23-4898-906F-AC5C5545EF4E}"/>
    <cellStyle name="Millares [0] 3 6" xfId="98" xr:uid="{00000000-0005-0000-0000-00006A000000}"/>
    <cellStyle name="Millares [0] 3 6 2" xfId="226" xr:uid="{84BAAFB0-2368-456B-8C29-DF1782874EC0}"/>
    <cellStyle name="Millares [0] 3 7" xfId="62" xr:uid="{00000000-0005-0000-0000-00006B000000}"/>
    <cellStyle name="Millares [0] 3 8" xfId="401" xr:uid="{E45BA2B6-F646-41F5-8664-C65F8495082C}"/>
    <cellStyle name="Millares [0] 3 9" xfId="39383" xr:uid="{BD7073D1-E854-415E-8A4C-1681D355A9C5}"/>
    <cellStyle name="Millares [0] 4" xfId="107" xr:uid="{00000000-0005-0000-0000-00006C000000}"/>
    <cellStyle name="Millares [0] 4 2" xfId="202" xr:uid="{00000000-0005-0000-0000-00006D000000}"/>
    <cellStyle name="Millares [0] 4 2 2" xfId="303" xr:uid="{F3BB06CE-A283-49C5-B211-EDAE32D9703A}"/>
    <cellStyle name="Millares [0] 4 2 3" xfId="40291" xr:uid="{DAF88E44-4E6C-46BD-9799-85FB1AAD885B}"/>
    <cellStyle name="Millares [0] 4 3" xfId="181" xr:uid="{00000000-0005-0000-0000-00006E000000}"/>
    <cellStyle name="Millares [0] 4 3 2" xfId="286" xr:uid="{881E4D3E-2260-476E-ADE0-A469D533E62D}"/>
    <cellStyle name="Millares [0] 4 4" xfId="155" xr:uid="{00000000-0005-0000-0000-00006F000000}"/>
    <cellStyle name="Millares [0] 4 4 2" xfId="261" xr:uid="{9D4EF0BE-589E-4CA2-9F78-D021BD1E2C05}"/>
    <cellStyle name="Millares [0] 4 5" xfId="234" xr:uid="{290E8CDC-207D-42BB-9D4D-AEA96795A77B}"/>
    <cellStyle name="Millares [0] 4 6" xfId="39992" xr:uid="{35404B36-3753-461C-B7DC-4D98D1BBA3CF}"/>
    <cellStyle name="Millares [0] 4 7" xfId="40304" xr:uid="{4FA89468-BF3D-4B50-9444-B79D416FE8C7}"/>
    <cellStyle name="Millares [0] 5" xfId="117" xr:uid="{00000000-0005-0000-0000-000070000000}"/>
    <cellStyle name="Millares [0] 5 2" xfId="207" xr:uid="{00000000-0005-0000-0000-000071000000}"/>
    <cellStyle name="Millares [0] 5 2 2" xfId="308" xr:uid="{0B4DC058-B150-4B56-90B1-4966E14FA256}"/>
    <cellStyle name="Millares [0] 5 2 3" xfId="40296" xr:uid="{630638B3-BE95-4B85-A22A-9FC829F43F43}"/>
    <cellStyle name="Millares [0] 5 3" xfId="169" xr:uid="{00000000-0005-0000-0000-000072000000}"/>
    <cellStyle name="Millares [0] 5 3 2" xfId="275" xr:uid="{8E80F9FB-88FD-449A-B819-3DDB028E0587}"/>
    <cellStyle name="Millares [0] 5 4" xfId="161" xr:uid="{00000000-0005-0000-0000-000073000000}"/>
    <cellStyle name="Millares [0] 5 4 2" xfId="267" xr:uid="{79D71F3D-B5EF-413C-B4FD-7A19A3A6F0A6}"/>
    <cellStyle name="Millares [0] 5 5" xfId="239" xr:uid="{1F31BEE9-2713-45CD-AA35-B3A0EA72585C}"/>
    <cellStyle name="Millares [0] 5 6" xfId="40038" xr:uid="{4D0DD001-98F6-4834-9AB8-FCC5E3EE9118}"/>
    <cellStyle name="Millares [0] 6" xfId="130" xr:uid="{00000000-0005-0000-0000-000074000000}"/>
    <cellStyle name="Millares [0] 6 2" xfId="212" xr:uid="{00000000-0005-0000-0000-000075000000}"/>
    <cellStyle name="Millares [0] 6 2 2" xfId="313" xr:uid="{090297E3-7FEE-4B23-9BCB-B3DE2DDF20D2}"/>
    <cellStyle name="Millares [0] 6 3" xfId="182" xr:uid="{00000000-0005-0000-0000-000076000000}"/>
    <cellStyle name="Millares [0] 6 3 2" xfId="287" xr:uid="{04ECDC5D-973C-4C21-A1BA-3D4ED9D8C501}"/>
    <cellStyle name="Millares [0] 6 4" xfId="166" xr:uid="{00000000-0005-0000-0000-000077000000}"/>
    <cellStyle name="Millares [0] 6 4 2" xfId="272" xr:uid="{AB008AA4-B55A-42E8-998A-57C88D1FB186}"/>
    <cellStyle name="Millares [0] 6 5" xfId="244" xr:uid="{52EE4DD8-85AD-453B-872B-EDDC1B78A872}"/>
    <cellStyle name="Millares [0] 7" xfId="116" xr:uid="{00000000-0005-0000-0000-000078000000}"/>
    <cellStyle name="Millares [0] 7 2" xfId="730" xr:uid="{AFB0DBA7-4794-4C50-9EFD-8000B3F02AB5}"/>
    <cellStyle name="Millares [0] 7 3" xfId="729" xr:uid="{EE117BF4-A29A-4479-BAA6-ABF3A09895F7}"/>
    <cellStyle name="Millares [0] 7 4" xfId="435" xr:uid="{F84463DE-C2D1-4D11-BE32-ABF5F40EF2E2}"/>
    <cellStyle name="Millares [0] 8" xfId="188" xr:uid="{00000000-0005-0000-0000-000079000000}"/>
    <cellStyle name="Millares [0] 8 2" xfId="292" xr:uid="{B5036CDC-6C17-44A0-8B65-075010CF6C22}"/>
    <cellStyle name="Millares [0] 8 2 2" xfId="40274" xr:uid="{7560047E-0D67-49F6-B619-932E1F763F9C}"/>
    <cellStyle name="Millares [0] 8 3" xfId="40187" xr:uid="{82632320-9A28-4B97-9994-BC8233CCD8E4}"/>
    <cellStyle name="Millares [0] 9" xfId="144" xr:uid="{00000000-0005-0000-0000-00007A000000}"/>
    <cellStyle name="Millares [0] 9 2" xfId="250" xr:uid="{5377506E-34B3-4EFC-8FA9-CC6C146EABA7}"/>
    <cellStyle name="Millares [0] 9 3" xfId="411" xr:uid="{2455C4D7-4756-479B-8821-F8D352097935}"/>
    <cellStyle name="Millares [0] 9 4" xfId="40193" xr:uid="{46B2DD45-5F57-410F-95D3-DA3161848A26}"/>
    <cellStyle name="Millares 10" xfId="113" xr:uid="{00000000-0005-0000-0000-00007B000000}"/>
    <cellStyle name="Millares 10 10" xfId="1558" xr:uid="{763F96FB-8096-4238-9F1E-A72C77F38E21}"/>
    <cellStyle name="Millares 10 10 2" xfId="1559" xr:uid="{E534605C-539E-4425-B447-0BDBF0662EB6}"/>
    <cellStyle name="Millares 10 10 2 2" xfId="1560" xr:uid="{80039AC5-B602-4346-94FC-8CEC255010D4}"/>
    <cellStyle name="Millares 10 10 3" xfId="1561" xr:uid="{7791DF3B-9A34-4A1B-A473-271E075D5972}"/>
    <cellStyle name="Millares 10 10 3 2" xfId="1562" xr:uid="{6D21EDF3-6BE0-45F7-B4AC-4EC443987B14}"/>
    <cellStyle name="Millares 10 10 4" xfId="1563" xr:uid="{AC2FA180-B3D6-495D-A7BB-1FEE4D4698FB}"/>
    <cellStyle name="Millares 10 10 4 2" xfId="1564" xr:uid="{C315187F-8078-4693-B98B-C1E2A7B8CD96}"/>
    <cellStyle name="Millares 10 10 5" xfId="1565" xr:uid="{90A7D7E1-172D-4F22-A298-1ED8EB2593EF}"/>
    <cellStyle name="Millares 10 11" xfId="1566" xr:uid="{95A05782-D025-4773-BF01-0FE23A155CA3}"/>
    <cellStyle name="Millares 10 11 2" xfId="1567" xr:uid="{27EFDFBA-07E0-456C-A7CF-9130E6083F4E}"/>
    <cellStyle name="Millares 10 11 2 2" xfId="1568" xr:uid="{00B54692-6F2C-4694-B8D6-21B858391AEA}"/>
    <cellStyle name="Millares 10 11 3" xfId="1569" xr:uid="{0F5A7EA6-4003-4579-AB74-6339FEB196DF}"/>
    <cellStyle name="Millares 10 11 3 2" xfId="1570" xr:uid="{0D0316A2-0611-4C1A-A003-1BDE427AC76A}"/>
    <cellStyle name="Millares 10 11 4" xfId="1571" xr:uid="{29E77B4D-1586-4B1E-940C-11791A204705}"/>
    <cellStyle name="Millares 10 11 4 2" xfId="1572" xr:uid="{FA3E4FF1-C42C-47AB-8386-A6ADA1B6ADAA}"/>
    <cellStyle name="Millares 10 11 5" xfId="1573" xr:uid="{22ED2842-B910-4687-B0F9-49136EDC41AB}"/>
    <cellStyle name="Millares 10 12" xfId="1574" xr:uid="{43A53FF9-DF0C-4B08-9F2F-35D3F1E81E9E}"/>
    <cellStyle name="Millares 10 12 2" xfId="1575" xr:uid="{50C63E1E-03EF-4BE8-8E29-2B6EB7B8B6C1}"/>
    <cellStyle name="Millares 10 12 2 2" xfId="1576" xr:uid="{0AE3136B-8F00-4EA5-9CBF-181CAE5598F4}"/>
    <cellStyle name="Millares 10 12 3" xfId="1577" xr:uid="{C5FD7C23-8350-462C-B421-D9DC5682ADBD}"/>
    <cellStyle name="Millares 10 12 3 2" xfId="1578" xr:uid="{83F81E4D-2666-4987-BB67-786E59970C02}"/>
    <cellStyle name="Millares 10 12 4" xfId="1579" xr:uid="{3817545D-2135-41A1-8921-C1A1CE2BB0F2}"/>
    <cellStyle name="Millares 10 12 4 2" xfId="1580" xr:uid="{C8EABD26-173E-4505-AD6F-0AB6397F421B}"/>
    <cellStyle name="Millares 10 12 5" xfId="1581" xr:uid="{97007E6A-76C5-48A3-A27F-98118C2AB99B}"/>
    <cellStyle name="Millares 10 13" xfId="1582" xr:uid="{597FB654-93A3-4380-B904-21AD7B925ED2}"/>
    <cellStyle name="Millares 10 13 2" xfId="1583" xr:uid="{DF75286E-66C6-4819-B6D0-1F0A5E7BD027}"/>
    <cellStyle name="Millares 10 13 2 2" xfId="1584" xr:uid="{D6995D86-A707-4481-93E5-2BEE9A7AB329}"/>
    <cellStyle name="Millares 10 13 3" xfId="1585" xr:uid="{87A6C852-4563-4EAC-968B-D19312521823}"/>
    <cellStyle name="Millares 10 13 3 2" xfId="1586" xr:uid="{63916A4E-0FF0-4194-A638-728F34E71631}"/>
    <cellStyle name="Millares 10 13 4" xfId="1587" xr:uid="{780974A8-A451-4919-AD29-B0678410050D}"/>
    <cellStyle name="Millares 10 13 4 2" xfId="1588" xr:uid="{66BE28E5-15F1-4627-B6EA-A168CA62E189}"/>
    <cellStyle name="Millares 10 13 5" xfId="1589" xr:uid="{CE870C4A-3F33-4C10-8BF5-B344B15A6278}"/>
    <cellStyle name="Millares 10 14" xfId="1590" xr:uid="{D2571B07-8937-41F9-A564-E1AB60A9E17B}"/>
    <cellStyle name="Millares 10 14 2" xfId="1591" xr:uid="{1DB21000-EC04-4A53-BE8F-3DD1DCC1F21C}"/>
    <cellStyle name="Millares 10 14 2 2" xfId="1592" xr:uid="{CC88541A-1DDC-4D9B-9112-3CCCD4395211}"/>
    <cellStyle name="Millares 10 14 3" xfId="1593" xr:uid="{286D44FE-FB91-41B7-A7F6-4CA360E0C6B3}"/>
    <cellStyle name="Millares 10 14 3 2" xfId="1594" xr:uid="{CDC142E0-F3AD-40E6-9F17-21875407721E}"/>
    <cellStyle name="Millares 10 14 4" xfId="1595" xr:uid="{A28E29B1-69DE-450B-B800-10663F6C1D69}"/>
    <cellStyle name="Millares 10 14 4 2" xfId="1596" xr:uid="{F961C75B-4D86-4867-ADA4-3023C6B2A5FE}"/>
    <cellStyle name="Millares 10 14 5" xfId="1597" xr:uid="{80D3E23A-B387-4F61-8DE8-49C565F24647}"/>
    <cellStyle name="Millares 10 15" xfId="1598" xr:uid="{FB086FF3-907E-4AE7-A43C-3DE79641AB37}"/>
    <cellStyle name="Millares 10 15 2" xfId="1599" xr:uid="{0B8BC470-5409-4A54-96D1-BF4BB62E66C0}"/>
    <cellStyle name="Millares 10 15 2 2" xfId="1600" xr:uid="{F16DE8FE-88C9-4E84-9A30-0C456B64D0AE}"/>
    <cellStyle name="Millares 10 15 3" xfId="1601" xr:uid="{1E5929E0-9937-419F-9A75-4CC9378344E7}"/>
    <cellStyle name="Millares 10 15 3 2" xfId="1602" xr:uid="{B93CCA9C-3BFA-4309-BFDF-093A87F0764F}"/>
    <cellStyle name="Millares 10 15 4" xfId="1603" xr:uid="{B2EE656F-418C-4C9B-BD07-7ACB5940C073}"/>
    <cellStyle name="Millares 10 15 4 2" xfId="1604" xr:uid="{3B2938D3-875E-44D5-8033-FA1AC5769891}"/>
    <cellStyle name="Millares 10 15 5" xfId="1605" xr:uid="{789A38B0-3736-41F1-950D-983F01F289B4}"/>
    <cellStyle name="Millares 10 16" xfId="1606" xr:uid="{B9FB28DC-F902-4093-BEE4-4085DC3B26DA}"/>
    <cellStyle name="Millares 10 16 2" xfId="1607" xr:uid="{52861619-B14C-4FA0-97DB-2BA95C9E624E}"/>
    <cellStyle name="Millares 10 16 2 2" xfId="1608" xr:uid="{E91C8D17-1FC1-4F0A-AAF2-21892EF2B015}"/>
    <cellStyle name="Millares 10 16 3" xfId="1609" xr:uid="{75BB507A-5545-4D69-9C27-2AC3C6FAE859}"/>
    <cellStyle name="Millares 10 16 3 2" xfId="1610" xr:uid="{69B674CC-C756-4304-BA74-ABCF1FE4CD12}"/>
    <cellStyle name="Millares 10 16 4" xfId="1611" xr:uid="{2BAAD0A6-5B32-4DFD-B398-6F0B0C65ABED}"/>
    <cellStyle name="Millares 10 16 4 2" xfId="1612" xr:uid="{0819B5F9-4385-46CB-B9AB-DCC0D762C149}"/>
    <cellStyle name="Millares 10 16 5" xfId="1613" xr:uid="{9F2F8BE4-8C52-4247-963A-AD6103355B4F}"/>
    <cellStyle name="Millares 10 17" xfId="1614" xr:uid="{599F358E-7E08-47A5-A3F4-BEC73C41DF69}"/>
    <cellStyle name="Millares 10 17 2" xfId="1615" xr:uid="{C025E3D6-11E4-4077-BC4E-E706805A3E99}"/>
    <cellStyle name="Millares 10 17 2 2" xfId="1616" xr:uid="{03AD153E-C3A2-4B2A-97FD-0A356B4DAF95}"/>
    <cellStyle name="Millares 10 17 3" xfId="1617" xr:uid="{A7C253EA-C0F2-4F01-A5F6-E3A1174F00A3}"/>
    <cellStyle name="Millares 10 17 3 2" xfId="1618" xr:uid="{9B2EEBB6-60E4-4957-BE39-CED8AD80DCE8}"/>
    <cellStyle name="Millares 10 17 4" xfId="1619" xr:uid="{8A4B109E-BF18-445C-A0DD-C5E89B364C52}"/>
    <cellStyle name="Millares 10 17 4 2" xfId="1620" xr:uid="{95B71D6A-CDF6-4699-AA25-1320914243AF}"/>
    <cellStyle name="Millares 10 17 5" xfId="1621" xr:uid="{95B0A121-1656-46FC-9828-00859C84A6D2}"/>
    <cellStyle name="Millares 10 18" xfId="1622" xr:uid="{CC517C38-01F8-46CF-A806-66449CB2746D}"/>
    <cellStyle name="Millares 10 18 2" xfId="1623" xr:uid="{979306FB-E20D-4AA8-B562-F4F83EEBE189}"/>
    <cellStyle name="Millares 10 18 2 2" xfId="1624" xr:uid="{1C0D7235-1421-4048-8EF7-372856AA42B2}"/>
    <cellStyle name="Millares 10 18 3" xfId="1625" xr:uid="{2DF22EC6-B42F-4653-B089-22805F14948E}"/>
    <cellStyle name="Millares 10 18 3 2" xfId="1626" xr:uid="{44C83C3A-E1A8-4326-A04C-3BFD87492F1C}"/>
    <cellStyle name="Millares 10 18 4" xfId="1627" xr:uid="{651818D5-6CB9-4A14-A54D-9F4A6859C113}"/>
    <cellStyle name="Millares 10 18 4 2" xfId="1628" xr:uid="{1FD2783C-BF70-47C0-A02E-0A7B87F804BF}"/>
    <cellStyle name="Millares 10 18 5" xfId="1629" xr:uid="{F2ABC38A-5F7B-4AB1-A9CB-7DAFE2B7074D}"/>
    <cellStyle name="Millares 10 19" xfId="1630" xr:uid="{C0047712-DF8B-481B-B9D4-4C5D75CC7A8C}"/>
    <cellStyle name="Millares 10 19 2" xfId="1631" xr:uid="{489D2E54-7161-4CE0-916B-CF1B40BAB5F4}"/>
    <cellStyle name="Millares 10 19 2 2" xfId="1632" xr:uid="{3949CA7D-F5E9-42EA-8759-E70CD928734A}"/>
    <cellStyle name="Millares 10 19 3" xfId="1633" xr:uid="{1F3E2337-3434-4493-AE0A-46B9F38105DD}"/>
    <cellStyle name="Millares 10 19 3 2" xfId="1634" xr:uid="{13659A07-B378-4B83-B223-B534DBD16BC3}"/>
    <cellStyle name="Millares 10 19 4" xfId="1635" xr:uid="{9456A508-2222-4521-BDA6-CADA687A257D}"/>
    <cellStyle name="Millares 10 19 4 2" xfId="1636" xr:uid="{5EF267D2-71CA-4E65-98AD-BFEB81167A06}"/>
    <cellStyle name="Millares 10 19 5" xfId="1637" xr:uid="{A7E8A191-D404-4B80-BA19-AC98628A0D7B}"/>
    <cellStyle name="Millares 10 2" xfId="133" xr:uid="{00000000-0005-0000-0000-00007C000000}"/>
    <cellStyle name="Millares 10 2 2" xfId="419" xr:uid="{1087D2EA-5D52-4FDC-BDAD-D9838871AAE8}"/>
    <cellStyle name="Millares 10 2 2 2" xfId="1640" xr:uid="{0E50137B-0C6B-4C8E-A530-3204BF0ED925}"/>
    <cellStyle name="Millares 10 2 2 2 2" xfId="1641" xr:uid="{64D88340-5EE8-4061-98FA-3A0E74ACE06E}"/>
    <cellStyle name="Millares 10 2 2 3" xfId="1642" xr:uid="{B9C2DC27-B3C5-44F4-BC04-28B650F9FA48}"/>
    <cellStyle name="Millares 10 2 2 3 2" xfId="1643" xr:uid="{254D69A1-541B-4E42-92C5-B967FFE19F97}"/>
    <cellStyle name="Millares 10 2 2 4" xfId="1644" xr:uid="{D27F9D68-2C91-4AC5-818B-1AD39BDAD556}"/>
    <cellStyle name="Millares 10 2 2 4 2" xfId="1645" xr:uid="{AE08A732-5B17-4DE3-B5E4-CD2FE2DAE583}"/>
    <cellStyle name="Millares 10 2 2 5" xfId="1646" xr:uid="{6BD63084-C364-48F0-8EE7-873FFF0FAF48}"/>
    <cellStyle name="Millares 10 2 2 6" xfId="1639" xr:uid="{91406535-882E-45E2-90B9-AF489BC00196}"/>
    <cellStyle name="Millares 10 2 3" xfId="634" xr:uid="{432845D6-015C-4D24-B51D-4E8E568A5D47}"/>
    <cellStyle name="Millares 10 2 3 2" xfId="1647" xr:uid="{2247C2EB-4B84-456D-B62E-A4EA397C659E}"/>
    <cellStyle name="Millares 10 2 4" xfId="1648" xr:uid="{5692EFC3-E4F2-4D00-A47A-C28F1B0B1BA4}"/>
    <cellStyle name="Millares 10 2 4 2" xfId="1649" xr:uid="{D14770FA-69B2-4ADD-A689-11281204D46E}"/>
    <cellStyle name="Millares 10 2 5" xfId="1650" xr:uid="{BC869023-3354-4F99-AED8-4B5906151802}"/>
    <cellStyle name="Millares 10 2 6" xfId="1651" xr:uid="{F7DA5891-DC24-4835-8926-D080EF5E11F5}"/>
    <cellStyle name="Millares 10 2 7" xfId="1638" xr:uid="{41641BAA-B4D8-4C18-A48F-9B847CE0A54D}"/>
    <cellStyle name="Millares 10 20" xfId="1652" xr:uid="{E10A4E51-0334-4BF4-B4EC-9E6B50973C1C}"/>
    <cellStyle name="Millares 10 20 2" xfId="1653" xr:uid="{3B105CF2-D0AD-47ED-9778-368D1432981D}"/>
    <cellStyle name="Millares 10 20 2 2" xfId="1654" xr:uid="{2AB8BA3C-64CC-4A76-BD1F-0B8687738DB2}"/>
    <cellStyle name="Millares 10 20 3" xfId="1655" xr:uid="{AC3607E1-CCDC-4BD9-9E34-263F78241384}"/>
    <cellStyle name="Millares 10 20 3 2" xfId="1656" xr:uid="{4879A8FB-05A3-401D-98B3-9E525E48B750}"/>
    <cellStyle name="Millares 10 20 4" xfId="1657" xr:uid="{05D78BD4-B280-408C-9753-662BE0D0C976}"/>
    <cellStyle name="Millares 10 20 4 2" xfId="1658" xr:uid="{0963FEDC-AE6A-4D30-870C-61DFEDC56422}"/>
    <cellStyle name="Millares 10 20 5" xfId="1659" xr:uid="{177090B0-A083-483F-9C9C-CF673E363545}"/>
    <cellStyle name="Millares 10 21" xfId="1660" xr:uid="{F60A677C-5503-497B-81FB-299BC378737E}"/>
    <cellStyle name="Millares 10 21 2" xfId="1661" xr:uid="{241A1E51-BACE-4AE3-AC02-BD9D0A0F1DDC}"/>
    <cellStyle name="Millares 10 21 2 2" xfId="1662" xr:uid="{5CAEBC67-01D6-44B6-B3AA-AC35D7F96355}"/>
    <cellStyle name="Millares 10 21 3" xfId="1663" xr:uid="{7A18EB98-C2AD-4E92-9587-600641D12CB5}"/>
    <cellStyle name="Millares 10 21 3 2" xfId="1664" xr:uid="{0D360431-3899-481B-8A22-EDD3923C52CB}"/>
    <cellStyle name="Millares 10 21 4" xfId="1665" xr:uid="{B0867D29-BC3A-4DF5-A7AA-8C40A536F47A}"/>
    <cellStyle name="Millares 10 21 4 2" xfId="1666" xr:uid="{599502F1-A707-4ECB-BD5E-F7D4EF94BDE7}"/>
    <cellStyle name="Millares 10 21 5" xfId="1667" xr:uid="{323F75CD-C08B-4487-86A5-474B2E4DD97B}"/>
    <cellStyle name="Millares 10 22" xfId="1668" xr:uid="{451CB994-65FE-4F10-A5FC-1CA36B19AD77}"/>
    <cellStyle name="Millares 10 22 2" xfId="1669" xr:uid="{1BBA2538-2FDB-4C9F-A127-57C23E39C43F}"/>
    <cellStyle name="Millares 10 22 2 2" xfId="1670" xr:uid="{A04718CF-22CF-474B-B4C8-282C5288059A}"/>
    <cellStyle name="Millares 10 22 3" xfId="1671" xr:uid="{93FE2BCD-9210-4C1B-83F5-5271136AF5C5}"/>
    <cellStyle name="Millares 10 22 3 2" xfId="1672" xr:uid="{D6D71116-C46D-4467-895C-C238E19EF0D5}"/>
    <cellStyle name="Millares 10 22 4" xfId="1673" xr:uid="{F805A5FB-5BE4-4E98-AA8C-8DA47AFF50CD}"/>
    <cellStyle name="Millares 10 22 4 2" xfId="1674" xr:uid="{8630CAD2-836E-47D0-AB59-BC87D7E65D18}"/>
    <cellStyle name="Millares 10 22 5" xfId="1675" xr:uid="{0B361461-AE6F-4912-84FE-B912619C0713}"/>
    <cellStyle name="Millares 10 23" xfId="1676" xr:uid="{364462F2-7776-44B7-9C3D-3B944B978F05}"/>
    <cellStyle name="Millares 10 23 2" xfId="1677" xr:uid="{F55AE847-E931-4CBA-A742-1D2DF9E7D5AC}"/>
    <cellStyle name="Millares 10 23 2 2" xfId="1678" xr:uid="{BCE228EB-85A7-475F-9C57-F286690D1D62}"/>
    <cellStyle name="Millares 10 23 3" xfId="1679" xr:uid="{8B9CBE3E-81D1-416D-B23D-520F377E029F}"/>
    <cellStyle name="Millares 10 23 3 2" xfId="1680" xr:uid="{ACCD80AC-E882-468C-B844-AF1FA862F813}"/>
    <cellStyle name="Millares 10 23 4" xfId="1681" xr:uid="{F4C64FB9-CBF4-41CD-9818-7EA6865FE03F}"/>
    <cellStyle name="Millares 10 23 4 2" xfId="1682" xr:uid="{20E11E1E-2FA7-4639-B3CA-524A955E0EB2}"/>
    <cellStyle name="Millares 10 23 5" xfId="1683" xr:uid="{8C77A357-38EF-434D-9846-2253EAC9FB8E}"/>
    <cellStyle name="Millares 10 24" xfId="1684" xr:uid="{EFD16FD2-5DC5-41A9-9AA2-351C0B353C2B}"/>
    <cellStyle name="Millares 10 24 2" xfId="1685" xr:uid="{DD8D8611-8200-4BF0-B7F2-E6B0169A5BCD}"/>
    <cellStyle name="Millares 10 24 2 2" xfId="1686" xr:uid="{4318E90D-9B34-48A9-82C8-4DE9FE10F50B}"/>
    <cellStyle name="Millares 10 24 3" xfId="1687" xr:uid="{2DC2FBAA-8DF8-4941-AFBE-602817009AA5}"/>
    <cellStyle name="Millares 10 24 3 2" xfId="1688" xr:uid="{7C00A777-C4E5-4091-B232-489EEDF7541B}"/>
    <cellStyle name="Millares 10 24 4" xfId="1689" xr:uid="{55F43965-4631-4C80-B877-4B2F05748715}"/>
    <cellStyle name="Millares 10 24 4 2" xfId="1690" xr:uid="{CD904036-50D2-4F39-A802-F71056D247EA}"/>
    <cellStyle name="Millares 10 24 5" xfId="1691" xr:uid="{9A9B5366-F317-4560-94FA-27AB93715B5B}"/>
    <cellStyle name="Millares 10 25" xfId="1692" xr:uid="{8DDFF41F-23A3-4AB0-8F21-8F4F2DF5AB46}"/>
    <cellStyle name="Millares 10 25 2" xfId="1693" xr:uid="{156B2013-2BB1-49B6-B526-7A78DD112683}"/>
    <cellStyle name="Millares 10 25 2 2" xfId="1694" xr:uid="{C69D5BDE-0424-40AC-9263-9CF371C8C2B9}"/>
    <cellStyle name="Millares 10 25 3" xfId="1695" xr:uid="{1AEB94EC-8495-4120-B8C1-1D259C5204BC}"/>
    <cellStyle name="Millares 10 25 3 2" xfId="1696" xr:uid="{C2A84B65-2037-422A-A373-95349D31C5B2}"/>
    <cellStyle name="Millares 10 25 4" xfId="1697" xr:uid="{57D23573-4C74-4058-8E8E-A05CB32B9A0F}"/>
    <cellStyle name="Millares 10 25 4 2" xfId="1698" xr:uid="{EF4622E2-0358-4801-8F06-69BD799E3D62}"/>
    <cellStyle name="Millares 10 25 5" xfId="1699" xr:uid="{6C3FECE9-4553-44AC-AC23-C853ABB7D953}"/>
    <cellStyle name="Millares 10 26" xfId="1700" xr:uid="{2105A8C9-47CA-48E5-AAF3-AFAE2F70059B}"/>
    <cellStyle name="Millares 10 26 2" xfId="1701" xr:uid="{DE107EB0-2C0A-492D-BAB0-97B312A8ADC9}"/>
    <cellStyle name="Millares 10 26 2 2" xfId="1702" xr:uid="{51F7E463-6C9F-4FAB-896A-F256664FA896}"/>
    <cellStyle name="Millares 10 26 3" xfId="1703" xr:uid="{7D26235D-BE90-4A69-AACC-1CB8AC4990D5}"/>
    <cellStyle name="Millares 10 26 3 2" xfId="1704" xr:uid="{AA677440-2DE8-4C3B-BE40-3CD446333C19}"/>
    <cellStyle name="Millares 10 26 4" xfId="1705" xr:uid="{037C694D-A22E-4155-9D01-93AFACCAA75A}"/>
    <cellStyle name="Millares 10 26 4 2" xfId="1706" xr:uid="{BE0D8B96-14E6-40BC-8C30-0E09880F9E9C}"/>
    <cellStyle name="Millares 10 26 5" xfId="1707" xr:uid="{E96F9D66-5B1B-4B88-AEE2-D4A9A5DDA12F}"/>
    <cellStyle name="Millares 10 27" xfId="1708" xr:uid="{05F1C9E8-D6EF-4372-8AB8-2BD9ABDA6D2C}"/>
    <cellStyle name="Millares 10 27 2" xfId="1709" xr:uid="{7C2606D9-55A7-42EF-A4BB-0F125DBC6D30}"/>
    <cellStyle name="Millares 10 27 2 2" xfId="1710" xr:uid="{E12D409C-ADFF-4D13-AB47-010F524146A0}"/>
    <cellStyle name="Millares 10 27 3" xfId="1711" xr:uid="{071389EE-8879-4E00-8ACD-24E25274631E}"/>
    <cellStyle name="Millares 10 27 3 2" xfId="1712" xr:uid="{32753368-A3DF-4A24-A14E-974E856FD42F}"/>
    <cellStyle name="Millares 10 27 4" xfId="1713" xr:uid="{EA39E850-4C50-44B2-AC54-F48E6EAFF2CE}"/>
    <cellStyle name="Millares 10 27 4 2" xfId="1714" xr:uid="{DD5D1EA5-5B22-4A30-8162-DD820FD51C01}"/>
    <cellStyle name="Millares 10 27 5" xfId="1715" xr:uid="{15AEBBB9-C049-4231-8339-55E16E64E91B}"/>
    <cellStyle name="Millares 10 28" xfId="1716" xr:uid="{1CD2F915-9D7B-4543-9F6B-682D72ADF37C}"/>
    <cellStyle name="Millares 10 28 2" xfId="1717" xr:uid="{49CBB8D0-9FB9-45BF-8871-DA988CBBF511}"/>
    <cellStyle name="Millares 10 28 2 2" xfId="1718" xr:uid="{8FF94939-B023-482F-A398-6B14FECD9F02}"/>
    <cellStyle name="Millares 10 28 3" xfId="1719" xr:uid="{72210E81-9766-44C3-B180-C62FFD47F38E}"/>
    <cellStyle name="Millares 10 28 3 2" xfId="1720" xr:uid="{FCC35045-6E15-42D5-B011-C301FF533503}"/>
    <cellStyle name="Millares 10 28 4" xfId="1721" xr:uid="{3287FA9B-3209-46E4-8A16-2D99E256C2BF}"/>
    <cellStyle name="Millares 10 28 4 2" xfId="1722" xr:uid="{FC40192A-6991-41BE-BB27-3F6385DF6DB1}"/>
    <cellStyle name="Millares 10 28 5" xfId="1723" xr:uid="{0CC9D56F-7D82-4D69-9ADA-6DF05B8D854E}"/>
    <cellStyle name="Millares 10 29" xfId="1724" xr:uid="{7ADA1F83-6B31-446B-B824-AFD9F1061D57}"/>
    <cellStyle name="Millares 10 29 2" xfId="1725" xr:uid="{1843BD9D-5FD8-4B9D-8386-F5C7D2BFDAE4}"/>
    <cellStyle name="Millares 10 29 2 2" xfId="1726" xr:uid="{986D1870-1B83-4F5A-8AB8-52469C7D9279}"/>
    <cellStyle name="Millares 10 29 3" xfId="1727" xr:uid="{89C379D6-6AD0-4E16-B34D-74E35A4A9BFF}"/>
    <cellStyle name="Millares 10 29 3 2" xfId="1728" xr:uid="{8FC5A676-0E9B-43BC-9A16-E4BE89080414}"/>
    <cellStyle name="Millares 10 29 4" xfId="1729" xr:uid="{735B22D9-E7DF-4867-996D-CE43F7B568E1}"/>
    <cellStyle name="Millares 10 29 4 2" xfId="1730" xr:uid="{400460B2-6021-4423-A8C6-27D4E0D44652}"/>
    <cellStyle name="Millares 10 29 5" xfId="1731" xr:uid="{9951EC2D-33A8-477B-BF76-FA256A2FD923}"/>
    <cellStyle name="Millares 10 3" xfId="633" xr:uid="{1364092E-B063-4E49-B0EA-150EE31500A9}"/>
    <cellStyle name="Millares 10 3 2" xfId="1733" xr:uid="{0528EAAB-648E-4E58-B7A3-533A6A4CAD64}"/>
    <cellStyle name="Millares 10 3 2 2" xfId="1734" xr:uid="{79EBA17B-A911-49B0-885E-0CA9CF8FD38E}"/>
    <cellStyle name="Millares 10 3 3" xfId="1735" xr:uid="{A313E7A9-4DF1-45DD-B129-6AAB270BC935}"/>
    <cellStyle name="Millares 10 3 3 2" xfId="1736" xr:uid="{41B8F109-184A-4016-B09B-F9FCC50C1CD1}"/>
    <cellStyle name="Millares 10 3 4" xfId="1737" xr:uid="{7D954E8E-08AA-41F3-934D-B0A90777FB41}"/>
    <cellStyle name="Millares 10 3 4 2" xfId="1738" xr:uid="{8141A41A-7878-40C6-942B-5C3BD921111F}"/>
    <cellStyle name="Millares 10 3 5" xfId="1739" xr:uid="{043AD3A8-5E71-48E5-A653-68ACF2EDD7EA}"/>
    <cellStyle name="Millares 10 3 6" xfId="1732" xr:uid="{6514F2D6-EA1F-468E-B3D5-3096972E5324}"/>
    <cellStyle name="Millares 10 30" xfId="1740" xr:uid="{EDC4E93C-4B55-41E8-AD93-037867121592}"/>
    <cellStyle name="Millares 10 30 2" xfId="1741" xr:uid="{FB85ADB0-4083-4115-8EB4-01D6C53EFFA0}"/>
    <cellStyle name="Millares 10 30 2 2" xfId="1742" xr:uid="{AAFA50B7-D532-4929-B300-E6B1CFD6D75A}"/>
    <cellStyle name="Millares 10 30 3" xfId="1743" xr:uid="{C0331F0D-E9E3-4DA1-AD71-B48967D031BF}"/>
    <cellStyle name="Millares 10 30 3 2" xfId="1744" xr:uid="{8194E365-1A4C-43F6-81B5-A5482EE9B7C8}"/>
    <cellStyle name="Millares 10 30 4" xfId="1745" xr:uid="{54D146E8-7D41-4E80-A3D9-ED7AE2FB97D2}"/>
    <cellStyle name="Millares 10 30 4 2" xfId="1746" xr:uid="{D04FA3D2-02B6-4B6B-82A2-28E82D459704}"/>
    <cellStyle name="Millares 10 30 5" xfId="1747" xr:uid="{2079FAD3-71E5-469A-8F06-F88F2C27D525}"/>
    <cellStyle name="Millares 10 31" xfId="1748" xr:uid="{3BBA3C7C-67E6-471E-A2E2-8871B8C861B1}"/>
    <cellStyle name="Millares 10 31 2" xfId="1749" xr:uid="{3AA6C67E-B27A-47A5-B52E-A1E49084B7B7}"/>
    <cellStyle name="Millares 10 31 2 2" xfId="1750" xr:uid="{2D8D7E78-79C9-4DA4-8CE4-5F8F65D3AD0B}"/>
    <cellStyle name="Millares 10 31 3" xfId="1751" xr:uid="{1CF7389D-5F21-4339-B79D-7C780C7AC4E3}"/>
    <cellStyle name="Millares 10 31 3 2" xfId="1752" xr:uid="{E0372E7D-B732-4F51-B42E-CF7482CF8FF4}"/>
    <cellStyle name="Millares 10 31 4" xfId="1753" xr:uid="{D204327E-1E56-4B21-8764-6602D841CACD}"/>
    <cellStyle name="Millares 10 31 4 2" xfId="1754" xr:uid="{B00DBF7B-2E7D-451C-8B62-3FB9E34D1849}"/>
    <cellStyle name="Millares 10 31 5" xfId="1755" xr:uid="{3771D2AE-876F-4EE4-863D-737E3C82FE65}"/>
    <cellStyle name="Millares 10 32" xfId="1756" xr:uid="{006535E3-70F6-4506-A10E-DD35F9999223}"/>
    <cellStyle name="Millares 10 32 2" xfId="1757" xr:uid="{9E03BC78-6497-4842-84F0-1725E41AC062}"/>
    <cellStyle name="Millares 10 32 2 2" xfId="1758" xr:uid="{26E0C2CF-63A5-44F1-9A19-BA0A21003DE6}"/>
    <cellStyle name="Millares 10 32 3" xfId="1759" xr:uid="{D6E23341-84C4-4841-AE5E-E103E9932557}"/>
    <cellStyle name="Millares 10 32 3 2" xfId="1760" xr:uid="{B255136A-4C05-4F3F-A2BF-53F26F14AB72}"/>
    <cellStyle name="Millares 10 32 4" xfId="1761" xr:uid="{33F9C932-4360-4E25-A745-FF593DFEB6B7}"/>
    <cellStyle name="Millares 10 32 4 2" xfId="1762" xr:uid="{8DE2661C-CA62-4E5A-B6D9-ACBCA7C95084}"/>
    <cellStyle name="Millares 10 32 5" xfId="1763" xr:uid="{5D3258D9-E265-4E3E-AD84-D00A6BDAE40C}"/>
    <cellStyle name="Millares 10 33" xfId="1764" xr:uid="{0085FCB0-04C7-45B0-BF21-EC5444B1582B}"/>
    <cellStyle name="Millares 10 33 2" xfId="1765" xr:uid="{C5505685-0DD7-4900-B8F6-C598AF6B4788}"/>
    <cellStyle name="Millares 10 33 2 2" xfId="1766" xr:uid="{B53F9B0D-C080-47DE-A7AA-A3AC8B9528C4}"/>
    <cellStyle name="Millares 10 33 3" xfId="1767" xr:uid="{C4F9F30A-BECA-4FF9-9343-2534D767BE8F}"/>
    <cellStyle name="Millares 10 33 3 2" xfId="1768" xr:uid="{925F2598-9EC0-425D-AAEA-ADC8C34B3EAA}"/>
    <cellStyle name="Millares 10 33 4" xfId="1769" xr:uid="{D4CD9A6E-2339-4303-A719-91F22258E6B3}"/>
    <cellStyle name="Millares 10 33 4 2" xfId="1770" xr:uid="{AA8DA846-F621-4403-BCEC-EF6BBB0A32A7}"/>
    <cellStyle name="Millares 10 33 5" xfId="1771" xr:uid="{330576D1-A646-4F95-8BF5-6AD36C5CE243}"/>
    <cellStyle name="Millares 10 34" xfId="1772" xr:uid="{FCE46E7F-F9CF-4365-B11D-D43BCF26ECD6}"/>
    <cellStyle name="Millares 10 34 2" xfId="1773" xr:uid="{290E91BD-A7FC-43B1-B2FC-D08868F8CF3E}"/>
    <cellStyle name="Millares 10 34 2 2" xfId="1774" xr:uid="{930B34E1-9386-4B8D-9CF0-5B252F5A1CD5}"/>
    <cellStyle name="Millares 10 34 3" xfId="1775" xr:uid="{353BD5F3-02FA-46EA-86C4-2A39539D4F1D}"/>
    <cellStyle name="Millares 10 34 3 2" xfId="1776" xr:uid="{D8C6A883-9911-4C49-806F-422069131389}"/>
    <cellStyle name="Millares 10 34 4" xfId="1777" xr:uid="{E9534D01-99AC-4298-B17A-FFC206DBDAFA}"/>
    <cellStyle name="Millares 10 34 4 2" xfId="1778" xr:uid="{EED9082D-B2A7-4FEB-A714-782146C462EA}"/>
    <cellStyle name="Millares 10 34 5" xfId="1779" xr:uid="{7570C73D-2089-4E7E-A211-9ADC1172F693}"/>
    <cellStyle name="Millares 10 35" xfId="1780" xr:uid="{25B8E611-5107-4FFB-AA12-4C0A84BA1D4C}"/>
    <cellStyle name="Millares 10 35 2" xfId="1781" xr:uid="{ADD69E67-DC61-4585-B104-F3C37D5795EF}"/>
    <cellStyle name="Millares 10 35 2 2" xfId="1782" xr:uid="{22BBEB45-62DD-41AE-B57F-AB9FF1D62B20}"/>
    <cellStyle name="Millares 10 35 3" xfId="1783" xr:uid="{BC4246DB-7C8C-487C-8F77-CF4367782477}"/>
    <cellStyle name="Millares 10 35 3 2" xfId="1784" xr:uid="{69E30107-4375-4E99-BEF3-8E74CDAA909B}"/>
    <cellStyle name="Millares 10 35 4" xfId="1785" xr:uid="{C0AADB30-217F-4846-AD41-6689C989D341}"/>
    <cellStyle name="Millares 10 35 4 2" xfId="1786" xr:uid="{5CAFB067-6EC7-42A7-9E12-4D367BF8903F}"/>
    <cellStyle name="Millares 10 35 5" xfId="1787" xr:uid="{37326FC2-2CED-4C82-8E15-155FA2AA8579}"/>
    <cellStyle name="Millares 10 36" xfId="1788" xr:uid="{1BDB2BCB-65B5-415B-A8A5-E4A8E42BA889}"/>
    <cellStyle name="Millares 10 36 2" xfId="1789" xr:uid="{82A69A77-5CC5-4706-B41C-E07BE0FD6831}"/>
    <cellStyle name="Millares 10 36 2 2" xfId="1790" xr:uid="{1599EAF7-8F9F-48AF-9B1D-3A576FCD7ED6}"/>
    <cellStyle name="Millares 10 36 3" xfId="1791" xr:uid="{FB22808A-A719-4693-BE2F-5029C85E31B2}"/>
    <cellStyle name="Millares 10 36 3 2" xfId="1792" xr:uid="{0D37A622-B215-44A8-8C32-454FBC126C4B}"/>
    <cellStyle name="Millares 10 36 4" xfId="1793" xr:uid="{8A0091BC-64EC-41D0-A48E-E14C3DEA420D}"/>
    <cellStyle name="Millares 10 36 4 2" xfId="1794" xr:uid="{BC28C6EB-1F37-4A5A-8ACA-8F338B2D3471}"/>
    <cellStyle name="Millares 10 36 5" xfId="1795" xr:uid="{38D7A0FD-A301-4855-BA71-32C375E8850B}"/>
    <cellStyle name="Millares 10 37" xfId="1796" xr:uid="{8428458F-04E7-4B79-AC26-9CE44F74A17F}"/>
    <cellStyle name="Millares 10 37 2" xfId="1797" xr:uid="{BE339E09-6313-49B9-AE4D-2F67EFD4F54A}"/>
    <cellStyle name="Millares 10 37 2 2" xfId="1798" xr:uid="{309F125D-7A19-4002-A628-9311E0F03B0A}"/>
    <cellStyle name="Millares 10 37 3" xfId="1799" xr:uid="{58C0BA63-600F-4501-894B-44DC572FE1F0}"/>
    <cellStyle name="Millares 10 37 3 2" xfId="1800" xr:uid="{F4FC1708-F140-49E8-BF23-FE0F58F856C5}"/>
    <cellStyle name="Millares 10 37 4" xfId="1801" xr:uid="{BBF93848-D383-40F6-89B7-89678DA6A70F}"/>
    <cellStyle name="Millares 10 37 4 2" xfId="1802" xr:uid="{B68E20C1-56FB-4621-AED4-6F8F734EF301}"/>
    <cellStyle name="Millares 10 37 5" xfId="1803" xr:uid="{1860E2F0-0EE4-4EDA-AC85-69B4B498B4F9}"/>
    <cellStyle name="Millares 10 38" xfId="1804" xr:uid="{62D3E412-3489-490D-9027-C3DD1B7F735F}"/>
    <cellStyle name="Millares 10 38 2" xfId="1805" xr:uid="{0DB9AB8C-B5FF-4990-8C79-FB29FD70FB52}"/>
    <cellStyle name="Millares 10 38 2 2" xfId="1806" xr:uid="{32653B6E-0D35-4A09-8815-2AE9D77661A8}"/>
    <cellStyle name="Millares 10 38 3" xfId="1807" xr:uid="{203C8E58-A058-48A5-BEFE-A769D760AD35}"/>
    <cellStyle name="Millares 10 38 3 2" xfId="1808" xr:uid="{4021B2EA-361E-4147-A98D-635189E44CE0}"/>
    <cellStyle name="Millares 10 38 4" xfId="1809" xr:uid="{5C2CEE86-8A09-4D2F-8C96-AF83BB9F63E2}"/>
    <cellStyle name="Millares 10 38 4 2" xfId="1810" xr:uid="{FAA969A3-0202-486E-8756-03ACDB96859A}"/>
    <cellStyle name="Millares 10 38 5" xfId="1811" xr:uid="{6F021E91-F44D-40C1-B8E2-F9759F71F183}"/>
    <cellStyle name="Millares 10 39" xfId="1812" xr:uid="{89F292D0-4D2A-491E-870B-A39CCC1A337E}"/>
    <cellStyle name="Millares 10 39 2" xfId="1813" xr:uid="{7F8BFC49-EA37-4278-AD7B-4FA527DDE107}"/>
    <cellStyle name="Millares 10 39 2 2" xfId="1814" xr:uid="{1D0D87A4-1647-4FC0-8439-C7B437BB5843}"/>
    <cellStyle name="Millares 10 39 3" xfId="1815" xr:uid="{ABF20E2D-B367-46C8-9910-4D11C9CF91E4}"/>
    <cellStyle name="Millares 10 4" xfId="1816" xr:uid="{85765616-BA1A-4AAF-9A5B-44B3B6328FC9}"/>
    <cellStyle name="Millares 10 4 2" xfId="1817" xr:uid="{C8002956-82C6-475C-84DC-F1FCEE8A52CC}"/>
    <cellStyle name="Millares 10 4 2 2" xfId="1818" xr:uid="{3F7B3340-110A-45AF-8FEF-F360EEE92685}"/>
    <cellStyle name="Millares 10 4 3" xfId="1819" xr:uid="{02C24FC6-7AC1-4167-978B-11974F46E6B8}"/>
    <cellStyle name="Millares 10 4 3 2" xfId="1820" xr:uid="{CDE7CA93-56B7-4F2A-BD6E-B37B45C9D3AA}"/>
    <cellStyle name="Millares 10 4 4" xfId="1821" xr:uid="{5E9F734A-0EDC-4A67-B4DF-88705D8F0C1F}"/>
    <cellStyle name="Millares 10 4 4 2" xfId="1822" xr:uid="{7584A5B5-A71F-419E-96F0-E02F088C87B1}"/>
    <cellStyle name="Millares 10 4 5" xfId="1823" xr:uid="{EA34D9B9-88FF-4F5A-8976-002B50374471}"/>
    <cellStyle name="Millares 10 40" xfId="1824" xr:uid="{EE46876E-8F71-4754-8C17-A26AB26C1B26}"/>
    <cellStyle name="Millares 10 40 2" xfId="1825" xr:uid="{6B07CBE1-01AF-459E-92D8-9CCE9451E156}"/>
    <cellStyle name="Millares 10 40 2 2" xfId="1826" xr:uid="{22E79620-90A9-49A4-98CD-00744BE1E878}"/>
    <cellStyle name="Millares 10 40 3" xfId="1827" xr:uid="{504A6F8C-4AEE-4416-9DBF-EFC109334FAF}"/>
    <cellStyle name="Millares 10 41" xfId="1828" xr:uid="{9C44ACB5-CBE9-4218-AC4D-322B02BF478F}"/>
    <cellStyle name="Millares 10 41 2" xfId="1829" xr:uid="{4E56780B-D4FF-4C57-84A0-A3A1845CB25E}"/>
    <cellStyle name="Millares 10 42" xfId="1830" xr:uid="{619361E7-8DA5-4865-8DEA-3D824AD57C2A}"/>
    <cellStyle name="Millares 10 42 2" xfId="1831" xr:uid="{13689AAE-34EC-4AF2-B0BA-7C58E3BA9484}"/>
    <cellStyle name="Millares 10 43" xfId="1557" xr:uid="{6537C3C9-018E-44FF-B591-D4EFA046E7D9}"/>
    <cellStyle name="Millares 10 5" xfId="1832" xr:uid="{0FFA6DB1-740C-422E-8A90-E1B0C2E4E228}"/>
    <cellStyle name="Millares 10 5 2" xfId="1833" xr:uid="{55B9C1C7-1354-44FE-880D-5946A8BDAC94}"/>
    <cellStyle name="Millares 10 5 2 2" xfId="1834" xr:uid="{35968CCA-9779-4570-8E5C-563FBC26C298}"/>
    <cellStyle name="Millares 10 5 3" xfId="1835" xr:uid="{BC841E91-447F-4F4D-99D1-9EDEF79DB1B9}"/>
    <cellStyle name="Millares 10 5 3 2" xfId="1836" xr:uid="{150B367F-B7E1-4601-A2D6-5B003D6CE38F}"/>
    <cellStyle name="Millares 10 5 4" xfId="1837" xr:uid="{AF90E220-E48C-46A8-ACD6-A954114448AB}"/>
    <cellStyle name="Millares 10 5 4 2" xfId="1838" xr:uid="{10C6BE1C-AF22-4830-9543-CEBD5F4CAB57}"/>
    <cellStyle name="Millares 10 5 5" xfId="1839" xr:uid="{3E364172-CD50-4D72-9EB8-0F35581375BD}"/>
    <cellStyle name="Millares 10 6" xfId="1840" xr:uid="{DB3BA2C3-D5D1-495A-AC6B-AEB47BB89F10}"/>
    <cellStyle name="Millares 10 6 2" xfId="1841" xr:uid="{6F32C56B-F12D-41FC-97BF-CD4CF058593A}"/>
    <cellStyle name="Millares 10 6 2 2" xfId="1842" xr:uid="{552AFA1C-A2AB-47D3-891F-BC68F4F2FB0D}"/>
    <cellStyle name="Millares 10 6 3" xfId="1843" xr:uid="{46647249-8936-43F1-ACAE-1719AF541B4B}"/>
    <cellStyle name="Millares 10 6 3 2" xfId="1844" xr:uid="{AAFFBFA7-B370-4ED6-B8AD-FEA2ED776C26}"/>
    <cellStyle name="Millares 10 6 4" xfId="1845" xr:uid="{CBEA7B7A-96D4-4C3F-9A1C-448ECEE9DBA5}"/>
    <cellStyle name="Millares 10 6 4 2" xfId="1846" xr:uid="{DDC26B8F-F67C-4E61-A359-1C0833AE31D7}"/>
    <cellStyle name="Millares 10 6 5" xfId="1847" xr:uid="{FB37B4A5-5B11-40D2-849B-49DFE12F0A80}"/>
    <cellStyle name="Millares 10 7" xfId="1848" xr:uid="{893EACE5-AB36-4A36-9A31-98019551197C}"/>
    <cellStyle name="Millares 10 7 2" xfId="1849" xr:uid="{6A9E950D-DA8D-4886-9A11-01AE851EB2DD}"/>
    <cellStyle name="Millares 10 7 2 2" xfId="1850" xr:uid="{1453AD10-6695-4A62-9FDB-37FC0D8460E9}"/>
    <cellStyle name="Millares 10 7 3" xfId="1851" xr:uid="{0D008248-321A-4E29-B72B-B03F1781F613}"/>
    <cellStyle name="Millares 10 7 3 2" xfId="1852" xr:uid="{5782955D-CD5B-44B4-8366-6B649133F831}"/>
    <cellStyle name="Millares 10 7 4" xfId="1853" xr:uid="{DCA006FB-F8BE-4F59-AD51-414C710950A6}"/>
    <cellStyle name="Millares 10 7 4 2" xfId="1854" xr:uid="{FC55EF4E-A0D2-4F08-BE6C-00A26D8282BD}"/>
    <cellStyle name="Millares 10 7 5" xfId="1855" xr:uid="{7DD941BE-A9CC-4F73-B1B8-04D1878D5B22}"/>
    <cellStyle name="Millares 10 8" xfId="1856" xr:uid="{BA0EB05F-54EA-4783-9973-68D74BB67EBA}"/>
    <cellStyle name="Millares 10 8 2" xfId="1857" xr:uid="{B778BD51-D217-49B2-829B-C6AC167E26ED}"/>
    <cellStyle name="Millares 10 8 2 2" xfId="1858" xr:uid="{CF60121F-1647-4986-B157-EA5CFD1A5E54}"/>
    <cellStyle name="Millares 10 8 3" xfId="1859" xr:uid="{37ADB20C-A701-49A7-980B-80A44546A2E7}"/>
    <cellStyle name="Millares 10 8 3 2" xfId="1860" xr:uid="{D3B334C8-8695-4508-B9F9-4203A0B06B87}"/>
    <cellStyle name="Millares 10 8 4" xfId="1861" xr:uid="{FB3DC614-69C4-4B2B-A89D-AB819C6D7444}"/>
    <cellStyle name="Millares 10 8 4 2" xfId="1862" xr:uid="{05EEA57D-361A-49DA-B34D-9ABC0E74C348}"/>
    <cellStyle name="Millares 10 8 5" xfId="1863" xr:uid="{BB831528-F5F1-493A-ACC6-DBCA42F69F69}"/>
    <cellStyle name="Millares 10 9" xfId="1864" xr:uid="{92966218-C4C6-4085-838F-456A2764F714}"/>
    <cellStyle name="Millares 10 9 2" xfId="1865" xr:uid="{EE14A328-17D2-4452-A73F-6FC5CBA98D4B}"/>
    <cellStyle name="Millares 10 9 2 2" xfId="1866" xr:uid="{4CCAE74D-9F22-4EE4-8E1A-3F50C7E3D128}"/>
    <cellStyle name="Millares 10 9 3" xfId="1867" xr:uid="{1BC9D54C-EDDC-4498-B91B-53D1D3784219}"/>
    <cellStyle name="Millares 10 9 3 2" xfId="1868" xr:uid="{8EA2EBAC-CE81-46F5-8543-F7CF8F547CF1}"/>
    <cellStyle name="Millares 10 9 4" xfId="1869" xr:uid="{EDF2F387-E560-44E7-B697-91776C704C79}"/>
    <cellStyle name="Millares 10 9 4 2" xfId="1870" xr:uid="{A420A859-8533-49D2-886D-8A8ECD2AD1A7}"/>
    <cellStyle name="Millares 10 9 5" xfId="1871" xr:uid="{39718802-82C2-4BD8-A506-22228CF06EB6}"/>
    <cellStyle name="Millares 100" xfId="1872" xr:uid="{7D7EE456-D15F-4B32-B93A-784EA3225BEA}"/>
    <cellStyle name="Millares 100 10" xfId="1873" xr:uid="{74D35B80-1C6C-4793-913F-31C067F41B46}"/>
    <cellStyle name="Millares 100 11" xfId="332" xr:uid="{B1DC8EA7-B93C-4263-92BB-1CD8D7D277EA}"/>
    <cellStyle name="Millares 100 11 2" xfId="12633" xr:uid="{F8229533-5CEB-4517-8E4C-C551C303DC54}"/>
    <cellStyle name="Millares 100 11 3" xfId="19978" xr:uid="{082D13DE-DE03-4E8A-8350-E8F6B7BE934C}"/>
    <cellStyle name="Millares 100 11 3 2" xfId="22712" xr:uid="{7FF26BA1-2E9D-4334-8696-4D668CF25DAD}"/>
    <cellStyle name="Millares 100 11 3 2 2" xfId="28268" xr:uid="{4BD5D132-BD0A-48E8-B660-3BDC9AB1D9A3}"/>
    <cellStyle name="Millares 100 11 3 2 3" xfId="33762" xr:uid="{21864436-2C2E-4BA1-96F1-251A6364DEA7}"/>
    <cellStyle name="Millares 100 11 3 2 4" xfId="39246" xr:uid="{87781872-0151-4DC5-9E16-8DD9254C3A9A}"/>
    <cellStyle name="Millares 100 11 3 3" xfId="25539" xr:uid="{46961923-6C7F-45FF-8F24-42155E5A56E3}"/>
    <cellStyle name="Millares 100 11 3 4" xfId="31033" xr:uid="{5C3A1929-F336-4086-B41B-AFCC09978412}"/>
    <cellStyle name="Millares 100 11 3 5" xfId="36517" xr:uid="{49C32B96-452C-4481-955E-AA239C5EA415}"/>
    <cellStyle name="Millares 100 11 4" xfId="7402" xr:uid="{95462530-CAC9-4A89-BCAE-23FCDCD43A76}"/>
    <cellStyle name="Millares 100 11 5" xfId="20106" xr:uid="{6CF75042-D53F-47A6-B442-C44B1D871D6D}"/>
    <cellStyle name="Millares 100 11 5 2" xfId="25662" xr:uid="{DADC7470-D231-4FEE-BC31-AF583E7E74BA}"/>
    <cellStyle name="Millares 100 11 5 3" xfId="31156" xr:uid="{346D339F-5B50-4B68-A260-9D286B0C43C1}"/>
    <cellStyle name="Millares 100 11 5 4" xfId="36640" xr:uid="{6EEAC949-A4DE-4B70-B22B-694EBE8A0788}"/>
    <cellStyle name="Millares 100 11 6" xfId="22933" xr:uid="{6D6BBF58-4E07-470E-A778-E0422E9C7E83}"/>
    <cellStyle name="Millares 100 11 7" xfId="28425" xr:uid="{FC06F9F6-2E9A-4245-A47A-3245D534E57E}"/>
    <cellStyle name="Millares 100 11 8" xfId="33909" xr:uid="{804DF301-CF99-4BC3-8C4F-229A4480E517}"/>
    <cellStyle name="Millares 100 11 9" xfId="40196" xr:uid="{A7AE37EE-D94D-4287-8BDB-B488D7D18B9D}"/>
    <cellStyle name="Millares 100 12" xfId="7301" xr:uid="{3E83F69C-FEAB-4CED-B7C7-94B362AFF6C6}"/>
    <cellStyle name="Millares 100 12 2" xfId="19995" xr:uid="{53713CA8-EA4F-4593-BAE6-842C9B372C86}"/>
    <cellStyle name="Millares 100 12 2 2" xfId="22729" xr:uid="{59D7FBC6-0D05-4954-83EC-10E603BD3AE9}"/>
    <cellStyle name="Millares 100 12 2 2 2" xfId="28285" xr:uid="{551AC899-69D0-40A8-BB6A-0572F03B210C}"/>
    <cellStyle name="Millares 100 12 2 2 3" xfId="33779" xr:uid="{CEF6749D-F703-4BF8-BFA9-39F68DAEA1BA}"/>
    <cellStyle name="Millares 100 12 2 2 4" xfId="39263" xr:uid="{9653F490-A700-4447-B6E7-0C82A11276B5}"/>
    <cellStyle name="Millares 100 12 2 3" xfId="25556" xr:uid="{7C03ABC8-7C87-4F26-964A-32F484526BEB}"/>
    <cellStyle name="Millares 100 12 2 4" xfId="31050" xr:uid="{63B2BA57-DFA4-4E04-AE08-EE299D67B207}"/>
    <cellStyle name="Millares 100 12 2 5" xfId="36534" xr:uid="{102828D6-367A-417D-AFDF-70B71E773C99}"/>
    <cellStyle name="Millares 100 12 3" xfId="20185" xr:uid="{7EEE71C3-938E-489E-ABA3-14B47C0531D3}"/>
    <cellStyle name="Millares 100 12 3 2" xfId="25741" xr:uid="{87E1B821-4A1E-489D-BA98-6837039791C5}"/>
    <cellStyle name="Millares 100 12 3 3" xfId="31235" xr:uid="{00BD73DD-5583-449D-9CCE-3D66761EAC1E}"/>
    <cellStyle name="Millares 100 12 3 4" xfId="36719" xr:uid="{6AF00470-CD8E-4736-9BB4-1556EB8C8744}"/>
    <cellStyle name="Millares 100 12 4" xfId="23012" xr:uid="{987FD6B6-C566-4FB6-8B43-05A6893C46E2}"/>
    <cellStyle name="Millares 100 12 5" xfId="28504" xr:uid="{9F391BCA-6B4C-413E-898C-C2D9EB57E6DB}"/>
    <cellStyle name="Millares 100 12 6" xfId="33988" xr:uid="{D90ADE4A-235B-4E83-9270-F6C2D7B0DAA8}"/>
    <cellStyle name="Millares 100 13" xfId="7362" xr:uid="{5CDF641D-4DDB-4EDA-9FE0-F547CC962CEC}"/>
    <cellStyle name="Millares 100 13 2" xfId="20246" xr:uid="{4C8CCE0B-C71F-4C56-81A1-66E4F5451CB0}"/>
    <cellStyle name="Millares 100 13 2 2" xfId="25802" xr:uid="{590D3A0A-75E2-4301-9C00-E139D2255AAF}"/>
    <cellStyle name="Millares 100 13 2 3" xfId="31296" xr:uid="{E7BC3B10-ABAC-424A-9E2E-D056D9C43597}"/>
    <cellStyle name="Millares 100 13 2 4" xfId="36780" xr:uid="{7AA17889-B0C2-4CE7-9A19-2160D02AECDD}"/>
    <cellStyle name="Millares 100 13 3" xfId="23073" xr:uid="{3F582435-5F06-4831-8550-5DCAA7523C4B}"/>
    <cellStyle name="Millares 100 13 4" xfId="28567" xr:uid="{AAB5C7B6-F27B-4911-B812-6E650B3E2F22}"/>
    <cellStyle name="Millares 100 13 5" xfId="34051" xr:uid="{C843CFEF-85C3-4A8E-84AA-D0F58EB052AC}"/>
    <cellStyle name="Millares 100 2" xfId="1874" xr:uid="{56AB0A44-2956-4810-9B49-446CA25AA203}"/>
    <cellStyle name="Millares 100 2 2" xfId="1875" xr:uid="{386652B6-5403-4B7F-A644-EE4E4B787E22}"/>
    <cellStyle name="Millares 100 2 2 2" xfId="1876" xr:uid="{7B82097F-2272-42DD-ABC7-1FC820294240}"/>
    <cellStyle name="Millares 100 2 3" xfId="1877" xr:uid="{A07E63D2-92F1-4446-BA8C-3FA0BE608111}"/>
    <cellStyle name="Millares 100 2 3 2" xfId="1878" xr:uid="{29D765D5-9EF9-4C78-9B35-8D37DFC7B28F}"/>
    <cellStyle name="Millares 100 2 4" xfId="1879" xr:uid="{C1034C0D-70D5-4DFA-982C-812692F865C2}"/>
    <cellStyle name="Millares 100 2 4 2" xfId="1880" xr:uid="{A9195DC1-7243-4358-8A66-4F7FE08D63BD}"/>
    <cellStyle name="Millares 100 2 5" xfId="1881" xr:uid="{52851BBF-5D4F-42B5-B686-908E64F21A51}"/>
    <cellStyle name="Millares 100 3" xfId="1882" xr:uid="{76451602-9E0E-4183-AF59-7080865BA133}"/>
    <cellStyle name="Millares 100 3 2" xfId="1883" xr:uid="{A4FD2F60-3F65-46C0-96C4-45BEC931D5AE}"/>
    <cellStyle name="Millares 100 4" xfId="1884" xr:uid="{3117C4B1-1419-4F24-88DD-2C6375D0EDD1}"/>
    <cellStyle name="Millares 100 4 2" xfId="1885" xr:uid="{8CEF74C7-6A62-41CB-9E2E-9D6E99E842E6}"/>
    <cellStyle name="Millares 100 4 3" xfId="1886" xr:uid="{10582D3B-FF5D-43D5-8894-C1769F79F8AB}"/>
    <cellStyle name="Millares 100 4 4" xfId="1887" xr:uid="{5C2F726A-0D1D-4D69-A122-DCEBAE851B17}"/>
    <cellStyle name="Millares 100 5" xfId="1888" xr:uid="{2C83860A-AD1D-4F5D-BF12-06F4D90569EE}"/>
    <cellStyle name="Millares 100 5 2" xfId="1889" xr:uid="{3BC47409-523F-4A51-8834-8C72858F8C7E}"/>
    <cellStyle name="Millares 100 5 3" xfId="1890" xr:uid="{4012C3D3-99D2-4FEA-A7F9-448219F1094C}"/>
    <cellStyle name="Millares 100 6" xfId="1891" xr:uid="{EEB5BC5C-D4D2-4845-8858-9417CDB7805E}"/>
    <cellStyle name="Millares 100 6 2" xfId="1892" xr:uid="{16A59A1C-2644-4F25-950C-DD599B625EB8}"/>
    <cellStyle name="Millares 100 7" xfId="1893" xr:uid="{0889EA2E-5758-4520-93E0-8C876306C53A}"/>
    <cellStyle name="Millares 100 8" xfId="1894" xr:uid="{996A2D4D-38E6-497B-870B-00AB714E4FC3}"/>
    <cellStyle name="Millares 100 9" xfId="1895" xr:uid="{5AFB60F4-4E47-40A4-A48F-20499BD9261C}"/>
    <cellStyle name="Millares 101" xfId="1896" xr:uid="{9F22C099-E8BA-4456-BFB8-341A2A345D05}"/>
    <cellStyle name="Millares 101 10" xfId="1897" xr:uid="{B86D67DA-0504-466A-85CE-9674C7EC019A}"/>
    <cellStyle name="Millares 101 11" xfId="7218" xr:uid="{FC85225B-0449-4A0A-B64E-4B1B68697BE5}"/>
    <cellStyle name="Millares 101 11 2" xfId="12634" xr:uid="{C33D79CE-EA28-4F97-A2E4-C985CB5CEFCD}"/>
    <cellStyle name="Millares 101 11 3" xfId="19977" xr:uid="{24D13C0E-6563-4139-8B03-DDAB88311C16}"/>
    <cellStyle name="Millares 101 11 4" xfId="7403" xr:uid="{8713CD78-2431-436C-B985-0D1B187E96A3}"/>
    <cellStyle name="Millares 101 2" xfId="1898" xr:uid="{DA2CD7B5-0942-41B1-BC72-B7048F02DF81}"/>
    <cellStyle name="Millares 101 2 2" xfId="1899" xr:uid="{BC6BBE5A-9659-4701-9EFA-47FE744888B3}"/>
    <cellStyle name="Millares 101 2 2 2" xfId="1900" xr:uid="{83666B6E-396F-450E-8D89-E466CA02A160}"/>
    <cellStyle name="Millares 101 2 2 2 2" xfId="1901" xr:uid="{B649A220-0631-45D0-BBEC-895566780921}"/>
    <cellStyle name="Millares 101 2 2 3" xfId="1902" xr:uid="{A8EB9A1C-3EB8-4328-8CD0-BD68B71205A1}"/>
    <cellStyle name="Millares 101 2 2 4" xfId="1903" xr:uid="{126CA5BD-6E63-47EA-B27D-6611B254134A}"/>
    <cellStyle name="Millares 101 2 3" xfId="1904" xr:uid="{C4C644E8-8A49-46DF-B78A-47D866DF8E21}"/>
    <cellStyle name="Millares 101 2 3 2" xfId="1905" xr:uid="{7E24BE93-B07A-405C-BED9-B1C99CD9AFD8}"/>
    <cellStyle name="Millares 101 2 4" xfId="1906" xr:uid="{0E185B81-4F2C-4FD8-8294-0CD2D63AFA3B}"/>
    <cellStyle name="Millares 101 2 5" xfId="1907" xr:uid="{14B14450-5966-4EED-AA90-30315247D441}"/>
    <cellStyle name="Millares 101 2 6" xfId="1908" xr:uid="{FBD56D57-9EA1-43E5-AD21-2C22E1D40A8C}"/>
    <cellStyle name="Millares 101 2 6 2" xfId="1909" xr:uid="{6CABAC2B-B936-4369-BC81-7FC568DA90A0}"/>
    <cellStyle name="Millares 101 2 7" xfId="1910" xr:uid="{2B2F8473-C1E7-4DBE-9DEC-E94139F3FBB5}"/>
    <cellStyle name="Millares 101 2 8" xfId="1911" xr:uid="{FE1067FE-CE69-48F4-97B5-0EB818C8E49E}"/>
    <cellStyle name="Millares 101 3" xfId="1912" xr:uid="{CF024398-E090-423F-A08D-700C598B07ED}"/>
    <cellStyle name="Millares 101 4" xfId="1913" xr:uid="{DAE9EF51-9C65-498F-91AB-5E4530B54002}"/>
    <cellStyle name="Millares 101 4 2" xfId="1914" xr:uid="{73FD7ECE-5D18-4DEE-90D2-682046E9C720}"/>
    <cellStyle name="Millares 101 4 3" xfId="1915" xr:uid="{06AFFBD4-0E93-440B-9E67-943DC2167D7B}"/>
    <cellStyle name="Millares 101 5" xfId="1916" xr:uid="{F2C6A8C0-8271-4BDA-87E9-9022370BD1A3}"/>
    <cellStyle name="Millares 101 5 2" xfId="1917" xr:uid="{C819A219-2626-4076-A86A-EF7608EFA30F}"/>
    <cellStyle name="Millares 101 6" xfId="1918" xr:uid="{CDAADEA0-7703-4F80-B248-DC489F1E6BBD}"/>
    <cellStyle name="Millares 101 6 2" xfId="1919" xr:uid="{63FD2469-5E73-4F51-A306-8A7C784A617D}"/>
    <cellStyle name="Millares 101 7" xfId="1920" xr:uid="{E0B84CDD-FF52-4CD0-892B-C15A6D8841C3}"/>
    <cellStyle name="Millares 101 8" xfId="1921" xr:uid="{AB06CA65-7740-4CA9-BFDA-7D117B4B640F}"/>
    <cellStyle name="Millares 101 9" xfId="1922" xr:uid="{8F6F3139-2B13-4F1E-B426-137E2336F5D2}"/>
    <cellStyle name="Millares 102" xfId="1923" xr:uid="{C2ECEB67-CF24-408C-89F4-3C23941A0D12}"/>
    <cellStyle name="Millares 102 2" xfId="1924" xr:uid="{C37783C9-E032-4C30-BC65-284C8ACAB574}"/>
    <cellStyle name="Millares 102 2 2" xfId="1925" xr:uid="{2EA5D8C1-1763-4FB5-A1B5-42BF9D3DED63}"/>
    <cellStyle name="Millares 102 2 2 2" xfId="1926" xr:uid="{AD0CFA84-F696-4924-8C7E-A36FACD6E47C}"/>
    <cellStyle name="Millares 102 2 3" xfId="1927" xr:uid="{136D7589-A433-4DBA-AB42-72376991C3C2}"/>
    <cellStyle name="Millares 102 2 3 2" xfId="1928" xr:uid="{CB95175A-E494-45F3-B412-649BE45D5F96}"/>
    <cellStyle name="Millares 102 2 4" xfId="1929" xr:uid="{13CC830E-EE61-47D7-AD04-E0401DD4A947}"/>
    <cellStyle name="Millares 102 2 5" xfId="1930" xr:uid="{16533B66-F38D-44B5-AEC9-5F3AA500C0D6}"/>
    <cellStyle name="Millares 102 3" xfId="1931" xr:uid="{62302892-BA9F-4433-ABA1-06248148224D}"/>
    <cellStyle name="Millares 102 3 2" xfId="1932" xr:uid="{95827AC1-B46A-4132-97DA-6B025D7FD04D}"/>
    <cellStyle name="Millares 102 3 2 2" xfId="1933" xr:uid="{DD46CD86-0DCB-430A-92E7-7D395426D437}"/>
    <cellStyle name="Millares 102 4" xfId="1934" xr:uid="{4D98C4A2-1EBB-4EE7-BD60-13C333C1D384}"/>
    <cellStyle name="Millares 102 4 2" xfId="1935" xr:uid="{A2E35227-0A03-4431-A705-6957AD798155}"/>
    <cellStyle name="Millares 102 4 3" xfId="12635" xr:uid="{7B2A6E20-7EE8-4097-81A1-4C55390BA45A}"/>
    <cellStyle name="Millares 103" xfId="1936" xr:uid="{19BF9C5C-6019-42D5-898D-71D6B3D2BD9E}"/>
    <cellStyle name="Millares 103 2" xfId="1937" xr:uid="{3A6FB23B-FDC0-4A50-9706-DA3C9CF31A02}"/>
    <cellStyle name="Millares 103 2 2" xfId="1938" xr:uid="{4DE5F7FB-65AD-4795-8943-B4B92F2C909B}"/>
    <cellStyle name="Millares 103 2 3" xfId="1939" xr:uid="{56D1E761-79FE-4A80-8990-9BEEF2DE1382}"/>
    <cellStyle name="Millares 103 3" xfId="1940" xr:uid="{BD14E19F-7743-4C35-A2F9-0C6364CDA606}"/>
    <cellStyle name="Millares 103 3 2" xfId="1941" xr:uid="{B9598F92-27E7-4D8B-A63D-1718A40E0372}"/>
    <cellStyle name="Millares 103 3 2 2" xfId="1942" xr:uid="{9914C93E-A718-4D8D-B27C-3751964274D2}"/>
    <cellStyle name="Millares 103 3 2 2 2" xfId="12636" xr:uid="{CBF2A3DD-FB61-45E3-98C1-DF5A12A8659A}"/>
    <cellStyle name="Millares 103 3 2 2 3" xfId="15442" xr:uid="{B42F1B2B-D5C1-449C-8B1E-6D18C639F376}"/>
    <cellStyle name="Millares 103 3 3" xfId="1943" xr:uid="{545B0D11-6FC7-4E56-A3DB-067B50C24439}"/>
    <cellStyle name="Millares 103 3 3 2" xfId="12637" xr:uid="{5AAFEDD2-7FED-4569-B416-7BE8CC4E8064}"/>
    <cellStyle name="Millares 103 3 3 3" xfId="15443" xr:uid="{B14BC2DF-0E6E-4252-A812-F4048E84096E}"/>
    <cellStyle name="Millares 103 3 4" xfId="1944" xr:uid="{5D195EC3-95C7-4C08-9ACF-C7ADA8D06834}"/>
    <cellStyle name="Millares 103 3 5" xfId="7404" xr:uid="{9D9488B3-4C8F-4C27-B9D0-B9DD47812406}"/>
    <cellStyle name="Millares 103 4" xfId="1945" xr:uid="{064A6DC5-913B-4FE8-B755-A95D1D82E2AA}"/>
    <cellStyle name="Millares 103 4 2" xfId="1946" xr:uid="{7E0840B3-F0D2-48EE-9D24-132114BC1D02}"/>
    <cellStyle name="Millares 103 4 2 2" xfId="1947" xr:uid="{3F98ABF2-DE83-418E-B895-CEB5DA770123}"/>
    <cellStyle name="Millares 103 5" xfId="1948" xr:uid="{D3397B83-2358-4778-B628-C0673C6FB908}"/>
    <cellStyle name="Millares 103 6" xfId="1949" xr:uid="{15EE3689-4F78-4B5F-8385-BF7B87D4948A}"/>
    <cellStyle name="Millares 103 6 2" xfId="12638" xr:uid="{06119A8A-8150-4D4D-A0E5-28D870C48A74}"/>
    <cellStyle name="Millares 103 6 3" xfId="15444" xr:uid="{9FE831DF-16EC-4849-AAE0-B9EF3B31B3A5}"/>
    <cellStyle name="Millares 104" xfId="1950" xr:uid="{DBE3B9A1-8E9E-4FFB-AAC6-D5AE76D23DD9}"/>
    <cellStyle name="Millares 104 2" xfId="1951" xr:uid="{599B748A-F68F-4E75-BFAC-6B3439A5D6B8}"/>
    <cellStyle name="Millares 104 2 2" xfId="1952" xr:uid="{0EA608DE-E627-4994-A8D4-0DEE0CA14E3D}"/>
    <cellStyle name="Millares 104 2 3" xfId="1953" xr:uid="{E3774EE5-C487-427B-94A2-3F9C2BD7FA27}"/>
    <cellStyle name="Millares 104 3" xfId="1954" xr:uid="{D612AD7A-0AA6-4CD0-A335-9344E1AEDE1C}"/>
    <cellStyle name="Millares 104 3 2" xfId="1955" xr:uid="{17CB26E2-44AE-43F8-88E5-EE9F4B6B2333}"/>
    <cellStyle name="Millares 104 3 2 2" xfId="1956" xr:uid="{68D265F5-C3F3-4E3E-99E2-3E3865B166C0}"/>
    <cellStyle name="Millares 104 3 2 2 2" xfId="12639" xr:uid="{E93B214B-A4B8-4348-9C07-3CC4511DB911}"/>
    <cellStyle name="Millares 104 3 2 2 3" xfId="15445" xr:uid="{E85B1961-A581-4E73-A2A3-F19D2DE9D600}"/>
    <cellStyle name="Millares 104 3 3" xfId="1957" xr:uid="{76B0301A-8992-4D9F-A925-DBA25BCDC4DB}"/>
    <cellStyle name="Millares 104 3 4" xfId="7405" xr:uid="{DAAE0550-D24D-4F32-93FA-730E14FED259}"/>
    <cellStyle name="Millares 104 4" xfId="1958" xr:uid="{4D00D6E4-02F2-4A95-9D7C-EF682B3FA768}"/>
    <cellStyle name="Millares 104 4 2" xfId="1959" xr:uid="{0C1D755F-1182-4786-A76C-141ABAF6503E}"/>
    <cellStyle name="Millares 104 5" xfId="1960" xr:uid="{2B8230C6-8F56-471D-B77C-9A7C31C8FF97}"/>
    <cellStyle name="Millares 105" xfId="1961" xr:uid="{2BD16283-3E68-4CE5-95AF-EE4FD9BCA14C}"/>
    <cellStyle name="Millares 105 10" xfId="1962" xr:uid="{4536B9AF-529A-465B-AAAC-74111AA1429C}"/>
    <cellStyle name="Millares 105 11" xfId="7217" xr:uid="{61DF2DCE-052E-4D8C-B163-14239FC8690E}"/>
    <cellStyle name="Millares 105 11 2" xfId="12640" xr:uid="{5CA776C3-126E-4206-835A-A18F9B4E97CF}"/>
    <cellStyle name="Millares 105 11 3" xfId="19976" xr:uid="{5B0826C9-C739-4337-897F-013FE5CB48B6}"/>
    <cellStyle name="Millares 105 11 3 2" xfId="22711" xr:uid="{7B830626-7AFB-40C1-B01E-36AC965E8ADA}"/>
    <cellStyle name="Millares 105 11 3 2 2" xfId="28267" xr:uid="{7320FE30-6F89-4C91-B25F-D8085E063F8F}"/>
    <cellStyle name="Millares 105 11 3 2 3" xfId="33761" xr:uid="{4CC89FAC-459E-4B39-AEF0-7FE40B28FE0A}"/>
    <cellStyle name="Millares 105 11 3 2 4" xfId="39245" xr:uid="{3C60ECA1-C255-4A14-8DA1-9A3847A173E2}"/>
    <cellStyle name="Millares 105 11 3 3" xfId="25538" xr:uid="{DF1FE49A-CB5C-45CC-9178-CDA1CAE8D2BF}"/>
    <cellStyle name="Millares 105 11 3 4" xfId="31032" xr:uid="{61394EAD-CA4C-43DD-910E-F1FE38FD2296}"/>
    <cellStyle name="Millares 105 11 3 5" xfId="36516" xr:uid="{AD701868-428B-412E-BE0E-B0BA8D357C7D}"/>
    <cellStyle name="Millares 105 11 4" xfId="7406" xr:uid="{669D6F55-1B5B-48C4-90A3-D8A8ECD21405}"/>
    <cellStyle name="Millares 105 11 5" xfId="20105" xr:uid="{6F018B2D-4307-4397-A9EC-32A774B37338}"/>
    <cellStyle name="Millares 105 11 5 2" xfId="25661" xr:uid="{697B58A0-1687-49F6-BA56-A578B13789D3}"/>
    <cellStyle name="Millares 105 11 5 3" xfId="31155" xr:uid="{5AC920AB-59C8-4788-B5C9-9FF7BE95D726}"/>
    <cellStyle name="Millares 105 11 5 4" xfId="36639" xr:uid="{57A5C1B4-7898-4102-BF13-EFC8BF5D8196}"/>
    <cellStyle name="Millares 105 11 6" xfId="22932" xr:uid="{9A5A81FB-015A-43A8-9603-AC7EA3F17F4F}"/>
    <cellStyle name="Millares 105 11 7" xfId="28424" xr:uid="{4A64DC9D-C372-4C07-BD10-82162A7C4409}"/>
    <cellStyle name="Millares 105 11 8" xfId="33908" xr:uid="{BB9AA457-C039-4529-BBF4-E35B053F3ADC}"/>
    <cellStyle name="Millares 105 12" xfId="7302" xr:uid="{40CB1738-9D19-4F8A-B432-DFD5AF1E4E24}"/>
    <cellStyle name="Millares 105 12 2" xfId="19996" xr:uid="{4A2CFDA0-7110-4838-B90C-3FED75E2B48B}"/>
    <cellStyle name="Millares 105 12 2 2" xfId="22730" xr:uid="{CA0D8701-A4E9-4551-98B8-3F18FE5D9173}"/>
    <cellStyle name="Millares 105 12 2 2 2" xfId="28286" xr:uid="{B8614F18-113A-49A2-AB83-0324B8BA742B}"/>
    <cellStyle name="Millares 105 12 2 2 3" xfId="33780" xr:uid="{B7CB8036-6DD9-4819-997F-796448281383}"/>
    <cellStyle name="Millares 105 12 2 2 4" xfId="39264" xr:uid="{3F31A60F-953C-4045-B6DD-DE8284BA3D63}"/>
    <cellStyle name="Millares 105 12 2 3" xfId="25557" xr:uid="{AFAF6766-83D9-4CA9-A7DB-F376B180AA00}"/>
    <cellStyle name="Millares 105 12 2 4" xfId="31051" xr:uid="{99D560D1-9079-431A-82BE-B407F7CA262E}"/>
    <cellStyle name="Millares 105 12 2 5" xfId="36535" xr:uid="{B91FC5BA-0764-4573-B56E-8D313C4C7200}"/>
    <cellStyle name="Millares 105 12 3" xfId="20186" xr:uid="{DE2D0805-4995-4765-A3BA-CCE62306718B}"/>
    <cellStyle name="Millares 105 12 3 2" xfId="25742" xr:uid="{8455F025-189B-4FA8-ACCF-8FA14E371B63}"/>
    <cellStyle name="Millares 105 12 3 3" xfId="31236" xr:uid="{388F5F70-9AEB-4BFB-B027-D81DEA369DCF}"/>
    <cellStyle name="Millares 105 12 3 4" xfId="36720" xr:uid="{4641C888-58F4-4C6C-A69E-2FB8F1B38507}"/>
    <cellStyle name="Millares 105 12 4" xfId="23013" xr:uid="{360508DC-3AC4-419B-B3C1-4A0C0E70249F}"/>
    <cellStyle name="Millares 105 12 5" xfId="28505" xr:uid="{625764D0-28EA-4033-A6F8-12F73658BB52}"/>
    <cellStyle name="Millares 105 12 6" xfId="33989" xr:uid="{7605D4D1-1393-4E89-ACA1-41EAD9113E56}"/>
    <cellStyle name="Millares 105 13" xfId="7361" xr:uid="{6E0ABB0A-E9AA-446D-97AD-1CB69D7E26E8}"/>
    <cellStyle name="Millares 105 13 2" xfId="20245" xr:uid="{DC0F12E8-44BB-4504-A64E-12C0B79A1245}"/>
    <cellStyle name="Millares 105 13 2 2" xfId="25801" xr:uid="{AA72B192-AB40-4C97-A26A-6B4BF109397C}"/>
    <cellStyle name="Millares 105 13 2 3" xfId="31295" xr:uid="{A9948E4D-653B-4018-A5BD-D3F1CA99AD5F}"/>
    <cellStyle name="Millares 105 13 2 4" xfId="36779" xr:uid="{B34F048C-D77B-47D1-B8DA-B87D4B89E0DA}"/>
    <cellStyle name="Millares 105 13 3" xfId="23072" xr:uid="{58F34792-42C5-46DD-A02E-8A16D8B5351F}"/>
    <cellStyle name="Millares 105 13 4" xfId="28566" xr:uid="{DB47E756-EAC4-420C-A075-A35125E86504}"/>
    <cellStyle name="Millares 105 13 5" xfId="34050" xr:uid="{54686951-BED5-4EE8-A28E-E9B9F96D3FE7}"/>
    <cellStyle name="Millares 105 2" xfId="1963" xr:uid="{C2E8E64D-722D-4DD7-A5CC-3C333B43D80F}"/>
    <cellStyle name="Millares 105 2 2" xfId="1964" xr:uid="{9815C266-13F6-4735-910F-D0CABBB4D9E2}"/>
    <cellStyle name="Millares 105 2 2 2" xfId="1965" xr:uid="{B3F371A0-DC73-4895-9709-EF4BEF652D9D}"/>
    <cellStyle name="Millares 105 2 3" xfId="1966" xr:uid="{EFB4F11E-AC48-485A-8D4A-C35EDCF710A6}"/>
    <cellStyle name="Millares 105 2 3 2" xfId="1967" xr:uid="{0DB01DEE-D89E-428B-A01F-C9D16F035DE5}"/>
    <cellStyle name="Millares 105 2 4" xfId="1968" xr:uid="{4484AF98-C37F-4940-9593-EDE7C1DAB024}"/>
    <cellStyle name="Millares 105 2 4 2" xfId="1969" xr:uid="{FC5AF04A-7CBF-4694-836C-7A7AA35D651F}"/>
    <cellStyle name="Millares 105 2 5" xfId="1970" xr:uid="{BACE724A-5110-42FC-93B6-5A629688CB9B}"/>
    <cellStyle name="Millares 105 3" xfId="1971" xr:uid="{BD579B4D-B1DA-4FFD-941B-81702B825C13}"/>
    <cellStyle name="Millares 105 3 2" xfId="1972" xr:uid="{94B8A777-8C03-423D-8F0D-1113D0DD023A}"/>
    <cellStyle name="Millares 105 3 2 2" xfId="1973" xr:uid="{382E125D-839C-4AF5-AFC5-49F473F84FF4}"/>
    <cellStyle name="Millares 105 3 2 3" xfId="1974" xr:uid="{AC2B7F28-04A2-4611-99C0-798649050E49}"/>
    <cellStyle name="Millares 105 3 3" xfId="1975" xr:uid="{F84F9A51-FA5F-49A2-A5EF-1D1D9F390EC2}"/>
    <cellStyle name="Millares 105 3 4" xfId="1976" xr:uid="{688589BB-BA43-4767-92B0-E82F19D9AC59}"/>
    <cellStyle name="Millares 105 3 4 2" xfId="12641" xr:uid="{6A54502A-B217-488E-91E4-0D8B79C07D2C}"/>
    <cellStyle name="Millares 105 3 4 3" xfId="15446" xr:uid="{86EE76CF-CA9B-4DA1-A474-59FADD245247}"/>
    <cellStyle name="Millares 105 3 5" xfId="1977" xr:uid="{CD06045A-D4CB-42CC-B992-9A37D353CD50}"/>
    <cellStyle name="Millares 105 4" xfId="1978" xr:uid="{B6E2CDA1-67EA-4EDF-95F8-C236DE1879D2}"/>
    <cellStyle name="Millares 105 4 2" xfId="1979" xr:uid="{AFB12287-93F4-466A-8418-B470BE839718}"/>
    <cellStyle name="Millares 105 4 3" xfId="1980" xr:uid="{D253825E-B7AB-47BD-8D39-9B252C8B5882}"/>
    <cellStyle name="Millares 105 4 4" xfId="1981" xr:uid="{BC32129C-7C17-496E-A019-3412CAB6C14C}"/>
    <cellStyle name="Millares 105 4 5" xfId="1982" xr:uid="{3C88C40F-7D71-46AA-89F8-A073F6D1B07A}"/>
    <cellStyle name="Millares 105 5" xfId="1983" xr:uid="{50F2BAED-C615-4434-AC44-A191E92B46A2}"/>
    <cellStyle name="Millares 105 5 2" xfId="1984" xr:uid="{049A72A5-0366-4491-8241-4C8EFD1378A8}"/>
    <cellStyle name="Millares 105 5 3" xfId="1985" xr:uid="{724A55F3-5867-40E1-A0B0-C88B15E63CFF}"/>
    <cellStyle name="Millares 105 6" xfId="1986" xr:uid="{395BBCE7-0873-4CA9-9C75-B82F28730485}"/>
    <cellStyle name="Millares 105 6 2" xfId="1987" xr:uid="{F89F6BD9-EFFE-4A83-BD69-95F95540648F}"/>
    <cellStyle name="Millares 105 6 3" xfId="12642" xr:uid="{331FF13E-7AAD-4B95-8995-D11B9E3C6753}"/>
    <cellStyle name="Millares 105 6 4" xfId="15447" xr:uid="{AB5B685B-4B67-48CF-AEE6-1EB629BCFB01}"/>
    <cellStyle name="Millares 105 7" xfId="1988" xr:uid="{EDBB6372-A8B4-4928-9694-37BECD9ADAE2}"/>
    <cellStyle name="Millares 105 7 2" xfId="1989" xr:uid="{75AA07CC-CDD8-4999-9936-491066337F6D}"/>
    <cellStyle name="Millares 105 8" xfId="1990" xr:uid="{78ACD14B-FFAD-4EDB-BA3D-0FE9C815C5DF}"/>
    <cellStyle name="Millares 105 9" xfId="1991" xr:uid="{7A2679A4-39CF-426B-9544-3232E703C972}"/>
    <cellStyle name="Millares 106" xfId="1992" xr:uid="{26894059-1BF0-44E3-B455-5B14EEBF81DD}"/>
    <cellStyle name="Millares 106 2" xfId="1993" xr:uid="{C3E63AE1-2C7D-4D0F-B3B8-00B8800F8602}"/>
    <cellStyle name="Millares 106 2 2" xfId="1994" xr:uid="{8B5A3500-E971-4172-81D2-0AE553C9F986}"/>
    <cellStyle name="Millares 106 2 2 2" xfId="1995" xr:uid="{53F57E2B-1049-43F6-86A5-9A67606E7941}"/>
    <cellStyle name="Millares 106 2 3" xfId="1996" xr:uid="{95C5710A-6A92-49B8-8F93-FB182C16A799}"/>
    <cellStyle name="Millares 106 2 3 2" xfId="1997" xr:uid="{7486C83E-B596-41D9-B9E8-6A9E1B08E088}"/>
    <cellStyle name="Millares 106 2 4" xfId="1998" xr:uid="{B843B9BC-086F-487A-8743-32DE814349B7}"/>
    <cellStyle name="Millares 106 2 5" xfId="1999" xr:uid="{BED02059-D822-4CAF-95BD-646D035AAA5C}"/>
    <cellStyle name="Millares 106 3" xfId="2000" xr:uid="{5B9B2486-2FB1-47E7-A204-2BB5690F3F0F}"/>
    <cellStyle name="Millares 106 3 2" xfId="2001" xr:uid="{B4E980DD-D753-4DD9-9899-D80B79F53C94}"/>
    <cellStyle name="Millares 106 3 2 2" xfId="2002" xr:uid="{7D02F4B7-E00C-4936-8620-38D6B3522947}"/>
    <cellStyle name="Millares 106 3 3" xfId="2003" xr:uid="{EDB54807-8F0F-45F6-92A0-278669E6A106}"/>
    <cellStyle name="Millares 106 3 4" xfId="2004" xr:uid="{ED4FCF7E-8CCB-48C1-AF17-9D6AB8A6C128}"/>
    <cellStyle name="Millares 106 3 4 2" xfId="12643" xr:uid="{B0B0F445-131F-4011-9D6E-6CBB4C08E302}"/>
    <cellStyle name="Millares 106 3 4 3" xfId="15448" xr:uid="{AC67EFCD-7B2D-459C-A97B-ECA52088CF67}"/>
    <cellStyle name="Millares 106 4" xfId="2005" xr:uid="{03C26233-1976-48A7-93B7-DEDA7CE71D7F}"/>
    <cellStyle name="Millares 106 5" xfId="2006" xr:uid="{847A9F6C-8E56-4A54-AFF5-519C1A169873}"/>
    <cellStyle name="Millares 106 5 2" xfId="2007" xr:uid="{F8B136AD-B969-47DA-8B5E-4A5393EA966A}"/>
    <cellStyle name="Millares 106 5 3" xfId="12644" xr:uid="{9DF72413-E6CE-42A9-81E1-D2ABCA0587AC}"/>
    <cellStyle name="Millares 106 5 4" xfId="15449" xr:uid="{3C8CD482-862C-4DBB-A5E7-E6AE2705E417}"/>
    <cellStyle name="Millares 106 6" xfId="2008" xr:uid="{4A450A7A-7176-4257-B537-08AE6A55F74A}"/>
    <cellStyle name="Millares 106 6 2" xfId="2009" xr:uid="{FE0CB456-61E5-473C-B126-6253AE14F246}"/>
    <cellStyle name="Millares 106 6 3" xfId="12645" xr:uid="{B231F236-A758-483A-B307-DEF63E20FD4D}"/>
    <cellStyle name="Millares 107" xfId="2010" xr:uid="{E9444923-2AB0-46D0-9D52-05234CC93C7E}"/>
    <cellStyle name="Millares 107 2" xfId="2011" xr:uid="{FA739D1D-F25B-4F7C-8813-DADEBC897029}"/>
    <cellStyle name="Millares 107 2 2" xfId="2012" xr:uid="{B13E36C5-7295-4F4B-B8A4-A11710C30C4F}"/>
    <cellStyle name="Millares 107 2 2 2" xfId="2013" xr:uid="{281FCFFA-87EC-4B4B-9F60-CCD96B9284CC}"/>
    <cellStyle name="Millares 107 2 2 3" xfId="2014" xr:uid="{D6F996DC-9031-4F17-8878-AB5F3DCB4581}"/>
    <cellStyle name="Millares 107 2 3" xfId="2015" xr:uid="{A305D25F-83DB-432E-BB66-6E26C7A36E0D}"/>
    <cellStyle name="Millares 107 2 3 2" xfId="2016" xr:uid="{284BA5C4-0676-4F8A-9534-C1AFFFCB36BB}"/>
    <cellStyle name="Millares 107 2 4" xfId="2017" xr:uid="{31BC7308-4E36-42F2-A977-DD133027BD59}"/>
    <cellStyle name="Millares 107 2 4 2" xfId="12646" xr:uid="{0C9DB41E-A65C-453B-ABF3-CD6C4DB3E0CF}"/>
    <cellStyle name="Millares 107 2 4 3" xfId="15450" xr:uid="{FAB81DC2-B5E7-47CB-842E-8498E995587F}"/>
    <cellStyle name="Millares 107 2 5" xfId="2018" xr:uid="{4EBF1811-1767-4275-8410-94FB1DA68E87}"/>
    <cellStyle name="Millares 107 3" xfId="2019" xr:uid="{1AB27345-13AB-42D3-B4B8-0A953A73A130}"/>
    <cellStyle name="Millares 107 3 2" xfId="2020" xr:uid="{A0C59304-9391-4E1C-86CD-BA97048E8762}"/>
    <cellStyle name="Millares 107 3 3" xfId="12647" xr:uid="{DD0D3A57-06DC-4CCA-A1BF-5B736785D6B8}"/>
    <cellStyle name="Millares 107 4" xfId="2021" xr:uid="{C999013E-948C-4FD8-911B-E3AB06E3053A}"/>
    <cellStyle name="Millares 107 4 2" xfId="2022" xr:uid="{087EFD71-655B-4C4E-871F-F18BDFE75AFD}"/>
    <cellStyle name="Millares 107 4 3" xfId="2023" xr:uid="{ED92DCA6-FEC0-442E-9703-117AABD92115}"/>
    <cellStyle name="Millares 107 5" xfId="2024" xr:uid="{95EAE273-CB69-4D35-B050-3FB12C422FC0}"/>
    <cellStyle name="Millares 107 5 2" xfId="2025" xr:uid="{D3E8F616-DE9D-4243-872C-481D0256BACA}"/>
    <cellStyle name="Millares 107 5 3" xfId="12648" xr:uid="{C7ACC583-5200-4D42-8346-9DC7830848A6}"/>
    <cellStyle name="Millares 107 5 4" xfId="15451" xr:uid="{D0F901F2-20E0-4860-A122-085A3F9DED4A}"/>
    <cellStyle name="Millares 107 6" xfId="2026" xr:uid="{F2FAE82D-0002-4C82-884B-58387BA89224}"/>
    <cellStyle name="Millares 107 6 2" xfId="2027" xr:uid="{688FC2D4-445A-49E5-B274-3F1DC2E0DBC9}"/>
    <cellStyle name="Millares 107 7" xfId="2028" xr:uid="{6C0EEC23-1FEA-4AC7-AC37-3736C877FAAC}"/>
    <cellStyle name="Millares 107 8" xfId="2029" xr:uid="{E1419765-5A82-4205-8219-4503B5952276}"/>
    <cellStyle name="Millares 107 9" xfId="2030" xr:uid="{B47D145E-0357-4A75-9288-C0F0FF5671D1}"/>
    <cellStyle name="Millares 108" xfId="2031" xr:uid="{1A0F4BB5-56F3-41B6-8621-70A1CD72192E}"/>
    <cellStyle name="Millares 108 2" xfId="2032" xr:uid="{703ACA3E-D6C8-4425-86B6-AF2C211DDA2E}"/>
    <cellStyle name="Millares 108 3" xfId="2033" xr:uid="{D1205AB3-C538-4F19-B14D-237F73BAE46F}"/>
    <cellStyle name="Millares 108 3 2" xfId="2034" xr:uid="{64BAA142-953A-468E-8150-DCD7E35E4B87}"/>
    <cellStyle name="Millares 108 4" xfId="2035" xr:uid="{6A1C5B2D-EB19-454D-9227-B0A457AC4583}"/>
    <cellStyle name="Millares 108 4 2" xfId="2036" xr:uid="{471CCAB2-7BE2-47EB-BC03-88D98CD0901E}"/>
    <cellStyle name="Millares 108 5" xfId="2037" xr:uid="{A05255E6-12F8-4BEA-9D62-B2DAC7E5E392}"/>
    <cellStyle name="Millares 108 6" xfId="2038" xr:uid="{EABCB246-CD05-4C8E-88AE-B169B0FA1472}"/>
    <cellStyle name="Millares 109" xfId="2039" xr:uid="{75C29987-424B-474C-B381-31D5C304EDEC}"/>
    <cellStyle name="Millares 109 2" xfId="2040" xr:uid="{07BB5253-C421-485B-B97D-8FAE49F4DD6D}"/>
    <cellStyle name="Millares 109 3" xfId="2041" xr:uid="{C3604AA8-A299-4D6E-BF99-3391C6298163}"/>
    <cellStyle name="Millares 109 3 2" xfId="2042" xr:uid="{4635349C-8BFD-447D-9153-5152321F720F}"/>
    <cellStyle name="Millares 109 4" xfId="2043" xr:uid="{B20E9BFF-A661-45DA-B89F-CDCDC0AD5EBD}"/>
    <cellStyle name="Millares 109 4 2" xfId="2044" xr:uid="{33DC60A9-6525-4929-9FA7-9559074C5F81}"/>
    <cellStyle name="Millares 109 5" xfId="2045" xr:uid="{84F67DA5-56EB-460C-A9BA-794A6AF8FAA3}"/>
    <cellStyle name="Millares 109 6" xfId="2046" xr:uid="{35DFFFC4-FE91-48AD-8A64-1348FC01F1BD}"/>
    <cellStyle name="Millares 11" xfId="139" xr:uid="{00000000-0005-0000-0000-00007D000000}"/>
    <cellStyle name="Millares 11 10" xfId="2048" xr:uid="{EF9E25D7-3660-4633-AC3C-F54A8B3F6D61}"/>
    <cellStyle name="Millares 11 10 2" xfId="2049" xr:uid="{3BFE04E9-8557-4B73-A38F-D9FBA192D99A}"/>
    <cellStyle name="Millares 11 10 2 2" xfId="2050" xr:uid="{12707384-C9ED-420C-A214-0C05D6F54534}"/>
    <cellStyle name="Millares 11 10 3" xfId="2051" xr:uid="{F4D659DE-7EE0-40F7-B9AC-E131EF4CE492}"/>
    <cellStyle name="Millares 11 10 3 2" xfId="2052" xr:uid="{A6281B96-5811-4E60-8C02-E93AD2CDDB37}"/>
    <cellStyle name="Millares 11 10 4" xfId="2053" xr:uid="{ADF3B431-98C1-4976-BEE5-097166C0DFA3}"/>
    <cellStyle name="Millares 11 10 4 2" xfId="2054" xr:uid="{47911CF0-78F6-4DEA-B510-925D0B219227}"/>
    <cellStyle name="Millares 11 10 5" xfId="2055" xr:uid="{CEEEE0F7-F965-4160-AA4B-957C7994DE9C}"/>
    <cellStyle name="Millares 11 11" xfId="2056" xr:uid="{7BFADE4E-A541-4D29-A3CF-0A2C9AECCA8E}"/>
    <cellStyle name="Millares 11 11 2" xfId="2057" xr:uid="{66AD1182-CD25-4792-AF40-94D7141B72D0}"/>
    <cellStyle name="Millares 11 11 2 2" xfId="2058" xr:uid="{5CD1305E-8674-4ED2-A75D-C5C17FCCACEA}"/>
    <cellStyle name="Millares 11 11 3" xfId="2059" xr:uid="{F339BB8D-2EE4-4F7D-A9E9-3E2006AE2781}"/>
    <cellStyle name="Millares 11 11 3 2" xfId="2060" xr:uid="{D4285E9F-5F1A-4FAB-89C0-FCB3859588A7}"/>
    <cellStyle name="Millares 11 11 4" xfId="2061" xr:uid="{74B155F0-916D-4813-A8AF-1938AA5C203D}"/>
    <cellStyle name="Millares 11 11 4 2" xfId="2062" xr:uid="{7A38C8FB-1E41-4F05-9F25-F4C29EEC4BD1}"/>
    <cellStyle name="Millares 11 11 5" xfId="2063" xr:uid="{3B87BDA0-269E-4F30-8240-7583040E4534}"/>
    <cellStyle name="Millares 11 12" xfId="2064" xr:uid="{7BBA14DF-F5F9-4C69-B18D-ABB2039D3E5C}"/>
    <cellStyle name="Millares 11 12 2" xfId="2065" xr:uid="{9A086F52-D58A-406D-B46B-603B13FB88CB}"/>
    <cellStyle name="Millares 11 12 2 2" xfId="2066" xr:uid="{D30FE4DD-3497-4D74-984B-37C2B5F27237}"/>
    <cellStyle name="Millares 11 12 3" xfId="2067" xr:uid="{7D0E4844-8389-41D8-9D67-B0246E2EB10C}"/>
    <cellStyle name="Millares 11 12 3 2" xfId="2068" xr:uid="{30DE3869-037D-4B75-9016-13445510FC87}"/>
    <cellStyle name="Millares 11 12 4" xfId="2069" xr:uid="{FE65C752-234D-483F-AF7A-13A39E424132}"/>
    <cellStyle name="Millares 11 12 4 2" xfId="2070" xr:uid="{91952BF7-A8AA-4776-9E3A-EEF6CF3D6774}"/>
    <cellStyle name="Millares 11 12 5" xfId="2071" xr:uid="{255A9807-E1B7-4A65-B7E4-F93391626902}"/>
    <cellStyle name="Millares 11 13" xfId="2072" xr:uid="{2D25132F-8870-4F86-837B-F966E73A4191}"/>
    <cellStyle name="Millares 11 13 2" xfId="2073" xr:uid="{270A1148-FEF6-4B14-B1BD-0B8F55DE9609}"/>
    <cellStyle name="Millares 11 13 2 2" xfId="2074" xr:uid="{BCFAC5C1-3D00-4376-9680-8AE89F86FBA7}"/>
    <cellStyle name="Millares 11 13 3" xfId="2075" xr:uid="{6C61D3A9-A362-490F-9EDC-F985E03FB12B}"/>
    <cellStyle name="Millares 11 13 3 2" xfId="2076" xr:uid="{61E9C1ED-047C-4601-B5BA-74483731C25B}"/>
    <cellStyle name="Millares 11 13 4" xfId="2077" xr:uid="{8A1A8FFC-AE37-4D93-8B2B-A1FB35B3FDAE}"/>
    <cellStyle name="Millares 11 13 4 2" xfId="2078" xr:uid="{5724E3EC-F863-4C94-BCA1-E02A39E33ECE}"/>
    <cellStyle name="Millares 11 13 5" xfId="2079" xr:uid="{586CEEA7-27C1-42B6-AC8B-DB5F169165A9}"/>
    <cellStyle name="Millares 11 14" xfId="2080" xr:uid="{FA284152-DBC6-42F8-AAF9-917213A77572}"/>
    <cellStyle name="Millares 11 14 2" xfId="2081" xr:uid="{30752B50-C887-426E-BCD1-EDBFB012AC30}"/>
    <cellStyle name="Millares 11 14 2 2" xfId="2082" xr:uid="{F4DDB2E4-A6DA-4243-9D9E-5E2A69C082F6}"/>
    <cellStyle name="Millares 11 14 3" xfId="2083" xr:uid="{821D6226-9C05-4695-A4ED-E85E3662025C}"/>
    <cellStyle name="Millares 11 14 3 2" xfId="2084" xr:uid="{673B547D-068C-4E9D-B0C5-FD9FC20FC22F}"/>
    <cellStyle name="Millares 11 14 4" xfId="2085" xr:uid="{66E71ABE-D7C5-46C1-9FFB-78908F4A1A51}"/>
    <cellStyle name="Millares 11 14 4 2" xfId="2086" xr:uid="{915900FE-D034-4F6C-BAA8-2133B77D0A36}"/>
    <cellStyle name="Millares 11 14 5" xfId="2087" xr:uid="{B723A3D8-DB26-41D0-8FFC-5EFEC8789FFB}"/>
    <cellStyle name="Millares 11 15" xfId="2088" xr:uid="{15D492BF-BAE7-41DF-B8F3-5A62CF463873}"/>
    <cellStyle name="Millares 11 15 2" xfId="2089" xr:uid="{B9C99EEE-05C2-4984-93DD-451E94C65907}"/>
    <cellStyle name="Millares 11 15 2 2" xfId="2090" xr:uid="{AD0E7DD3-4F2E-4387-8685-1D03471F6715}"/>
    <cellStyle name="Millares 11 15 3" xfId="2091" xr:uid="{010C18D7-D129-43A1-9150-A3E4029BE381}"/>
    <cellStyle name="Millares 11 15 3 2" xfId="2092" xr:uid="{605D65EB-55C3-4338-B54C-896FA7F21FBD}"/>
    <cellStyle name="Millares 11 15 4" xfId="2093" xr:uid="{A4C9DF69-6957-405D-AA16-477621865363}"/>
    <cellStyle name="Millares 11 15 4 2" xfId="2094" xr:uid="{DC6EEC98-D3B6-4853-9BED-B67C87184C4E}"/>
    <cellStyle name="Millares 11 15 5" xfId="2095" xr:uid="{6952801B-6B92-4EC7-A3EB-6760AB76C87C}"/>
    <cellStyle name="Millares 11 16" xfId="2096" xr:uid="{B0475708-ACCC-49CA-8EED-BBBCA6EB0067}"/>
    <cellStyle name="Millares 11 16 2" xfId="2097" xr:uid="{60EFCD76-868C-4031-A255-0162F098865A}"/>
    <cellStyle name="Millares 11 16 2 2" xfId="2098" xr:uid="{BC6E53E4-E8FF-4C98-90E2-04D9D3EACE27}"/>
    <cellStyle name="Millares 11 16 3" xfId="2099" xr:uid="{636D90B7-B563-45CD-A2C0-7CE3D7628B5C}"/>
    <cellStyle name="Millares 11 16 3 2" xfId="2100" xr:uid="{916F1D12-6089-42A1-8685-28F69EB668D2}"/>
    <cellStyle name="Millares 11 16 4" xfId="2101" xr:uid="{AE8DFBDC-B1F8-425B-AD46-6633839DF2D4}"/>
    <cellStyle name="Millares 11 16 4 2" xfId="2102" xr:uid="{1A154A3D-E875-46B3-A746-188C58EE29FA}"/>
    <cellStyle name="Millares 11 16 5" xfId="2103" xr:uid="{E07C637B-0E02-4A63-B957-755825D43A69}"/>
    <cellStyle name="Millares 11 17" xfId="2104" xr:uid="{250D38E7-12A3-412F-B280-804F54F32DC4}"/>
    <cellStyle name="Millares 11 17 2" xfId="2105" xr:uid="{0CC9166A-7A2D-465A-9F1A-F53BE340316A}"/>
    <cellStyle name="Millares 11 17 2 2" xfId="2106" xr:uid="{3EBAD88F-A4A4-4AE1-BE9A-61311584B5B2}"/>
    <cellStyle name="Millares 11 17 3" xfId="2107" xr:uid="{3F2857A8-47AB-4163-A8BD-E0C1A479F4B8}"/>
    <cellStyle name="Millares 11 17 3 2" xfId="2108" xr:uid="{695D76BE-A91A-4D33-888E-54B679C782D0}"/>
    <cellStyle name="Millares 11 17 4" xfId="2109" xr:uid="{67A8AA9E-FAF1-4CAE-ADF8-68C4500E8760}"/>
    <cellStyle name="Millares 11 17 4 2" xfId="2110" xr:uid="{6FE23341-430D-459F-A70F-EB81D261F4F5}"/>
    <cellStyle name="Millares 11 17 5" xfId="2111" xr:uid="{B8E26171-F35E-42AC-9092-98CB6191D1DB}"/>
    <cellStyle name="Millares 11 18" xfId="2112" xr:uid="{4041909D-FA78-4C26-9837-A1641B5B5ADE}"/>
    <cellStyle name="Millares 11 18 2" xfId="2113" xr:uid="{E661F108-1F8A-4445-9CB9-B5806C96E3D5}"/>
    <cellStyle name="Millares 11 18 2 2" xfId="2114" xr:uid="{3336C2A9-6542-4EBF-8C10-8F88E9B865E9}"/>
    <cellStyle name="Millares 11 18 3" xfId="2115" xr:uid="{FB625614-1B66-4C87-844A-31C6D23BF674}"/>
    <cellStyle name="Millares 11 18 3 2" xfId="2116" xr:uid="{C7D900C8-F381-4BFA-9676-DDAA0841E9B2}"/>
    <cellStyle name="Millares 11 18 4" xfId="2117" xr:uid="{B9579FA6-CBD7-48DA-9142-537554B24EDF}"/>
    <cellStyle name="Millares 11 18 4 2" xfId="2118" xr:uid="{FA9B7C2C-4BED-42DC-B502-5DD2D0C32A3E}"/>
    <cellStyle name="Millares 11 18 5" xfId="2119" xr:uid="{B2EDDAB1-9C20-4BA5-9988-1F48C79B0706}"/>
    <cellStyle name="Millares 11 19" xfId="2120" xr:uid="{5FE79FEF-786F-4143-8AF4-84FAB8D8685B}"/>
    <cellStyle name="Millares 11 19 2" xfId="2121" xr:uid="{3A8982EA-BBA2-4EBD-8593-B4628859C850}"/>
    <cellStyle name="Millares 11 19 2 2" xfId="2122" xr:uid="{4749EC3D-B986-4CCD-B175-E58C25DD4B17}"/>
    <cellStyle name="Millares 11 19 3" xfId="2123" xr:uid="{24DC2053-F2B5-40A1-AEC5-682011EC66B1}"/>
    <cellStyle name="Millares 11 19 3 2" xfId="2124" xr:uid="{9A2873C9-64FB-4A83-A060-1056C225BB51}"/>
    <cellStyle name="Millares 11 19 4" xfId="2125" xr:uid="{0F771A13-06A4-4F5C-93D0-616D7D933C7F}"/>
    <cellStyle name="Millares 11 19 4 2" xfId="2126" xr:uid="{0A1D2F90-5909-4AE6-B1B6-4AC08E66D5EB}"/>
    <cellStyle name="Millares 11 19 5" xfId="2127" xr:uid="{E7B07EF5-26AF-47B0-B823-9AF4FC699849}"/>
    <cellStyle name="Millares 11 2" xfId="213" xr:uid="{00000000-0005-0000-0000-00007E000000}"/>
    <cellStyle name="Millares 11 2 2" xfId="314" xr:uid="{4F38B849-0E5F-409A-BBAB-7820CA440260}"/>
    <cellStyle name="Millares 11 2 2 2" xfId="2130" xr:uid="{B344ABEB-0620-4BC9-ABE3-18D9ED837505}"/>
    <cellStyle name="Millares 11 2 2 3" xfId="2129" xr:uid="{E2A81D7E-9B25-493A-B505-E4D974FA90B1}"/>
    <cellStyle name="Millares 11 2 3" xfId="2131" xr:uid="{8091884C-BF2B-4CD2-99EC-CA0752427406}"/>
    <cellStyle name="Millares 11 2 3 2" xfId="2132" xr:uid="{9D9741BC-8EBD-4FEE-A22C-34CE37FF25E4}"/>
    <cellStyle name="Millares 11 2 4" xfId="2133" xr:uid="{0F9026B3-22F4-4931-ADF1-237E928156D8}"/>
    <cellStyle name="Millares 11 2 4 2" xfId="2134" xr:uid="{CB959ACB-8FED-4E19-9A1F-D9C9AE85637B}"/>
    <cellStyle name="Millares 11 2 5" xfId="2135" xr:uid="{FDD7E8D2-D96C-4A56-812D-A8BCB632275D}"/>
    <cellStyle name="Millares 11 2 6" xfId="2136" xr:uid="{A8C9A2E1-525F-41C6-B188-CE025E343C69}"/>
    <cellStyle name="Millares 11 2 7" xfId="2128" xr:uid="{DA3DF5CC-F515-4FB9-9163-E5101CFF17B6}"/>
    <cellStyle name="Millares 11 20" xfId="2137" xr:uid="{45C67857-0824-4B25-87A7-1FDDE0570B32}"/>
    <cellStyle name="Millares 11 20 2" xfId="2138" xr:uid="{689528BE-0DFD-4B62-97FE-861F9A608737}"/>
    <cellStyle name="Millares 11 20 2 2" xfId="2139" xr:uid="{20C9312D-044F-4E6A-80E6-E232698E892E}"/>
    <cellStyle name="Millares 11 20 3" xfId="2140" xr:uid="{D1852A9E-3507-4EB6-AE16-2E231041757C}"/>
    <cellStyle name="Millares 11 20 3 2" xfId="2141" xr:uid="{E5168EC6-ECB3-4368-B507-7D5CC3712E54}"/>
    <cellStyle name="Millares 11 20 4" xfId="2142" xr:uid="{92BC64CD-D1C2-4F31-AAB7-14F2011B6369}"/>
    <cellStyle name="Millares 11 20 4 2" xfId="2143" xr:uid="{BFB1A556-9E50-43C4-A629-870E9ABAA657}"/>
    <cellStyle name="Millares 11 20 5" xfId="2144" xr:uid="{4730AAD3-57DD-4729-85EA-D4166F73DBCA}"/>
    <cellStyle name="Millares 11 21" xfId="2145" xr:uid="{D35C7794-3845-45EF-ADED-D932BAECCFD4}"/>
    <cellStyle name="Millares 11 21 2" xfId="2146" xr:uid="{BE83C02C-7250-486D-9870-E3535B5A2AA1}"/>
    <cellStyle name="Millares 11 21 2 2" xfId="2147" xr:uid="{3E577F5B-FC9B-4D87-A482-34EFBA9319AC}"/>
    <cellStyle name="Millares 11 21 3" xfId="2148" xr:uid="{29DBFD3A-AD3D-44A2-BA49-F988C9D3DDF5}"/>
    <cellStyle name="Millares 11 21 3 2" xfId="2149" xr:uid="{4DF7B218-522D-47C5-8BD9-825E7AEAD577}"/>
    <cellStyle name="Millares 11 21 4" xfId="2150" xr:uid="{B5797FF8-A226-4B01-BA75-073DC9D9E3B9}"/>
    <cellStyle name="Millares 11 21 4 2" xfId="2151" xr:uid="{53C9746A-A67F-45D2-936F-417C9781A04E}"/>
    <cellStyle name="Millares 11 21 5" xfId="2152" xr:uid="{1B6ECEF5-67B8-4806-8F77-830BFEF7DFF3}"/>
    <cellStyle name="Millares 11 22" xfId="2153" xr:uid="{8FE8C189-5B78-48C9-9642-020F72C62216}"/>
    <cellStyle name="Millares 11 22 2" xfId="2154" xr:uid="{DA32C0AF-23AA-4E8B-A17E-C47CD4C64631}"/>
    <cellStyle name="Millares 11 22 2 2" xfId="2155" xr:uid="{5C3039FA-FC10-4DB4-8DBA-1C1BC6B936BE}"/>
    <cellStyle name="Millares 11 22 3" xfId="2156" xr:uid="{2E42F61E-41D5-4B21-BE14-0378ADBD7590}"/>
    <cellStyle name="Millares 11 22 3 2" xfId="2157" xr:uid="{C77399B5-BD9D-4E59-B257-497A12FC4F87}"/>
    <cellStyle name="Millares 11 22 4" xfId="2158" xr:uid="{22EB1843-764C-4DE9-A9AA-85AFE57549E1}"/>
    <cellStyle name="Millares 11 22 4 2" xfId="2159" xr:uid="{10DC8717-1E26-48CA-9997-DE6990F05929}"/>
    <cellStyle name="Millares 11 22 5" xfId="2160" xr:uid="{4A04E969-7704-4766-9EE9-44B566E63AAE}"/>
    <cellStyle name="Millares 11 23" xfId="2161" xr:uid="{B2CC0A21-3C52-48FA-A8E8-C872D592D0C8}"/>
    <cellStyle name="Millares 11 23 2" xfId="2162" xr:uid="{EF09FCEC-884B-4AD5-8E3C-1F11F4B09125}"/>
    <cellStyle name="Millares 11 23 2 2" xfId="2163" xr:uid="{0093B60E-9F21-475E-AA4F-C93F26F377C0}"/>
    <cellStyle name="Millares 11 23 3" xfId="2164" xr:uid="{FC9C166F-DF07-4403-A6D5-44FC9CC9478A}"/>
    <cellStyle name="Millares 11 23 3 2" xfId="2165" xr:uid="{C1418311-E9D5-4064-83C8-C7117BF77D05}"/>
    <cellStyle name="Millares 11 23 4" xfId="2166" xr:uid="{EBEF3D83-A666-4C7B-B911-E843788DA12F}"/>
    <cellStyle name="Millares 11 23 4 2" xfId="2167" xr:uid="{4D07E9C9-B22C-4DCA-9DC3-8632B722D44A}"/>
    <cellStyle name="Millares 11 23 5" xfId="2168" xr:uid="{28AA0F00-AC97-46B5-938A-18C7CBA32F46}"/>
    <cellStyle name="Millares 11 24" xfId="2169" xr:uid="{078BD936-7B92-4CFD-9A46-DD3893FDAFD5}"/>
    <cellStyle name="Millares 11 24 2" xfId="2170" xr:uid="{94C00E06-D9FC-42A3-993B-4453A499730D}"/>
    <cellStyle name="Millares 11 24 2 2" xfId="2171" xr:uid="{88D37B24-345F-417D-86A5-622F682CAEA1}"/>
    <cellStyle name="Millares 11 24 3" xfId="2172" xr:uid="{164B52EE-E05E-488E-8DA3-AC3B738402E1}"/>
    <cellStyle name="Millares 11 24 3 2" xfId="2173" xr:uid="{9602576A-D128-4604-BC94-7CA97AD5A6BC}"/>
    <cellStyle name="Millares 11 24 4" xfId="2174" xr:uid="{2E0342C7-D8C7-411D-9E37-1DCE6288C858}"/>
    <cellStyle name="Millares 11 24 4 2" xfId="2175" xr:uid="{ED423850-9694-47E1-967F-EC0DE8F5774D}"/>
    <cellStyle name="Millares 11 24 5" xfId="2176" xr:uid="{1E774B00-A85F-42A3-84CC-CC61243D56E7}"/>
    <cellStyle name="Millares 11 25" xfId="2177" xr:uid="{F6F959A0-8D4D-43D6-83DE-69994A8165C8}"/>
    <cellStyle name="Millares 11 25 2" xfId="2178" xr:uid="{EC4E2680-58F7-45DF-BD22-A558703E6459}"/>
    <cellStyle name="Millares 11 25 2 2" xfId="2179" xr:uid="{AE6B9310-7FFE-4A23-A001-B99A7FDC3241}"/>
    <cellStyle name="Millares 11 25 3" xfId="2180" xr:uid="{FF8D548A-4A1B-40BC-973E-C162E10B7A11}"/>
    <cellStyle name="Millares 11 25 3 2" xfId="2181" xr:uid="{EB3BFF3D-CC9F-48CF-BEB4-CE9565F93E8C}"/>
    <cellStyle name="Millares 11 25 4" xfId="2182" xr:uid="{5502C0D1-AC0B-4838-8DC0-7EB4308B94BF}"/>
    <cellStyle name="Millares 11 25 4 2" xfId="2183" xr:uid="{9ABD34A6-159F-4763-8457-1A9E55297B46}"/>
    <cellStyle name="Millares 11 25 5" xfId="2184" xr:uid="{BBE2E2A4-AEE3-42EE-8B2C-05842694610B}"/>
    <cellStyle name="Millares 11 26" xfId="2185" xr:uid="{15C76290-8FED-4DFA-9DCC-5A8D65FB8599}"/>
    <cellStyle name="Millares 11 26 2" xfId="2186" xr:uid="{9FC4E084-8F8D-4B6B-9234-BB1803B822F0}"/>
    <cellStyle name="Millares 11 26 2 2" xfId="2187" xr:uid="{3AA08566-0168-4ACB-8AF7-5A9A12699B7D}"/>
    <cellStyle name="Millares 11 26 3" xfId="2188" xr:uid="{BDFCE0E0-66A1-4A7E-B670-5F993CE1D861}"/>
    <cellStyle name="Millares 11 26 3 2" xfId="2189" xr:uid="{7A419CA3-F67E-4C80-9848-DABC7C99B040}"/>
    <cellStyle name="Millares 11 26 4" xfId="2190" xr:uid="{F5BE1290-B39C-4FB5-BA13-262ABB309228}"/>
    <cellStyle name="Millares 11 26 4 2" xfId="2191" xr:uid="{34949A39-220D-491D-A378-FB3A08347D09}"/>
    <cellStyle name="Millares 11 26 5" xfId="2192" xr:uid="{A711B912-A700-4FDA-8D65-0358B36E6268}"/>
    <cellStyle name="Millares 11 27" xfId="2193" xr:uid="{AFFD8880-8633-4971-B444-347018117A20}"/>
    <cellStyle name="Millares 11 27 2" xfId="2194" xr:uid="{97ECF76D-B10E-4F96-B4FD-4124F3372662}"/>
    <cellStyle name="Millares 11 27 2 2" xfId="2195" xr:uid="{27DF4E03-930C-4563-AF43-9835163F8511}"/>
    <cellStyle name="Millares 11 27 3" xfId="2196" xr:uid="{05780DF6-CBFD-4B86-88B8-09E4C93F8646}"/>
    <cellStyle name="Millares 11 27 3 2" xfId="2197" xr:uid="{259E4644-79C5-462A-A932-19676031221E}"/>
    <cellStyle name="Millares 11 27 4" xfId="2198" xr:uid="{5D0DA91F-5F66-4FE8-80AA-130F800B2034}"/>
    <cellStyle name="Millares 11 27 4 2" xfId="2199" xr:uid="{750CA863-6702-439B-84D0-076265D18424}"/>
    <cellStyle name="Millares 11 27 5" xfId="2200" xr:uid="{23440988-64CD-4BFC-A162-66A15772F496}"/>
    <cellStyle name="Millares 11 28" xfId="2201" xr:uid="{3D8125E4-E47F-4FBF-B810-4939421C2AAF}"/>
    <cellStyle name="Millares 11 28 2" xfId="2202" xr:uid="{479FD27F-9571-4DEF-AE76-A2A1EA5D8791}"/>
    <cellStyle name="Millares 11 28 2 2" xfId="2203" xr:uid="{AD041481-A588-4769-BA92-329B2F949B81}"/>
    <cellStyle name="Millares 11 28 3" xfId="2204" xr:uid="{FDD4A919-9CBC-464D-9DBA-3C38C7CD3BD2}"/>
    <cellStyle name="Millares 11 28 3 2" xfId="2205" xr:uid="{23D3CC3B-7E87-4F27-895C-E2D1305EE3BC}"/>
    <cellStyle name="Millares 11 28 4" xfId="2206" xr:uid="{C59D3B12-8D5D-48C8-AAA9-9977AA3C5EB0}"/>
    <cellStyle name="Millares 11 28 4 2" xfId="2207" xr:uid="{DDDEDE82-43B2-40D8-ACC4-19DD9B9FFD44}"/>
    <cellStyle name="Millares 11 28 5" xfId="2208" xr:uid="{101376CC-D1B6-45DC-AA57-6F74E9465765}"/>
    <cellStyle name="Millares 11 29" xfId="2209" xr:uid="{01057D62-4AC2-4274-8B06-FFB993D0DEA2}"/>
    <cellStyle name="Millares 11 29 2" xfId="2210" xr:uid="{48C0BFBD-925A-4B7F-8B56-B287AA0C7984}"/>
    <cellStyle name="Millares 11 29 2 2" xfId="2211" xr:uid="{0D23405D-8520-4B3F-AE3C-72DFD4827834}"/>
    <cellStyle name="Millares 11 29 3" xfId="2212" xr:uid="{A7795781-42D3-48A5-85EC-AB575C67D511}"/>
    <cellStyle name="Millares 11 29 3 2" xfId="2213" xr:uid="{6F6D8785-3026-482F-9332-B8B0F6E9DF53}"/>
    <cellStyle name="Millares 11 29 4" xfId="2214" xr:uid="{4A9DA5C4-DE3B-4D3E-9B3E-DAE469EBAF34}"/>
    <cellStyle name="Millares 11 29 4 2" xfId="2215" xr:uid="{9098005E-F0DD-4A87-B9E2-511A98CA85FC}"/>
    <cellStyle name="Millares 11 29 5" xfId="2216" xr:uid="{22FCA311-B6E7-4AA0-AB42-BAC529DA4A04}"/>
    <cellStyle name="Millares 11 3" xfId="167" xr:uid="{00000000-0005-0000-0000-00007F000000}"/>
    <cellStyle name="Millares 11 3 2" xfId="273" xr:uid="{F725AF24-7E5E-45AB-ADBF-07D11C5FF8C5}"/>
    <cellStyle name="Millares 11 3 2 2" xfId="2219" xr:uid="{71D64310-6AF1-42E6-AA7B-4F0AD3BBF350}"/>
    <cellStyle name="Millares 11 3 2 3" xfId="2218" xr:uid="{6BF3383B-E8AF-4972-BADF-1C54712B7C98}"/>
    <cellStyle name="Millares 11 3 3" xfId="2220" xr:uid="{D2E25940-DA34-4BB9-843E-7805B0982451}"/>
    <cellStyle name="Millares 11 3 3 2" xfId="2221" xr:uid="{B1ABFB3D-3902-4ED6-8925-D50D008F50A1}"/>
    <cellStyle name="Millares 11 3 4" xfId="2222" xr:uid="{DA5671EC-B6D6-405C-AB91-A40ECC30F38A}"/>
    <cellStyle name="Millares 11 3 4 2" xfId="2223" xr:uid="{9B2B0243-8D12-4FD2-BAC9-8E7F660049D2}"/>
    <cellStyle name="Millares 11 3 5" xfId="2224" xr:uid="{F30DA622-375E-40AF-8067-FC39044DB55A}"/>
    <cellStyle name="Millares 11 3 6" xfId="2225" xr:uid="{9B38C99C-F813-47EB-A540-629D72BFD282}"/>
    <cellStyle name="Millares 11 3 7" xfId="2217" xr:uid="{DC44084D-7CA0-43C7-8C0F-E2307BF731A6}"/>
    <cellStyle name="Millares 11 30" xfId="2226" xr:uid="{9AEC0EF6-111C-4490-ABB2-DF33EFD9F277}"/>
    <cellStyle name="Millares 11 30 2" xfId="2227" xr:uid="{9B355C3F-4BE8-4FB1-9799-56520FFD3B20}"/>
    <cellStyle name="Millares 11 30 2 2" xfId="2228" xr:uid="{40A8B501-0EA5-4CB3-9D2A-D9782DAFE8EE}"/>
    <cellStyle name="Millares 11 30 3" xfId="2229" xr:uid="{B8692507-C1BA-4B4C-85B1-244792B683AE}"/>
    <cellStyle name="Millares 11 30 3 2" xfId="2230" xr:uid="{B532E1F8-6D0F-47D9-B054-B35D560D82AF}"/>
    <cellStyle name="Millares 11 30 4" xfId="2231" xr:uid="{80075A94-CE8C-48E9-AA6E-6E4F94946379}"/>
    <cellStyle name="Millares 11 30 4 2" xfId="2232" xr:uid="{B8F66525-C796-4A22-9003-7AD3F9724905}"/>
    <cellStyle name="Millares 11 30 5" xfId="2233" xr:uid="{7EBC5012-ADE1-46F2-B654-64A765A43906}"/>
    <cellStyle name="Millares 11 31" xfId="2234" xr:uid="{B86A5BA8-596A-4988-B03C-A33BB75EDF17}"/>
    <cellStyle name="Millares 11 31 2" xfId="2235" xr:uid="{291CD086-3563-4E21-A913-D9285EB46FBE}"/>
    <cellStyle name="Millares 11 31 2 2" xfId="2236" xr:uid="{3B68162C-976D-4AAB-A110-67880CF9180E}"/>
    <cellStyle name="Millares 11 31 3" xfId="2237" xr:uid="{7215F692-ACC7-4215-871A-0CC89417BDFD}"/>
    <cellStyle name="Millares 11 31 3 2" xfId="2238" xr:uid="{B6A50C3B-5C46-4A16-8284-93FE477982D6}"/>
    <cellStyle name="Millares 11 31 4" xfId="2239" xr:uid="{4A4B9F5D-7376-49BC-8C84-257B331A10DC}"/>
    <cellStyle name="Millares 11 31 4 2" xfId="2240" xr:uid="{D823C36F-1193-4E83-8CBF-0D0728251B03}"/>
    <cellStyle name="Millares 11 31 5" xfId="2241" xr:uid="{F4371583-2864-4FD3-88DD-B03239718A2C}"/>
    <cellStyle name="Millares 11 32" xfId="2242" xr:uid="{71A5C8A3-314F-4B58-B3FA-0CB65E9679C2}"/>
    <cellStyle name="Millares 11 32 2" xfId="2243" xr:uid="{EBF4E4E3-C017-436E-AB6F-65AD118852BA}"/>
    <cellStyle name="Millares 11 32 2 2" xfId="2244" xr:uid="{190B9298-3BED-4C83-B17C-ACC0696A7983}"/>
    <cellStyle name="Millares 11 32 3" xfId="2245" xr:uid="{723608D8-8D32-4D43-B3EF-1D0D9F4C7D8D}"/>
    <cellStyle name="Millares 11 32 3 2" xfId="2246" xr:uid="{FEE2ABCB-F25F-4912-B7EA-0CC730C1DE39}"/>
    <cellStyle name="Millares 11 32 4" xfId="2247" xr:uid="{B7D416A3-8DD3-4D4E-9455-55CDBB03BBFD}"/>
    <cellStyle name="Millares 11 32 4 2" xfId="2248" xr:uid="{B1D2AD9A-73F0-4473-A635-4120490BFB8B}"/>
    <cellStyle name="Millares 11 32 5" xfId="2249" xr:uid="{63192B09-9699-4F93-A354-0FAADBF2CE36}"/>
    <cellStyle name="Millares 11 33" xfId="2250" xr:uid="{E7A5D082-7265-4AB1-A3AE-01B4073AF75B}"/>
    <cellStyle name="Millares 11 33 2" xfId="2251" xr:uid="{77651BFE-1F21-45C2-A6EE-DEE7F83CC32C}"/>
    <cellStyle name="Millares 11 33 2 2" xfId="2252" xr:uid="{58CFDA42-AD78-4392-82FE-30B593EA814C}"/>
    <cellStyle name="Millares 11 33 3" xfId="2253" xr:uid="{891ED3B2-DA36-4F86-B222-345CFBB50C5C}"/>
    <cellStyle name="Millares 11 33 3 2" xfId="2254" xr:uid="{12157EC9-9A30-4913-8F97-4AC4BA6ABA34}"/>
    <cellStyle name="Millares 11 33 4" xfId="2255" xr:uid="{C0BB259E-F508-4BA3-9507-782537ECB248}"/>
    <cellStyle name="Millares 11 33 4 2" xfId="2256" xr:uid="{B43A884C-2CDB-41E8-ADEC-D4DB9555568C}"/>
    <cellStyle name="Millares 11 33 5" xfId="2257" xr:uid="{D980C69B-7234-4031-B354-D247FF399F51}"/>
    <cellStyle name="Millares 11 34" xfId="2258" xr:uid="{71236DD5-6D5B-4470-B36B-CAACE230E398}"/>
    <cellStyle name="Millares 11 34 2" xfId="2259" xr:uid="{7ED4DDDD-98B6-4F04-B89F-705E1B1415FE}"/>
    <cellStyle name="Millares 11 34 2 2" xfId="2260" xr:uid="{4598DA6F-DBDB-4756-B7D8-D9E8B27F245A}"/>
    <cellStyle name="Millares 11 34 3" xfId="2261" xr:uid="{66174D56-79A1-4E95-9583-34D3FEEBB288}"/>
    <cellStyle name="Millares 11 34 3 2" xfId="2262" xr:uid="{EA6565E7-6391-48F0-94E7-45CBD592F963}"/>
    <cellStyle name="Millares 11 34 4" xfId="2263" xr:uid="{AB5791AA-DC12-460B-9570-A449202CEB5A}"/>
    <cellStyle name="Millares 11 34 4 2" xfId="2264" xr:uid="{83351AA0-C94D-48E8-8D5C-1CD8B5777DAE}"/>
    <cellStyle name="Millares 11 34 5" xfId="2265" xr:uid="{A0F59F11-CC01-4ECB-A79B-A896D3B1529E}"/>
    <cellStyle name="Millares 11 35" xfId="2266" xr:uid="{A6F984F1-22A9-4F66-B47A-A313D67B099A}"/>
    <cellStyle name="Millares 11 35 2" xfId="2267" xr:uid="{AD35E14B-D46C-4AAF-93A7-AF0DB693BA5A}"/>
    <cellStyle name="Millares 11 35 2 2" xfId="2268" xr:uid="{66D9A0C2-B762-4984-BB1F-A84D86C82B7F}"/>
    <cellStyle name="Millares 11 35 3" xfId="2269" xr:uid="{0DEF16EB-53B4-4D8B-A35D-6C695ECD2D09}"/>
    <cellStyle name="Millares 11 35 3 2" xfId="2270" xr:uid="{9A916747-A4B3-49AB-B612-DEB1A494E34E}"/>
    <cellStyle name="Millares 11 35 4" xfId="2271" xr:uid="{5AF44808-FBD4-4ECD-A79C-4370795BCFAC}"/>
    <cellStyle name="Millares 11 35 4 2" xfId="2272" xr:uid="{E9E6FB40-AF2B-4CE6-BCF8-E092AD88D385}"/>
    <cellStyle name="Millares 11 35 5" xfId="2273" xr:uid="{FA9B8348-30EF-4C8E-80DF-70EBCAFF7710}"/>
    <cellStyle name="Millares 11 36" xfId="2274" xr:uid="{055B27F4-FF80-4201-A6E0-DDE39B77C640}"/>
    <cellStyle name="Millares 11 36 2" xfId="2275" xr:uid="{F769FE04-C988-434C-9C1F-3A1A9ACB8304}"/>
    <cellStyle name="Millares 11 36 2 2" xfId="2276" xr:uid="{C6F9F9E3-EE60-4504-8AEF-0A781D32A6C7}"/>
    <cellStyle name="Millares 11 36 3" xfId="2277" xr:uid="{800214CD-D3A7-4D5D-AD2D-AECBED80E350}"/>
    <cellStyle name="Millares 11 36 3 2" xfId="2278" xr:uid="{C5265599-C1AB-4371-ADF3-A12CCD82FA84}"/>
    <cellStyle name="Millares 11 36 4" xfId="2279" xr:uid="{84472E84-7B7A-496E-B292-A33F40C90AAA}"/>
    <cellStyle name="Millares 11 36 4 2" xfId="2280" xr:uid="{1CAE297F-A68B-4971-B680-A89A689D18A4}"/>
    <cellStyle name="Millares 11 36 5" xfId="2281" xr:uid="{17D9AAFB-C0B4-4FDB-8D11-8667003F1397}"/>
    <cellStyle name="Millares 11 37" xfId="2282" xr:uid="{B83692DC-9F5D-4645-B5C7-1D7B447DEA75}"/>
    <cellStyle name="Millares 11 37 2" xfId="2283" xr:uid="{7398D0E1-795E-448A-8839-9B31D32C6896}"/>
    <cellStyle name="Millares 11 37 3" xfId="2284" xr:uid="{5219BE63-129A-4B1A-BEA2-AF17AF8662DF}"/>
    <cellStyle name="Millares 11 37 4" xfId="2285" xr:uid="{6E102060-056B-44B0-87A0-129FF36F0AA2}"/>
    <cellStyle name="Millares 11 38" xfId="2286" xr:uid="{961AE05C-96DA-4415-BE13-641A10D7E00F}"/>
    <cellStyle name="Millares 11 38 2" xfId="2287" xr:uid="{06E91ACB-C16A-4681-8CD3-E0C4A4B8C2FD}"/>
    <cellStyle name="Millares 11 38 3" xfId="2288" xr:uid="{2E96B1E8-DB51-4B8B-9706-7236D7510407}"/>
    <cellStyle name="Millares 11 39" xfId="2289" xr:uid="{126AD6CF-5001-477A-BFFD-EBC56A16546A}"/>
    <cellStyle name="Millares 11 4" xfId="245" xr:uid="{B15448DF-1713-4408-885E-D0AA43FEE305}"/>
    <cellStyle name="Millares 11 4 2" xfId="2291" xr:uid="{89CCCE24-D0FB-443E-B1BA-071512EC4DC1}"/>
    <cellStyle name="Millares 11 4 2 2" xfId="2292" xr:uid="{0DFE0E4E-548C-453E-A30E-B5A1526004D5}"/>
    <cellStyle name="Millares 11 4 3" xfId="2293" xr:uid="{E0DC7949-D6F3-4E8B-B9CB-7B1550463F3B}"/>
    <cellStyle name="Millares 11 4 3 2" xfId="2294" xr:uid="{5EDB5669-3DD6-459C-B433-4F1E36F0C4BC}"/>
    <cellStyle name="Millares 11 4 4" xfId="2295" xr:uid="{E9287E02-E400-4394-A989-8AE59599EF24}"/>
    <cellStyle name="Millares 11 4 4 2" xfId="2296" xr:uid="{D5489C76-F641-4BFD-9687-48C1A3FC8F06}"/>
    <cellStyle name="Millares 11 4 5" xfId="2297" xr:uid="{D4A0CC65-AD8F-4E30-A04C-C5373841FBAE}"/>
    <cellStyle name="Millares 11 4 6" xfId="2298" xr:uid="{D2782F17-7E6E-481A-8C6F-53811B18C93D}"/>
    <cellStyle name="Millares 11 4 7" xfId="2290" xr:uid="{1E418A88-C560-4292-A198-BEF77B131F78}"/>
    <cellStyle name="Millares 11 40" xfId="2047" xr:uid="{20680D32-9CE1-47EB-9B6B-286F5C81ED56}"/>
    <cellStyle name="Millares 11 5" xfId="735" xr:uid="{AC342B99-61CA-43CD-9C62-E30A2A56F8EB}"/>
    <cellStyle name="Millares 11 5 2" xfId="2300" xr:uid="{CE0EC949-C182-405C-B9D2-0365EFB2ED90}"/>
    <cellStyle name="Millares 11 5 2 2" xfId="2301" xr:uid="{C4660ADC-66A0-4B4A-BD28-570783D3F22B}"/>
    <cellStyle name="Millares 11 5 3" xfId="2302" xr:uid="{CDC13BFF-CFA0-4819-946E-9F090D8E61F0}"/>
    <cellStyle name="Millares 11 5 3 2" xfId="2303" xr:uid="{E9D907D0-24B3-4147-B8AC-99C711565629}"/>
    <cellStyle name="Millares 11 5 4" xfId="2304" xr:uid="{44B71995-0E6D-495E-BC95-708A625D8581}"/>
    <cellStyle name="Millares 11 5 4 2" xfId="2305" xr:uid="{F303AE4D-CCC5-459A-BC99-A8EFAAE0E702}"/>
    <cellStyle name="Millares 11 5 5" xfId="2306" xr:uid="{83842CA0-2277-4825-B86E-426B63EB0E4D}"/>
    <cellStyle name="Millares 11 5 6" xfId="2299" xr:uid="{4C82BFCE-C81E-4E8A-B420-780B9FE284D4}"/>
    <cellStyle name="Millares 11 6" xfId="2307" xr:uid="{44F09EC8-C43E-48F6-87E7-079EFEB78B4E}"/>
    <cellStyle name="Millares 11 6 2" xfId="2308" xr:uid="{3FA1137A-B309-49DE-905D-B8900666AFE0}"/>
    <cellStyle name="Millares 11 6 2 2" xfId="2309" xr:uid="{F1CA278B-84EE-44A2-938D-A3FD0B32417C}"/>
    <cellStyle name="Millares 11 6 3" xfId="2310" xr:uid="{30F57ECB-071E-42B6-BF90-7BB94F9DB9ED}"/>
    <cellStyle name="Millares 11 6 3 2" xfId="2311" xr:uid="{455865BF-6399-4563-9D09-9693092155BB}"/>
    <cellStyle name="Millares 11 6 4" xfId="2312" xr:uid="{51E9403C-F60A-4817-B0B5-1D9C5ED59696}"/>
    <cellStyle name="Millares 11 6 4 2" xfId="2313" xr:uid="{2A533ED2-A53B-4893-9AC4-D8F355934C48}"/>
    <cellStyle name="Millares 11 6 5" xfId="2314" xr:uid="{4D5A18E5-926D-44CB-8B55-CA4C2402ABB3}"/>
    <cellStyle name="Millares 11 7" xfId="2315" xr:uid="{50E01CF3-329C-407D-A662-64AA417839E3}"/>
    <cellStyle name="Millares 11 7 2" xfId="2316" xr:uid="{C6708B03-C0AE-4213-9101-33EE4E553A04}"/>
    <cellStyle name="Millares 11 7 2 2" xfId="2317" xr:uid="{A39B45F3-C386-4F1D-A9E7-B4E0F1185070}"/>
    <cellStyle name="Millares 11 7 3" xfId="2318" xr:uid="{424BF86D-6E05-49D0-9F68-7736697EB7D4}"/>
    <cellStyle name="Millares 11 7 3 2" xfId="2319" xr:uid="{8EB963AD-814A-4AE3-A77F-14B03443C1F1}"/>
    <cellStyle name="Millares 11 7 4" xfId="2320" xr:uid="{B2150809-E6F5-4591-A8C4-2BDF12C7511B}"/>
    <cellStyle name="Millares 11 7 4 2" xfId="2321" xr:uid="{FC723325-84DF-4308-9468-D04706DB08D5}"/>
    <cellStyle name="Millares 11 7 5" xfId="2322" xr:uid="{ABDDCF7E-19CC-4421-9F0D-681EC67C6BF1}"/>
    <cellStyle name="Millares 11 8" xfId="2323" xr:uid="{7E437010-D547-4530-B303-AC1CC7B7C421}"/>
    <cellStyle name="Millares 11 8 2" xfId="2324" xr:uid="{E53E9A9B-FA3C-4568-857F-2A91755F769B}"/>
    <cellStyle name="Millares 11 8 2 2" xfId="2325" xr:uid="{E796CA51-B733-4268-863D-D88C08928A15}"/>
    <cellStyle name="Millares 11 8 3" xfId="2326" xr:uid="{AB249D6B-BD80-4077-9399-0307113D9DD0}"/>
    <cellStyle name="Millares 11 8 3 2" xfId="2327" xr:uid="{AD6786EB-9D1C-4F5F-8FFC-D9FFCC2FFA99}"/>
    <cellStyle name="Millares 11 8 4" xfId="2328" xr:uid="{B59242FC-6179-471F-B1C0-DE2AAD621736}"/>
    <cellStyle name="Millares 11 8 4 2" xfId="2329" xr:uid="{C4AF13C4-2607-4CBE-9ECE-24E33E94693F}"/>
    <cellStyle name="Millares 11 8 5" xfId="2330" xr:uid="{DF9AE337-1252-41BD-94FF-2827969033A7}"/>
    <cellStyle name="Millares 11 9" xfId="2331" xr:uid="{32C29DDA-0491-4CE0-B991-ECDB73F91F12}"/>
    <cellStyle name="Millares 11 9 2" xfId="2332" xr:uid="{AF2B711E-803D-48B9-8325-805160EF76D2}"/>
    <cellStyle name="Millares 11 9 2 2" xfId="2333" xr:uid="{48BC55D2-6107-40B5-9D0B-CFF2DC7F38FB}"/>
    <cellStyle name="Millares 11 9 3" xfId="2334" xr:uid="{77852B41-6527-4B3E-A336-7A765595291E}"/>
    <cellStyle name="Millares 11 9 3 2" xfId="2335" xr:uid="{5CCC8AED-D07A-4C5E-911E-F818034E491B}"/>
    <cellStyle name="Millares 11 9 4" xfId="2336" xr:uid="{9981D8FA-0D84-4535-8FF1-2CD43D640CF4}"/>
    <cellStyle name="Millares 11 9 4 2" xfId="2337" xr:uid="{B3867CF7-1AD9-47D8-AFA2-93AF5285BA31}"/>
    <cellStyle name="Millares 11 9 5" xfId="2338" xr:uid="{77106642-3CB4-4823-B589-3E1E043EEF70}"/>
    <cellStyle name="Millares 110" xfId="2339" xr:uid="{AB891AAD-2E9B-430E-A969-1A638AF71F2E}"/>
    <cellStyle name="Millares 110 2" xfId="2340" xr:uid="{24A1AA24-594F-456F-8403-8CDE206D6FDD}"/>
    <cellStyle name="Millares 110 2 2" xfId="2341" xr:uid="{905DCF86-7D91-4D90-AE17-E470273D9035}"/>
    <cellStyle name="Millares 110 2 3" xfId="2342" xr:uid="{8B584A8A-1EF1-4704-9E74-73B53C93C1B4}"/>
    <cellStyle name="Millares 110 3" xfId="2343" xr:uid="{F36B49DD-C34D-4619-A5CB-C3C8759196F7}"/>
    <cellStyle name="Millares 110 3 2" xfId="2344" xr:uid="{848590F7-FB0D-4243-A8E3-BA1F103BDBAE}"/>
    <cellStyle name="Millares 110 4" xfId="2345" xr:uid="{BE2ABBA1-54FF-45F8-9E6A-0E340154DF5B}"/>
    <cellStyle name="Millares 110 4 2" xfId="2346" xr:uid="{CF378CBF-6B7C-4579-858D-F167418F2E52}"/>
    <cellStyle name="Millares 110 4 3" xfId="2347" xr:uid="{B98AFF19-B69C-4443-A7F5-20B5DD8177B8}"/>
    <cellStyle name="Millares 110 5" xfId="2348" xr:uid="{F22BF0DB-9BB1-407A-92E0-AC36A01E0B99}"/>
    <cellStyle name="Millares 110 5 2" xfId="2349" xr:uid="{005D7A92-32B3-46BF-9767-BDFA4559C0B1}"/>
    <cellStyle name="Millares 110 6" xfId="2350" xr:uid="{915205DD-4FA8-46CD-8915-9E1005540C52}"/>
    <cellStyle name="Millares 111" xfId="2351" xr:uid="{770874FE-F472-4984-8D13-FE17AC9CAD36}"/>
    <cellStyle name="Millares 111 2" xfId="2352" xr:uid="{8882B06D-DF75-4499-883E-C94529EE2AD1}"/>
    <cellStyle name="Millares 111 2 2" xfId="2353" xr:uid="{6BDA58DC-4E1F-4CA0-AD9C-A39D84986DBD}"/>
    <cellStyle name="Millares 111 2 3" xfId="2354" xr:uid="{BAF8EB38-94D7-401C-870A-2D122A22CED0}"/>
    <cellStyle name="Millares 111 3" xfId="2355" xr:uid="{2B6B98E7-80FB-4FE6-81E3-3AA74162ED06}"/>
    <cellStyle name="Millares 111 3 2" xfId="2356" xr:uid="{6A5F0315-1BE9-425F-B13B-82558813E23F}"/>
    <cellStyle name="Millares 111 4" xfId="2357" xr:uid="{0B32013C-1A37-43A4-B15F-C75B70ACB0F1}"/>
    <cellStyle name="Millares 111 4 2" xfId="2358" xr:uid="{6225F61B-83E0-40FA-AB0E-43C1075C5E1B}"/>
    <cellStyle name="Millares 111 4 3" xfId="2359" xr:uid="{DB3E8C66-F27F-4916-B70C-5A626F638201}"/>
    <cellStyle name="Millares 111 5" xfId="2360" xr:uid="{A385CFF6-9718-4525-A9B2-109991F00E98}"/>
    <cellStyle name="Millares 111 5 2" xfId="2361" xr:uid="{4A526EDE-91A5-431A-A924-4AD8CB8DDBB3}"/>
    <cellStyle name="Millares 111 6" xfId="2362" xr:uid="{FA5F6198-19F4-453C-9821-3CF4D6087994}"/>
    <cellStyle name="Millares 111 7" xfId="2363" xr:uid="{74E49AA2-CB2D-4B23-9C24-D75FD0703153}"/>
    <cellStyle name="Millares 112" xfId="2364" xr:uid="{67AF346C-2085-4975-955D-92F98BAABD0F}"/>
    <cellStyle name="Millares 112 2" xfId="2365" xr:uid="{7DC9BB48-8456-48AC-AB10-88BF0D1612BA}"/>
    <cellStyle name="Millares 112 3" xfId="2366" xr:uid="{4122E934-0158-4BE0-87A1-AFD1773FB6FC}"/>
    <cellStyle name="Millares 112 3 2" xfId="2367" xr:uid="{9287BD7B-1E31-4D48-993B-6F55A305E9D2}"/>
    <cellStyle name="Millares 112 4" xfId="2368" xr:uid="{C00601FF-AB12-4971-964C-FDD9402147A0}"/>
    <cellStyle name="Millares 112 4 2" xfId="2369" xr:uid="{21F10261-93FE-4B51-97A3-097E19715F45}"/>
    <cellStyle name="Millares 112 5" xfId="2370" xr:uid="{10D8D54D-1271-44F6-BF93-2180F161C672}"/>
    <cellStyle name="Millares 112 5 2" xfId="2371" xr:uid="{308377C9-45FD-49AE-BA99-F927E8401C2B}"/>
    <cellStyle name="Millares 112 6" xfId="2372" xr:uid="{BB004E49-E1E9-450B-83E9-1F7F51D5F1E0}"/>
    <cellStyle name="Millares 112 7" xfId="2373" xr:uid="{414C95A3-50CD-4620-84A4-122FD11E0BC5}"/>
    <cellStyle name="Millares 113" xfId="2374" xr:uid="{D35BA481-057F-4EDD-9CED-73F02CD12ABC}"/>
    <cellStyle name="Millares 113 2" xfId="2375" xr:uid="{91D9D0CE-B1CB-4732-9E6C-78AA83A48540}"/>
    <cellStyle name="Millares 113 3" xfId="2376" xr:uid="{46C984C1-DA4D-45C8-9C13-5B38187C3C60}"/>
    <cellStyle name="Millares 113 3 2" xfId="2377" xr:uid="{AB141939-38FE-444E-BCDB-809194BB6AD6}"/>
    <cellStyle name="Millares 113 4" xfId="2378" xr:uid="{07EE7272-095C-40ED-B947-5A3298973BC8}"/>
    <cellStyle name="Millares 113 4 2" xfId="2379" xr:uid="{F882FC4B-2E62-4AB2-BE5E-D57155617411}"/>
    <cellStyle name="Millares 113 5" xfId="2380" xr:uid="{18C714E5-CC9A-4C60-AB9F-19932B8314DA}"/>
    <cellStyle name="Millares 113 6" xfId="2381" xr:uid="{97A0FFEA-B5F9-492E-B843-5AB9F9B6BAAC}"/>
    <cellStyle name="Millares 114" xfId="2382" xr:uid="{EDB3977D-E003-426B-A9DD-3F8DEA6BD49A}"/>
    <cellStyle name="Millares 114 2" xfId="2383" xr:uid="{0D318DAC-E51C-48D9-8C5E-1EE8861057FB}"/>
    <cellStyle name="Millares 114 3" xfId="2384" xr:uid="{1E1ACF13-B9AB-4070-95BE-FFD4AB288426}"/>
    <cellStyle name="Millares 114 3 2" xfId="2385" xr:uid="{51880E86-63BD-4836-828B-15D192F30C3B}"/>
    <cellStyle name="Millares 114 4" xfId="2386" xr:uid="{CCF09D28-3EA0-4AFE-89B8-D4EBD88C6FB8}"/>
    <cellStyle name="Millares 114 4 2" xfId="2387" xr:uid="{B98F2A07-5593-4E26-8B47-6FD66F072EA0}"/>
    <cellStyle name="Millares 114 5" xfId="2388" xr:uid="{D88FB2AD-5A86-463B-8271-54B8B72F469E}"/>
    <cellStyle name="Millares 114 6" xfId="2389" xr:uid="{915AD013-8EF9-497B-84AC-A6A2BAEB453E}"/>
    <cellStyle name="Millares 115" xfId="2390" xr:uid="{7774B235-AD1A-4112-AC63-160AECA3AE8A}"/>
    <cellStyle name="Millares 115 2" xfId="2391" xr:uid="{35871F01-783D-4042-B877-BE858B176CA6}"/>
    <cellStyle name="Millares 115 2 2" xfId="2392" xr:uid="{010146DE-C355-4F82-9555-06D9E2834882}"/>
    <cellStyle name="Millares 115 2 2 2" xfId="2393" xr:uid="{C407C770-35A4-4A31-B704-467C54C913BB}"/>
    <cellStyle name="Millares 115 2 3" xfId="2394" xr:uid="{05399C60-939C-4328-971C-2F8E9C588740}"/>
    <cellStyle name="Millares 115 2 3 2" xfId="2395" xr:uid="{087F7403-4683-4931-A892-44E1F9583CD3}"/>
    <cellStyle name="Millares 115 2 4" xfId="2396" xr:uid="{54332344-4040-4D04-8B75-7EF4AE21D34C}"/>
    <cellStyle name="Millares 115 3" xfId="2397" xr:uid="{7A4DBA15-62B9-4562-90B7-B86A0AD9AF9E}"/>
    <cellStyle name="Millares 115 3 2" xfId="2398" xr:uid="{7156F24A-D429-4E73-B8E5-B784D20A165A}"/>
    <cellStyle name="Millares 115 4" xfId="2399" xr:uid="{022C1C28-4A17-4B94-9673-C8DD9B798632}"/>
    <cellStyle name="Millares 115 4 2" xfId="2400" xr:uid="{ACC1B6B8-88B9-4BCA-9054-64CBBEE3E3A7}"/>
    <cellStyle name="Millares 115 4 3" xfId="2401" xr:uid="{D75E2E26-6986-4726-9823-7472ECC7A41E}"/>
    <cellStyle name="Millares 115 5" xfId="2402" xr:uid="{EB647FCB-2845-41FE-9948-0CD1F7D08F3C}"/>
    <cellStyle name="Millares 115 5 2" xfId="2403" xr:uid="{2FAD7A76-28D9-4496-AF13-BE6D926D1091}"/>
    <cellStyle name="Millares 115 6" xfId="2404" xr:uid="{EA32E263-67B0-4BCB-A776-3BDFDA9B2092}"/>
    <cellStyle name="Millares 115 6 2" xfId="2405" xr:uid="{F3A30816-E874-4B72-A4FA-EB1F128DEC25}"/>
    <cellStyle name="Millares 115 7" xfId="2406" xr:uid="{F7E5D4AA-9A6F-4F87-BDF2-90AA06897D55}"/>
    <cellStyle name="Millares 115 8" xfId="2407" xr:uid="{601260DA-B3B8-4B6B-A959-0892CE4A547C}"/>
    <cellStyle name="Millares 116" xfId="2408" xr:uid="{98912450-E3EB-46DE-9F56-B761281FF632}"/>
    <cellStyle name="Millares 116 2" xfId="2409" xr:uid="{61B8962E-FDC4-405F-A7EE-F07A26A7F19C}"/>
    <cellStyle name="Millares 116 2 2" xfId="2410" xr:uid="{D2A207C2-4A24-4213-B8DB-D03D833D7277}"/>
    <cellStyle name="Millares 116 2 2 2" xfId="2411" xr:uid="{84741A3C-9D38-4444-8643-D784018C968A}"/>
    <cellStyle name="Millares 116 2 2 2 2" xfId="12649" xr:uid="{88D34F84-46C9-43C0-BCD8-07B2187ECDB3}"/>
    <cellStyle name="Millares 116 2 2 2 3" xfId="15452" xr:uid="{9404D0CA-369F-4E22-BA54-4A8D910652CA}"/>
    <cellStyle name="Millares 116 2 3" xfId="2412" xr:uid="{38D0A03E-091A-40DD-89A4-60E0EA0BC244}"/>
    <cellStyle name="Millares 116 2 3 2" xfId="12650" xr:uid="{74DF7F61-AD9D-4930-885F-996624C1A193}"/>
    <cellStyle name="Millares 116 2 3 3" xfId="15453" xr:uid="{8546AAD9-7CEE-4186-B31D-C6FE3F85C78B}"/>
    <cellStyle name="Millares 116 2 4" xfId="2413" xr:uid="{317C17B7-7B8C-49D9-BCAD-EBF8646D8A53}"/>
    <cellStyle name="Millares 116 2 5" xfId="7407" xr:uid="{70AE0E40-5F22-45C8-B1BD-6B68F118263B}"/>
    <cellStyle name="Millares 116 3" xfId="2414" xr:uid="{261A8DA7-E686-4B22-9D2B-7467C66DB20F}"/>
    <cellStyle name="Millares 116 3 2" xfId="2415" xr:uid="{A2DA852E-4AC6-4296-9A25-9D7F08FDD6C3}"/>
    <cellStyle name="Millares 116 4" xfId="2416" xr:uid="{105BA7E1-BD00-4360-BBE7-A13CE12FF636}"/>
    <cellStyle name="Millares 116 4 2" xfId="2417" xr:uid="{796EDF29-E811-4181-A65A-D9274C6E08A6}"/>
    <cellStyle name="Millares 116 4 3" xfId="2418" xr:uid="{0D306C99-3510-4A7E-A04F-9BA168DF8332}"/>
    <cellStyle name="Millares 116 5" xfId="2419" xr:uid="{2E666808-4539-4CEA-BFF2-CF4DC537F081}"/>
    <cellStyle name="Millares 116 5 2" xfId="2420" xr:uid="{11E73131-136E-4310-9043-22B8C820052E}"/>
    <cellStyle name="Millares 116 6" xfId="2421" xr:uid="{04E4E4BC-039E-4BE4-BE88-3AF01D0E7EC7}"/>
    <cellStyle name="Millares 116 7" xfId="2422" xr:uid="{46C5C43B-5516-431B-83A6-585A248C14AF}"/>
    <cellStyle name="Millares 117" xfId="2423" xr:uid="{67A58A41-9502-46D0-881F-C8BA122BECEB}"/>
    <cellStyle name="Millares 117 2" xfId="2424" xr:uid="{61214F16-96A2-4684-8DCB-165ECF964D6B}"/>
    <cellStyle name="Millares 117 2 2" xfId="2425" xr:uid="{CDC94931-B1DE-4BE8-AE10-BC4CB57C2648}"/>
    <cellStyle name="Millares 117 2 3" xfId="2426" xr:uid="{BB4A5B3E-5FA4-4D88-BD27-C96410F9F359}"/>
    <cellStyle name="Millares 117 3" xfId="2427" xr:uid="{6A0B01FA-0B4F-4389-8452-7368DAC71BDE}"/>
    <cellStyle name="Millares 117 3 2" xfId="2428" xr:uid="{F557C8D2-C747-4913-90C1-A4191D094455}"/>
    <cellStyle name="Millares 117 4" xfId="2429" xr:uid="{185D35DF-DB4E-40F9-A2D8-FB4B7CDE9C0B}"/>
    <cellStyle name="Millares 117 4 2" xfId="2430" xr:uid="{095A8B85-0502-4FF2-AFF1-23720C615B71}"/>
    <cellStyle name="Millares 117 5" xfId="2431" xr:uid="{BC501C8C-C8C2-437F-8215-4870365844BE}"/>
    <cellStyle name="Millares 117 6" xfId="2432" xr:uid="{AAC34232-4052-418A-BD3A-62F01F76DA99}"/>
    <cellStyle name="Millares 118" xfId="2433" xr:uid="{F4A7A838-B1EE-43E6-8CFF-C8AE0A94D529}"/>
    <cellStyle name="Millares 118 2" xfId="2434" xr:uid="{E13A889E-652D-4C36-9277-80649828A110}"/>
    <cellStyle name="Millares 118 2 2" xfId="2435" xr:uid="{2852CB93-D811-41DC-A9EC-B951BD1EB1AA}"/>
    <cellStyle name="Millares 118 2 3" xfId="2436" xr:uid="{A388022B-78B8-40FB-AD8E-2E3820C0541D}"/>
    <cellStyle name="Millares 118 3" xfId="2437" xr:uid="{474B0B07-BB40-4C56-B122-151A3C2EC342}"/>
    <cellStyle name="Millares 118 3 2" xfId="2438" xr:uid="{1EE2EA3E-DDBF-4774-931C-A5CB78D4A33F}"/>
    <cellStyle name="Millares 118 4" xfId="2439" xr:uid="{7F72E31E-777F-4414-8432-F09378B73D7B}"/>
    <cellStyle name="Millares 118 4 2" xfId="2440" xr:uid="{39853595-C6E6-4515-8836-CB8B1ACCB5B7}"/>
    <cellStyle name="Millares 118 5" xfId="2441" xr:uid="{5AAAB229-8464-4DC3-8802-E08C7E4D81B5}"/>
    <cellStyle name="Millares 118 6" xfId="2442" xr:uid="{43774FE0-299C-4E85-ADBB-198BA8F3154B}"/>
    <cellStyle name="Millares 119" xfId="2443" xr:uid="{0701224B-5075-4B28-A802-402BAE468DC5}"/>
    <cellStyle name="Millares 119 2" xfId="2444" xr:uid="{A2C8CFC8-DF73-4C31-86EF-B31B72C3EC88}"/>
    <cellStyle name="Millares 119 2 2" xfId="2445" xr:uid="{C6952A2B-89BF-49BF-92E8-68734EF0E0C5}"/>
    <cellStyle name="Millares 119 3" xfId="2446" xr:uid="{2A282388-55B0-4142-9EC4-FAE9ACDD5B36}"/>
    <cellStyle name="Millares 119 3 2" xfId="2447" xr:uid="{44894133-9B9F-4FF3-B25F-689350EEA184}"/>
    <cellStyle name="Millares 119 4" xfId="2448" xr:uid="{FC8722A1-5D2C-433B-A01E-93546DFCD3E7}"/>
    <cellStyle name="Millares 119 4 2" xfId="2449" xr:uid="{922CE3F5-9A43-4F1A-ABEC-8767F8E51619}"/>
    <cellStyle name="Millares 119 5" xfId="2450" xr:uid="{542F1DC4-B0DF-47B6-A2C4-7118877E62B7}"/>
    <cellStyle name="Millares 119 6" xfId="2451" xr:uid="{A17CA853-C745-4F1F-8497-D6B6B9231670}"/>
    <cellStyle name="Millares 12" xfId="114" xr:uid="{00000000-0005-0000-0000-000080000000}"/>
    <cellStyle name="Millares 12 2" xfId="2453" xr:uid="{DADBF016-7EBD-4CBC-B236-EEF3E29FF607}"/>
    <cellStyle name="Millares 12 2 2" xfId="2454" xr:uid="{34238572-E761-4B5A-A97E-17241075494F}"/>
    <cellStyle name="Millares 12 2 3" xfId="2455" xr:uid="{CBE9B18F-BE58-4184-A2E2-83004592D076}"/>
    <cellStyle name="Millares 12 2 4" xfId="2456" xr:uid="{167ADC7A-AD15-4791-8E3E-63BAFB03552D}"/>
    <cellStyle name="Millares 12 2 5" xfId="2457" xr:uid="{98487029-5388-4B3F-876D-D996F308820A}"/>
    <cellStyle name="Millares 12 3" xfId="2458" xr:uid="{CD462815-2AD6-454D-906C-E82F5DFB45D8}"/>
    <cellStyle name="Millares 12 3 2" xfId="2459" xr:uid="{87CE744E-1849-42D9-ACEA-525A8ACC5687}"/>
    <cellStyle name="Millares 12 3 2 2" xfId="2460" xr:uid="{E1E459ED-72D9-44BC-90B1-AD063B25E495}"/>
    <cellStyle name="Millares 12 3 3" xfId="2461" xr:uid="{3C80BDAC-3374-4431-A0BD-A1BE107C908A}"/>
    <cellStyle name="Millares 12 4" xfId="2462" xr:uid="{C9FEC256-DF41-481D-9853-3272A7A81A60}"/>
    <cellStyle name="Millares 12 4 2" xfId="2463" xr:uid="{1DA29571-DC21-4667-8BEF-C533DD6043DA}"/>
    <cellStyle name="Millares 12 4 2 2" xfId="2464" xr:uid="{B91AFADC-9D80-4965-9937-C3209128340E}"/>
    <cellStyle name="Millares 12 4 3" xfId="2465" xr:uid="{918D4139-4D38-4F37-9A73-38ACAAE8E44F}"/>
    <cellStyle name="Millares 12 5" xfId="2466" xr:uid="{44AC2E79-BC0E-4F47-AD04-CEF075E2BF01}"/>
    <cellStyle name="Millares 12 5 2" xfId="2467" xr:uid="{30FFE24C-756B-4765-975B-4D70C317E64E}"/>
    <cellStyle name="Millares 12 6" xfId="2468" xr:uid="{DA220162-8030-4D07-A87B-BCA04A81FB90}"/>
    <cellStyle name="Millares 12 6 2" xfId="12651" xr:uid="{A3864FC8-92C2-4867-9463-3B6FF2390FF4}"/>
    <cellStyle name="Millares 12 7" xfId="2452" xr:uid="{A448E348-AFEE-438F-A768-EF9FA943BAF3}"/>
    <cellStyle name="Millares 120" xfId="2469" xr:uid="{325BFE24-7604-4BD8-9C5F-6044BF63B4FC}"/>
    <cellStyle name="Millares 120 2" xfId="2470" xr:uid="{CBB02544-71B8-4917-9412-238CAD4D6124}"/>
    <cellStyle name="Millares 120 2 2" xfId="2471" xr:uid="{03608048-9A26-458B-B9F6-B3ECBDCB66AA}"/>
    <cellStyle name="Millares 120 3" xfId="2472" xr:uid="{FFE1B495-D6D4-474B-81C0-0836BD9AFE13}"/>
    <cellStyle name="Millares 120 3 2" xfId="2473" xr:uid="{91778607-2418-4A9F-8EB2-C40F0FA6938A}"/>
    <cellStyle name="Millares 120 4" xfId="2474" xr:uid="{9D99ED7E-CA4B-4A50-8957-E4974D234801}"/>
    <cellStyle name="Millares 120 4 2" xfId="2475" xr:uid="{FC999E28-F039-45F7-985B-D73992806595}"/>
    <cellStyle name="Millares 120 5" xfId="2476" xr:uid="{43DA225F-84F7-493D-AD74-FD76D0BED41A}"/>
    <cellStyle name="Millares 120 6" xfId="2477" xr:uid="{1C713EB0-4C8D-4848-9D55-2A5F4FACE5A6}"/>
    <cellStyle name="Millares 121" xfId="2478" xr:uid="{D38EAE06-7D9D-4D77-8C83-47FD4A7254D4}"/>
    <cellStyle name="Millares 121 2" xfId="2479" xr:uid="{631AE53E-8D9E-42D2-BDC0-2E7260CC42D1}"/>
    <cellStyle name="Millares 121 2 2" xfId="2480" xr:uid="{6F025AB6-6FF3-4880-9976-DB2C464D23BE}"/>
    <cellStyle name="Millares 121 3" xfId="2481" xr:uid="{A557F4DE-4D13-497F-B4B4-218269C17951}"/>
    <cellStyle name="Millares 121 3 2" xfId="2482" xr:uid="{CF94BFE9-2497-434F-9B9E-4FDDFB9DB925}"/>
    <cellStyle name="Millares 121 4" xfId="2483" xr:uid="{A9BE04B2-10F8-4F13-9343-3F0D8D245CD9}"/>
    <cellStyle name="Millares 121 4 2" xfId="2484" xr:uid="{D8FAB8CD-472F-419D-96EC-7A7D205A8AC8}"/>
    <cellStyle name="Millares 121 5" xfId="2485" xr:uid="{60DB32F9-B583-4926-B499-C1F91092948F}"/>
    <cellStyle name="Millares 121 6" xfId="2486" xr:uid="{F7ACC6BC-B5DD-4FDC-B110-61E112F0DBDE}"/>
    <cellStyle name="Millares 122" xfId="2487" xr:uid="{C3B82E56-BA5C-4FD3-8891-C3FFE019420F}"/>
    <cellStyle name="Millares 122 2" xfId="2488" xr:uid="{1DD04593-F7DE-487A-BB7C-3AA603661A87}"/>
    <cellStyle name="Millares 122 2 2" xfId="2489" xr:uid="{0A0DB308-C5EC-41B1-ACB6-F9480328E859}"/>
    <cellStyle name="Millares 122 3" xfId="2490" xr:uid="{AFAB2873-D650-4FF2-B19F-E42BA8271E24}"/>
    <cellStyle name="Millares 122 3 2" xfId="2491" xr:uid="{262CAFFC-349B-4E1C-8189-80F99F032181}"/>
    <cellStyle name="Millares 122 4" xfId="2492" xr:uid="{14663D46-14B9-4F56-8849-C70B3758538E}"/>
    <cellStyle name="Millares 122 4 2" xfId="2493" xr:uid="{11B9577D-077D-4E19-84C5-BFE9A10321ED}"/>
    <cellStyle name="Millares 122 5" xfId="2494" xr:uid="{16CA68C9-2A45-4258-A0F0-41F862479CD5}"/>
    <cellStyle name="Millares 122 6" xfId="2495" xr:uid="{74FB6E40-18B3-490C-B299-FA68DBB69DEF}"/>
    <cellStyle name="Millares 123" xfId="2496" xr:uid="{926BCD69-6B63-46EF-AC20-01CE4AC3F6E7}"/>
    <cellStyle name="Millares 123 2" xfId="2497" xr:uid="{7FB64B10-879E-4ADD-A2B9-BC6901F37581}"/>
    <cellStyle name="Millares 123 2 2" xfId="2498" xr:uid="{9D9693FD-B98E-47EE-9EA9-40A18AC3B529}"/>
    <cellStyle name="Millares 123 2 2 2" xfId="2499" xr:uid="{90460C8B-4D7B-4F37-8929-7100B3CE27AF}"/>
    <cellStyle name="Millares 123 2 2 2 2" xfId="12652" xr:uid="{7868E867-1B0C-476B-9BF3-69337B69B686}"/>
    <cellStyle name="Millares 123 2 2 2 3" xfId="15454" xr:uid="{859D16C6-B75D-40E4-8C5F-3B2C6810231A}"/>
    <cellStyle name="Millares 123 2 3" xfId="2500" xr:uid="{04F60613-11AB-4212-A57C-CD4CD5DF11A0}"/>
    <cellStyle name="Millares 123 2 4" xfId="7408" xr:uid="{58A85F2E-E853-4287-96AF-8F6F6A0CF90E}"/>
    <cellStyle name="Millares 123 3" xfId="2501" xr:uid="{1CE92ABE-98AE-4917-A74D-561D5C1F5B2F}"/>
    <cellStyle name="Millares 123 4" xfId="2502" xr:uid="{20CD32BC-4C52-42F5-950F-48B59AE0BFC8}"/>
    <cellStyle name="Millares 124" xfId="2503" xr:uid="{629513D5-D97B-4480-AE8F-760B13953F6C}"/>
    <cellStyle name="Millares 124 2" xfId="2504" xr:uid="{8D6D734E-6F6C-45FA-B308-FF097E5035E5}"/>
    <cellStyle name="Millares 124 3" xfId="2505" xr:uid="{CACFD273-D34F-49BD-BD88-51DE9FB9B030}"/>
    <cellStyle name="Millares 125" xfId="2506" xr:uid="{9E239AE2-1BDF-49A6-98A2-2A56426F8946}"/>
    <cellStyle name="Millares 125 2" xfId="2507" xr:uid="{7A253395-76C8-481A-98D6-3E3A10153F90}"/>
    <cellStyle name="Millares 125 3" xfId="2508" xr:uid="{E7BBF2E6-7F04-4518-B407-F4DFB537AB30}"/>
    <cellStyle name="Millares 126" xfId="2509" xr:uid="{374E4B62-9DFC-4FB7-88A4-D6AF59232FEE}"/>
    <cellStyle name="Millares 126 2" xfId="2510" xr:uid="{DE04C577-F15B-4DB6-8DD3-E2D7138D030F}"/>
    <cellStyle name="Millares 126 3" xfId="2511" xr:uid="{E3303DEE-7814-41E2-AA71-3198B4FBE544}"/>
    <cellStyle name="Millares 127" xfId="2512" xr:uid="{581FF523-32E9-4928-9087-F16BC7148D56}"/>
    <cellStyle name="Millares 127 2" xfId="2513" xr:uid="{05327B1F-EF19-46B9-88EC-3E52B8AAE999}"/>
    <cellStyle name="Millares 127 2 2" xfId="2514" xr:uid="{D0487010-9B08-4B9C-A2C6-020FA9C421AC}"/>
    <cellStyle name="Millares 127 2 3" xfId="2515" xr:uid="{394D31E5-BB5E-4194-B956-AC5E181ABD69}"/>
    <cellStyle name="Millares 127 2 3 2" xfId="2516" xr:uid="{6EEE7993-5760-4B7B-94D0-1391CEA5DDD6}"/>
    <cellStyle name="Millares 127 2 4" xfId="2517" xr:uid="{DF80B1E0-FAF3-46B1-84F9-C13F9EA3933F}"/>
    <cellStyle name="Millares 127 3" xfId="2518" xr:uid="{10039ACE-FEFF-4411-9C68-D362EA236A08}"/>
    <cellStyle name="Millares 127 4" xfId="2519" xr:uid="{D7CF2C79-79A8-4A83-8CEE-BEE1DA3FBEF8}"/>
    <cellStyle name="Millares 127 4 2" xfId="12653" xr:uid="{BF398B18-2271-49AA-8805-2D3101BBF7F9}"/>
    <cellStyle name="Millares 127 4 3" xfId="15455" xr:uid="{617D9ABC-E273-4E21-8802-DA617BBC2C67}"/>
    <cellStyle name="Millares 127 5" xfId="2520" xr:uid="{A5BCE095-53D4-4217-997D-CBD5A5924AFA}"/>
    <cellStyle name="Millares 127 5 2" xfId="2521" xr:uid="{88876526-E2D1-44AE-A786-AF5976EB7D5F}"/>
    <cellStyle name="Millares 127 6" xfId="7409" xr:uid="{1C2FCD0F-F390-4758-8292-95092D1DC04F}"/>
    <cellStyle name="Millares 128" xfId="2522" xr:uid="{F021296A-AD15-4EAA-858E-2804A7F1B85F}"/>
    <cellStyle name="Millares 128 2" xfId="2523" xr:uid="{9AC3A596-3EE8-4E3B-AA9B-8D24C4494CA3}"/>
    <cellStyle name="Millares 128 2 2" xfId="2524" xr:uid="{8142CD4B-B0A1-4B7C-961D-EE525ABF3C5A}"/>
    <cellStyle name="Millares 128 2 3" xfId="2525" xr:uid="{127A60F4-03F4-4FA9-836C-C06EDCDB82D6}"/>
    <cellStyle name="Millares 128 2 3 2" xfId="12654" xr:uid="{0955057F-26EF-430E-8B61-E0FC5E9F5A28}"/>
    <cellStyle name="Millares 128 2 4" xfId="2526" xr:uid="{4C9787C6-31D7-4176-864B-09E0ED2CBD1F}"/>
    <cellStyle name="Millares 128 3" xfId="2527" xr:uid="{DE05979A-B7DA-46D6-9858-1215D48E4B4A}"/>
    <cellStyle name="Millares 128 4" xfId="2528" xr:uid="{9CE47E88-DA31-486F-B265-850CFE386D9B}"/>
    <cellStyle name="Millares 128 4 2" xfId="12655" xr:uid="{479FA506-0F78-4FEB-9468-7AFA6A6FE7A2}"/>
    <cellStyle name="Millares 128 4 3" xfId="15456" xr:uid="{3CDA0D7B-DFF8-497A-91FF-FC61CAF537D6}"/>
    <cellStyle name="Millares 128 5" xfId="2529" xr:uid="{803F7B58-3997-40F1-9241-DFFE9D863680}"/>
    <cellStyle name="Millares 128 6" xfId="7410" xr:uid="{BFBE25EB-80B3-4F5C-BF4A-B7BF77ACF16E}"/>
    <cellStyle name="Millares 129" xfId="2530" xr:uid="{DD0F102B-5D90-45CF-B57E-82389ACA9B48}"/>
    <cellStyle name="Millares 129 2" xfId="2531" xr:uid="{B7AF16B0-4081-4F5E-9D00-5BAA72A338DF}"/>
    <cellStyle name="Millares 129 2 2" xfId="2532" xr:uid="{A048626E-BCDE-438F-B642-46F8A018C940}"/>
    <cellStyle name="Millares 129 2 3" xfId="2533" xr:uid="{F6B3482D-4FCF-430F-B565-99D77284F782}"/>
    <cellStyle name="Millares 129 2 3 2" xfId="12656" xr:uid="{96BDF952-3E46-4CB0-A4E3-25790A451C09}"/>
    <cellStyle name="Millares 129 2 4" xfId="2534" xr:uid="{9C3371C1-7EF6-4BC1-BC38-99A32FF1134B}"/>
    <cellStyle name="Millares 129 3" xfId="2535" xr:uid="{829D9D72-1297-489F-9347-C6D277CAAA21}"/>
    <cellStyle name="Millares 129 4" xfId="2536" xr:uid="{7A163194-27E1-4713-B7C5-95502F753C91}"/>
    <cellStyle name="Millares 129 4 2" xfId="12657" xr:uid="{89892293-723F-4D79-B90E-0A077BCFDABC}"/>
    <cellStyle name="Millares 129 4 3" xfId="15457" xr:uid="{95E7FA9B-0F30-4A17-95F6-DAEE22FBA477}"/>
    <cellStyle name="Millares 129 5" xfId="2537" xr:uid="{B5BA2268-2E6A-4619-8139-CC0318F44208}"/>
    <cellStyle name="Millares 129 6" xfId="7411" xr:uid="{A4D1C191-DFA9-46C0-B43C-C39BBBB9979E}"/>
    <cellStyle name="Millares 13" xfId="184" xr:uid="{00000000-0005-0000-0000-000081000000}"/>
    <cellStyle name="Millares 13 2" xfId="288" xr:uid="{18D9E2C7-3F5D-4181-B2A5-E6D54720CB85}"/>
    <cellStyle name="Millares 13 2 2" xfId="2540" xr:uid="{5213A512-E1AC-442B-BA4B-E2EBEB6EDDE3}"/>
    <cellStyle name="Millares 13 2 3" xfId="2539" xr:uid="{9DEEDBDC-3326-4B4E-B02E-5E894E026230}"/>
    <cellStyle name="Millares 13 3" xfId="2541" xr:uid="{1483444A-F4F6-4E56-9136-70D19AA37719}"/>
    <cellStyle name="Millares 13 4" xfId="2538" xr:uid="{2C4B4C8F-FF0A-453B-8A07-6C623B5257E3}"/>
    <cellStyle name="Millares 130" xfId="2542" xr:uid="{27FA07B3-A179-40CC-A65F-0B8E682CE3E2}"/>
    <cellStyle name="Millares 130 2" xfId="2543" xr:uid="{516C5C33-378C-4903-80CC-6370AD1E69C8}"/>
    <cellStyle name="Millares 130 3" xfId="2544" xr:uid="{CB91F022-0774-4CFE-8777-FA3915221AEB}"/>
    <cellStyle name="Millares 130 3 2" xfId="12658" xr:uid="{89670B2E-5E5B-4A6F-A093-E329A4858E65}"/>
    <cellStyle name="Millares 130 3 3" xfId="15458" xr:uid="{D2CBDA1D-853E-4290-92D9-9B338C847E80}"/>
    <cellStyle name="Millares 130 4" xfId="2545" xr:uid="{01D9D3A6-F45A-464C-A144-5AD10BF5CA55}"/>
    <cellStyle name="Millares 130 5" xfId="7412" xr:uid="{79EA7FFD-12E7-4575-BDD1-DF77307517FB}"/>
    <cellStyle name="Millares 131" xfId="2546" xr:uid="{C6BBACE2-90CB-41C6-ACAB-B0E66FD40947}"/>
    <cellStyle name="Millares 131 2" xfId="2547" xr:uid="{1FA6C851-BBEA-46A2-ADC7-EA84C3041076}"/>
    <cellStyle name="Millares 131 2 2" xfId="2548" xr:uid="{38EEA8D0-9098-4919-B3DC-4E2598C3AC5E}"/>
    <cellStyle name="Millares 131 2 2 2" xfId="12659" xr:uid="{5F67AF45-9489-4AFC-B751-1A6460D59DB1}"/>
    <cellStyle name="Millares 131 2 2 3" xfId="15459" xr:uid="{206B6DA0-0E60-4F7C-929F-A9E66DEFB2B7}"/>
    <cellStyle name="Millares 131 3" xfId="2549" xr:uid="{52CBB2FA-634F-47CD-82BA-2D788CFDDC2A}"/>
    <cellStyle name="Millares 131 3 2" xfId="12660" xr:uid="{3129EF67-00B2-4861-8396-8BD5ABBF4370}"/>
    <cellStyle name="Millares 131 3 3" xfId="15460" xr:uid="{50EFBF17-AD47-4FAA-B7BE-527900DFC2DF}"/>
    <cellStyle name="Millares 131 4" xfId="2550" xr:uid="{B5444038-0418-4EB3-A5EF-5384FFD957F0}"/>
    <cellStyle name="Millares 131 5" xfId="7413" xr:uid="{DEE29A39-E3BB-490F-BFE6-0A36276E861C}"/>
    <cellStyle name="Millares 132" xfId="2551" xr:uid="{2974644B-3EB8-4685-A26E-A18247629938}"/>
    <cellStyle name="Millares 132 2" xfId="2552" xr:uid="{3CB53568-F51F-439D-B4C2-D01C00531696}"/>
    <cellStyle name="Millares 132 2 2" xfId="2553" xr:uid="{CE8ABFAD-74E3-4EB1-9F6F-C142EEDE4B4F}"/>
    <cellStyle name="Millares 132 2 3" xfId="2554" xr:uid="{839C1243-9984-496E-9BC9-993E7FABD81E}"/>
    <cellStyle name="Millares 132 2 3 2" xfId="12661" xr:uid="{052D1C23-C588-4DD6-8097-E664102AEFC8}"/>
    <cellStyle name="Millares 132 2 4" xfId="2555" xr:uid="{AB558A07-5754-4C0E-9629-AF34137F5F27}"/>
    <cellStyle name="Millares 132 3" xfId="2556" xr:uid="{3A5A25CC-5A24-4453-9542-B808539730AD}"/>
    <cellStyle name="Millares 132 4" xfId="2557" xr:uid="{4F9CDBEE-0665-4E5D-8E92-32969EA9F1DF}"/>
    <cellStyle name="Millares 132 4 2" xfId="12662" xr:uid="{6BF1EDDC-D8EE-4B0D-9EA6-3687D906163B}"/>
    <cellStyle name="Millares 132 4 3" xfId="15461" xr:uid="{69A9D3C9-8E5B-491E-A025-157EC38DAD5F}"/>
    <cellStyle name="Millares 132 5" xfId="2558" xr:uid="{70E4A33B-8B29-4589-B246-3CDF2C4A07E1}"/>
    <cellStyle name="Millares 132 6" xfId="7414" xr:uid="{6364173B-47E4-4842-8644-60AE5EA87B6A}"/>
    <cellStyle name="Millares 133" xfId="2559" xr:uid="{54E67613-76A4-45AD-B68D-2C30E32F08BD}"/>
    <cellStyle name="Millares 133 2" xfId="2560" xr:uid="{FABE92A9-CB5C-471D-8E8A-33FFFA3163B4}"/>
    <cellStyle name="Millares 133 3" xfId="2561" xr:uid="{8380A6F7-AB95-4BB7-B668-F0AFF3DE0EF3}"/>
    <cellStyle name="Millares 133 3 2" xfId="12663" xr:uid="{EEB93590-82FA-41DF-9EBA-0FBF5A6086F8}"/>
    <cellStyle name="Millares 133 3 3" xfId="15462" xr:uid="{67E4D0DA-853A-4477-A032-4A61EF49CD5B}"/>
    <cellStyle name="Millares 133 4" xfId="2562" xr:uid="{E11B285D-D9C2-4991-BAEB-8231DD3BD0EF}"/>
    <cellStyle name="Millares 133 4 2" xfId="2563" xr:uid="{553C6F07-4B42-486A-80DC-A6A4AF86635E}"/>
    <cellStyle name="Millares 133 5" xfId="2564" xr:uid="{7F7C7A7F-E2E9-43F4-860E-87EB33D27298}"/>
    <cellStyle name="Millares 133 6" xfId="2565" xr:uid="{9F863EC9-4BFA-47E5-8835-ED197922E5A6}"/>
    <cellStyle name="Millares 133 7" xfId="7415" xr:uid="{EB0E3D19-62A4-4A72-8CB2-F4F193992D64}"/>
    <cellStyle name="Millares 134" xfId="2566" xr:uid="{37B4A1B4-C949-477C-AA2E-D7352760BCCC}"/>
    <cellStyle name="Millares 134 2" xfId="2567" xr:uid="{AD74D2E9-D4ED-4ADA-B4E4-F4343A60D260}"/>
    <cellStyle name="Millares 134 3" xfId="2568" xr:uid="{B96A990F-8CC0-4AFE-931E-DD62FFBBCD91}"/>
    <cellStyle name="Millares 134 3 2" xfId="12664" xr:uid="{278EFB56-C84F-499A-9546-3B6614D037A5}"/>
    <cellStyle name="Millares 134 3 3" xfId="15463" xr:uid="{BB3F7E14-A3B4-44F2-A2C7-92B92C4ED579}"/>
    <cellStyle name="Millares 134 4" xfId="2569" xr:uid="{66B1A1A3-62F9-45D8-AC01-718E070704DA}"/>
    <cellStyle name="Millares 134 5" xfId="7416" xr:uid="{37F82980-0276-4559-8F93-42AD012CD77C}"/>
    <cellStyle name="Millares 135" xfId="2570" xr:uid="{25F44209-DC00-4265-AACF-641B0B6B3C9B}"/>
    <cellStyle name="Millares 135 2" xfId="2571" xr:uid="{2646216D-B1DC-4049-866D-3B3FA9CEAD19}"/>
    <cellStyle name="Millares 135 2 2" xfId="2572" xr:uid="{548D1C82-4704-4F05-8DAC-4666A5A6AD1C}"/>
    <cellStyle name="Millares 135 2 3" xfId="2573" xr:uid="{21C392A2-3812-43F1-A6EE-87F517F28F84}"/>
    <cellStyle name="Millares 135 2 3 2" xfId="12665" xr:uid="{10E192F1-EF88-4C9C-84F1-0509EEB02576}"/>
    <cellStyle name="Millares 135 2 4" xfId="2574" xr:uid="{E34F9E67-EFA2-43E8-8398-DAD75EEA1F86}"/>
    <cellStyle name="Millares 135 3" xfId="2575" xr:uid="{FC1078E1-6C28-4E02-9531-0B08E77AF0AC}"/>
    <cellStyle name="Millares 135 4" xfId="2576" xr:uid="{8E48F2E7-ADD1-4A34-A6DA-586C6C0063FC}"/>
    <cellStyle name="Millares 135 4 2" xfId="12666" xr:uid="{1975583E-EB3D-4A1D-921E-0D3ED5914E04}"/>
    <cellStyle name="Millares 135 4 3" xfId="15464" xr:uid="{9E1B6606-EF08-45D5-A014-B393DC3F6928}"/>
    <cellStyle name="Millares 135 5" xfId="2577" xr:uid="{B5F00677-B3F0-4E74-A2C7-7AD3CE44BBC9}"/>
    <cellStyle name="Millares 135 6" xfId="7417" xr:uid="{79B98CC7-2C7D-4009-96E4-B53D2D7852E4}"/>
    <cellStyle name="Millares 136" xfId="2578" xr:uid="{1212C708-4F39-480E-8385-94EAD92B8C3C}"/>
    <cellStyle name="Millares 136 2" xfId="2579" xr:uid="{FCD180C4-C56D-4E8B-B07B-5EE0E3339464}"/>
    <cellStyle name="Millares 136 3" xfId="2580" xr:uid="{554BA985-B086-4D81-BBFD-20B7D2317DF0}"/>
    <cellStyle name="Millares 136 3 2" xfId="12667" xr:uid="{C2401665-5A50-48D4-B2B9-6BE73EB30DBF}"/>
    <cellStyle name="Millares 136 3 3" xfId="15465" xr:uid="{5AB56D65-C923-445B-96E1-1FC1E55B57A3}"/>
    <cellStyle name="Millares 136 4" xfId="2581" xr:uid="{8D4731CF-720A-4CD7-93C0-A260FABFB5F4}"/>
    <cellStyle name="Millares 136 5" xfId="7418" xr:uid="{813E396C-8CAD-491F-8DEF-49CB28E00379}"/>
    <cellStyle name="Millares 137" xfId="2582" xr:uid="{D22B845C-BC5A-45D3-AA28-1A26E3B2F3F4}"/>
    <cellStyle name="Millares 137 2" xfId="2583" xr:uid="{6CA3EFF4-C7DE-4681-948A-BFAD20C2FD02}"/>
    <cellStyle name="Millares 137 2 2" xfId="2584" xr:uid="{A17A8D8E-41C5-4E46-ABEB-66BA4570A0EE}"/>
    <cellStyle name="Millares 137 2 2 2" xfId="12668" xr:uid="{6CA2CC29-2161-4E55-860E-4E8BF5F7FD34}"/>
    <cellStyle name="Millares 137 2 2 3" xfId="15466" xr:uid="{EEB8EB86-2C13-44C7-A696-E54E4D2B57CA}"/>
    <cellStyle name="Millares 137 3" xfId="2585" xr:uid="{8418C5D1-52B9-41BE-98CE-4412B969E292}"/>
    <cellStyle name="Millares 137 4" xfId="7419" xr:uid="{23396E7B-CF4A-49F8-888C-87169B48619A}"/>
    <cellStyle name="Millares 138" xfId="2586" xr:uid="{FB7F638F-7236-44AE-8470-E766802690D8}"/>
    <cellStyle name="Millares 138 2" xfId="2587" xr:uid="{19F9AE89-83EA-48D2-B391-F92AFBAFEC3F}"/>
    <cellStyle name="Millares 138 3" xfId="2588" xr:uid="{B9F0BF2E-CB82-4373-B3A1-4D247D57FFFB}"/>
    <cellStyle name="Millares 138 3 2" xfId="12669" xr:uid="{ABE579B7-A435-405B-B78E-96CAB38DFB74}"/>
    <cellStyle name="Millares 138 3 3" xfId="15467" xr:uid="{97D94FF5-5235-4E8A-AF0F-B051C9E01BB2}"/>
    <cellStyle name="Millares 138 4" xfId="2589" xr:uid="{5CB9B36C-445C-4B7F-8FCE-A45091E5CFC7}"/>
    <cellStyle name="Millares 138 5" xfId="7420" xr:uid="{E00FAB1E-F49A-487B-9D7A-A87E4188D1AD}"/>
    <cellStyle name="Millares 139" xfId="2590" xr:uid="{0BE942C2-850C-4FB5-8A94-D822D9C415A5}"/>
    <cellStyle name="Millares 139 10" xfId="2591" xr:uid="{0A3E07D7-C468-45EF-9A62-0818E47DA1DB}"/>
    <cellStyle name="Millares 139 11" xfId="2592" xr:uid="{645FCD20-66C6-4C49-90F6-B5491CC1F09A}"/>
    <cellStyle name="Millares 139 12" xfId="2593" xr:uid="{EE23B851-B515-49D6-8576-8CA2081E5F49}"/>
    <cellStyle name="Millares 139 13" xfId="2594" xr:uid="{24324C47-23F7-4762-9E42-F39C63995A3A}"/>
    <cellStyle name="Millares 139 13 2" xfId="12670" xr:uid="{FA4E185B-9B36-48AB-9FFF-27E2C9B6BB57}"/>
    <cellStyle name="Millares 139 14" xfId="2595" xr:uid="{8D87F290-53C7-4488-A892-F8275EB3801C}"/>
    <cellStyle name="Millares 139 14 2" xfId="12671" xr:uid="{F7212F45-FCFC-497F-A1D7-81A36471B899}"/>
    <cellStyle name="Millares 139 14 3" xfId="12288" xr:uid="{AC5BDF99-326B-4038-A955-1D703B829B62}"/>
    <cellStyle name="Millares 139 14 3 2" xfId="21540" xr:uid="{9EED4F40-F9F7-4E71-9E2A-43775621DE4F}"/>
    <cellStyle name="Millares 139 14 3 2 2" xfId="27096" xr:uid="{F66261FF-BEB2-4A9B-9017-C793DCCA4E00}"/>
    <cellStyle name="Millares 139 14 3 2 3" xfId="32590" xr:uid="{D7D9A22F-6675-4F4F-9967-EC8EE0A762D8}"/>
    <cellStyle name="Millares 139 14 3 2 4" xfId="38074" xr:uid="{708CEA05-CBA0-46B5-A4CC-0436621A2686}"/>
    <cellStyle name="Millares 139 14 3 3" xfId="24367" xr:uid="{1A2B925B-CEF3-49EA-BA47-D9DAE7E913E2}"/>
    <cellStyle name="Millares 139 14 3 4" xfId="29861" xr:uid="{D71325C5-BB8A-4604-8097-C7CAB359E26D}"/>
    <cellStyle name="Millares 139 14 3 5" xfId="35345" xr:uid="{BB0F9B1F-529D-4989-995A-4953007B8B07}"/>
    <cellStyle name="Millares 139 15" xfId="7073" xr:uid="{B1995EB3-532D-4891-B51B-6FC313C451CF}"/>
    <cellStyle name="Millares 139 15 2" xfId="12672" xr:uid="{554E0880-CA23-4855-9C46-F4952D8122D3}"/>
    <cellStyle name="Millares 139 15 3" xfId="19879" xr:uid="{CD722AE4-D6A7-40BC-BCF0-A1A916D99AA5}"/>
    <cellStyle name="Millares 139 15 3 2" xfId="22707" xr:uid="{FD8B4BAF-E92E-4D2E-8A03-F5CBC81C2203}"/>
    <cellStyle name="Millares 139 15 3 2 2" xfId="28263" xr:uid="{24EF2B3F-9AB9-4C1D-B243-28446978B3BC}"/>
    <cellStyle name="Millares 139 15 3 2 3" xfId="33757" xr:uid="{DFBEABE8-F742-4167-B4CE-238598D807E5}"/>
    <cellStyle name="Millares 139 15 3 2 4" xfId="39241" xr:uid="{3EC9C064-70AB-4585-AB99-8F6A73AFA5BB}"/>
    <cellStyle name="Millares 139 15 3 3" xfId="25534" xr:uid="{5259EAE3-742F-4CB1-95CD-3C656BA7273E}"/>
    <cellStyle name="Millares 139 15 3 4" xfId="31028" xr:uid="{BAA867B1-32A9-49D6-BC6E-5FF65106C0C9}"/>
    <cellStyle name="Millares 139 15 3 5" xfId="36512" xr:uid="{54C0A83A-A18D-4AEC-AA0E-A92C29026A1A}"/>
    <cellStyle name="Millares 139 15 4" xfId="7421" xr:uid="{05CF9ED4-BE8E-43C7-8A14-67C384DDB58B}"/>
    <cellStyle name="Millares 139 15 5" xfId="20090" xr:uid="{0DA0CA8A-B2A7-4D45-A86C-D9275BB768CF}"/>
    <cellStyle name="Millares 139 15 5 2" xfId="25646" xr:uid="{82B075A0-F400-4C0C-A41E-88824D29A356}"/>
    <cellStyle name="Millares 139 15 5 3" xfId="31140" xr:uid="{22F9DEE3-104A-4FD2-B003-79ADE86FBE0D}"/>
    <cellStyle name="Millares 139 15 5 4" xfId="36624" xr:uid="{AD85CD4F-BA33-413F-B3AA-FA22AD589E04}"/>
    <cellStyle name="Millares 139 15 6" xfId="22917" xr:uid="{DA3F50C4-301A-4DA1-9DA9-8B028437017F}"/>
    <cellStyle name="Millares 139 15 7" xfId="28409" xr:uid="{56B6FCFC-DBD5-42CF-AC3C-C71AC64BABE6}"/>
    <cellStyle name="Millares 139 15 8" xfId="33893" xr:uid="{EB46B1FC-48A7-416F-8888-61AC51539F4B}"/>
    <cellStyle name="Millares 139 16" xfId="7219" xr:uid="{F878B4AF-343E-4751-83D8-D9749010ACD6}"/>
    <cellStyle name="Millares 139 16 2" xfId="12673" xr:uid="{A0D54F08-DC58-4ECF-8720-D57EEC7C772E}"/>
    <cellStyle name="Millares 139 16 3" xfId="19979" xr:uid="{832BB26D-6AA5-4F57-9E13-5A5812BEB5B1}"/>
    <cellStyle name="Millares 139 16 3 2" xfId="22713" xr:uid="{A78D6A47-4F0E-4CF4-AFFD-D7F259DE7EB5}"/>
    <cellStyle name="Millares 139 16 3 2 2" xfId="28269" xr:uid="{628350A9-6896-4D60-913A-3F869ABDD467}"/>
    <cellStyle name="Millares 139 16 3 2 3" xfId="33763" xr:uid="{14BE2922-3DE4-4DFC-AD34-8B4B624F6ED7}"/>
    <cellStyle name="Millares 139 16 3 2 4" xfId="39247" xr:uid="{332800C3-7D1D-402E-B27F-A668A93F271C}"/>
    <cellStyle name="Millares 139 16 3 3" xfId="25540" xr:uid="{7F586550-110B-4328-83A0-356C1024241A}"/>
    <cellStyle name="Millares 139 16 3 4" xfId="31034" xr:uid="{AF322D5D-E16F-46B9-BA95-A790762F9D35}"/>
    <cellStyle name="Millares 139 16 3 5" xfId="36518" xr:uid="{72A36E43-85C3-45EA-840B-949A9D9C0DA8}"/>
    <cellStyle name="Millares 139 16 4" xfId="7422" xr:uid="{AFBB6965-9584-4F9E-8939-DDBDE099DCE0}"/>
    <cellStyle name="Millares 139 16 5" xfId="20107" xr:uid="{B52969C3-E094-47AE-8232-C91B07039621}"/>
    <cellStyle name="Millares 139 16 5 2" xfId="25663" xr:uid="{13EA0C3F-DB58-4A74-A013-88128BD4ED51}"/>
    <cellStyle name="Millares 139 16 5 3" xfId="31157" xr:uid="{5B8402A5-91CE-49FB-B20E-03D99C76677F}"/>
    <cellStyle name="Millares 139 16 5 4" xfId="36641" xr:uid="{A9B627B2-994B-4ED5-8C3F-9CE73D0AB456}"/>
    <cellStyle name="Millares 139 16 6" xfId="22934" xr:uid="{C35DE3DB-8B9B-4B96-BBC0-D09F419769C4}"/>
    <cellStyle name="Millares 139 16 7" xfId="28426" xr:uid="{67D97B6D-4781-4B59-BDA3-1BA372B1B591}"/>
    <cellStyle name="Millares 139 16 8" xfId="33910" xr:uid="{F89C9AB5-25E0-4728-AC79-383C0A425072}"/>
    <cellStyle name="Millares 139 17" xfId="7327" xr:uid="{0516EBAB-CBA8-4E50-BC86-B46BAFCFCA21}"/>
    <cellStyle name="Millares 139 17 2" xfId="20008" xr:uid="{A7888D94-07D7-462F-9C9E-3CAC864D1592}"/>
    <cellStyle name="Millares 139 17 2 2" xfId="22742" xr:uid="{B13417E1-A50A-4462-A6B0-B97CB2C7046A}"/>
    <cellStyle name="Millares 139 17 2 2 2" xfId="28298" xr:uid="{65248A06-4DAB-4EBB-A347-46943016DB75}"/>
    <cellStyle name="Millares 139 17 2 2 3" xfId="33792" xr:uid="{53528A04-526C-40F9-802B-74F5169617FF}"/>
    <cellStyle name="Millares 139 17 2 2 4" xfId="39276" xr:uid="{6F84055F-FC9C-4908-8740-DF526F08CA0C}"/>
    <cellStyle name="Millares 139 17 2 3" xfId="25569" xr:uid="{1B02D047-6B04-4311-9EF5-E64599FD7FF5}"/>
    <cellStyle name="Millares 139 17 2 4" xfId="31063" xr:uid="{52DA7FDE-153B-4238-93E5-77D6CB211351}"/>
    <cellStyle name="Millares 139 17 2 5" xfId="36547" xr:uid="{BA2CDF61-EEA0-4B8F-8C27-049D8D8EC62D}"/>
    <cellStyle name="Millares 139 17 3" xfId="7423" xr:uid="{61CDA286-8AF4-41CE-A5E2-E8815B23457F}"/>
    <cellStyle name="Millares 139 17 4" xfId="20211" xr:uid="{13F9FD2E-673F-4AC0-9834-26E2F4DAF20F}"/>
    <cellStyle name="Millares 139 17 4 2" xfId="25767" xr:uid="{87768E42-8231-4507-ADDA-E0ED07C503D8}"/>
    <cellStyle name="Millares 139 17 4 3" xfId="31261" xr:uid="{12F1390F-BFC4-41EC-9A5E-AFB7A48F08D5}"/>
    <cellStyle name="Millares 139 17 4 4" xfId="36745" xr:uid="{79C968FD-A396-4B98-91FB-E6703CD59CAE}"/>
    <cellStyle name="Millares 139 17 5" xfId="23038" xr:uid="{2224923E-2A59-43E5-8082-BE4A2FC29637}"/>
    <cellStyle name="Millares 139 17 6" xfId="28532" xr:uid="{DEF9A31D-37FD-4331-83F7-92BDD9284852}"/>
    <cellStyle name="Millares 139 17 7" xfId="34016" xr:uid="{E2457EAC-4E74-4177-A11E-86BDB82D8E05}"/>
    <cellStyle name="Millares 139 18" xfId="22776" xr:uid="{1B233518-6454-4C5A-85F8-4B50EB1652CA}"/>
    <cellStyle name="Millares 139 18 2" xfId="28322" xr:uid="{28DB7E6E-08B8-4A61-93EB-31497C7329AE}"/>
    <cellStyle name="Millares 139 18 3" xfId="33816" xr:uid="{15EB3253-72A4-4CCA-B0EC-F224E511B922}"/>
    <cellStyle name="Millares 139 18 4" xfId="39300" xr:uid="{A43055FD-D06F-47FC-9377-7577504F4EA7}"/>
    <cellStyle name="Millares 139 2" xfId="2596" xr:uid="{E25CBD5C-F997-4AC6-9936-B94246E19EF5}"/>
    <cellStyle name="Millares 139 2 2" xfId="2597" xr:uid="{AFD7C60E-5449-496F-B61B-C9139ED61417}"/>
    <cellStyle name="Millares 139 2 2 2" xfId="2598" xr:uid="{EFAAEE3A-4024-4F64-B462-DD9EEFB4DD15}"/>
    <cellStyle name="Millares 139 2 3" xfId="2599" xr:uid="{19D2F23A-9731-445B-BF1C-296349B68438}"/>
    <cellStyle name="Millares 139 2 3 2" xfId="12674" xr:uid="{CC5A48FB-8350-4316-95F8-E444BF6DD92A}"/>
    <cellStyle name="Millares 139 2 4" xfId="2600" xr:uid="{15733CEA-B86C-473D-B7F5-4DE8E1FE344D}"/>
    <cellStyle name="Millares 139 3" xfId="2601" xr:uid="{37A564C1-5AF4-4D0A-8E97-4630029B0CAD}"/>
    <cellStyle name="Millares 139 3 2" xfId="2602" xr:uid="{CFAD550E-6237-4995-B555-67FFE17F4488}"/>
    <cellStyle name="Millares 139 4" xfId="2603" xr:uid="{763BCF56-6AD6-470E-BCEC-AE92BD152CD4}"/>
    <cellStyle name="Millares 139 4 2" xfId="2604" xr:uid="{64462471-DA9D-41D6-BD81-F3AF6E29C4B7}"/>
    <cellStyle name="Millares 139 4 3" xfId="2605" xr:uid="{57FE0C67-508A-41AE-9642-687FAAA4B0C7}"/>
    <cellStyle name="Millares 139 5" xfId="2606" xr:uid="{144EA1F6-DEE6-4569-A7A8-A343C76D17BB}"/>
    <cellStyle name="Millares 139 5 2" xfId="2607" xr:uid="{6740DBDE-75A7-4955-A528-82F59EF71042}"/>
    <cellStyle name="Millares 139 6" xfId="2608" xr:uid="{F02A18F8-C19D-492A-892A-46D00D172E2D}"/>
    <cellStyle name="Millares 139 6 2" xfId="2609" xr:uid="{A9F99C5D-6C6C-4DD7-85BB-3591F14365F3}"/>
    <cellStyle name="Millares 139 7" xfId="2610" xr:uid="{50AF5B9D-439B-4ADA-8C9D-CD2FD2A9D9FE}"/>
    <cellStyle name="Millares 139 7 2" xfId="2611" xr:uid="{52C66181-A66B-47F6-BFE5-B050E8C5EF2E}"/>
    <cellStyle name="Millares 139 8" xfId="2612" xr:uid="{7E3B4BED-147D-4CE0-9DEE-B35DF36BAED1}"/>
    <cellStyle name="Millares 139 8 2" xfId="2613" xr:uid="{A9C29E40-DBD2-4A54-AFB3-3AFFA8A03482}"/>
    <cellStyle name="Millares 139 9" xfId="2614" xr:uid="{166F8282-4917-41E3-96BC-8755D19AB45D}"/>
    <cellStyle name="Millares 14" xfId="183" xr:uid="{00000000-0005-0000-0000-000082000000}"/>
    <cellStyle name="Millares 14 10" xfId="2616" xr:uid="{5E3A9079-4569-4EDC-8FB2-9011D668AF69}"/>
    <cellStyle name="Millares 14 10 2" xfId="2617" xr:uid="{877807B0-3856-4FD9-9D8A-BE193D4F8AB1}"/>
    <cellStyle name="Millares 14 10 2 2" xfId="2618" xr:uid="{D848D1B1-AD0E-4252-A019-99DD92C4218F}"/>
    <cellStyle name="Millares 14 10 3" xfId="2619" xr:uid="{C16E4B89-A83E-4895-8EDE-973DD7850695}"/>
    <cellStyle name="Millares 14 10 3 2" xfId="2620" xr:uid="{1FF00CAA-183A-49F6-8A5D-18CD134E9113}"/>
    <cellStyle name="Millares 14 10 4" xfId="2621" xr:uid="{16B69231-D251-4C2B-8489-CE8BC88B9292}"/>
    <cellStyle name="Millares 14 10 4 2" xfId="2622" xr:uid="{E158D231-FF78-4D6E-9035-FCA4D1F014DA}"/>
    <cellStyle name="Millares 14 10 5" xfId="2623" xr:uid="{4702B7E8-F0D6-4878-8958-D189E5C5EB61}"/>
    <cellStyle name="Millares 14 11" xfId="2624" xr:uid="{A414859B-8A48-44DE-AA53-D91D9055C109}"/>
    <cellStyle name="Millares 14 11 2" xfId="2625" xr:uid="{4AB304B4-6732-4425-A162-CF205EA1A3F4}"/>
    <cellStyle name="Millares 14 11 2 2" xfId="2626" xr:uid="{2F07D08F-9FC1-45CC-BD85-9FB93B97A9DC}"/>
    <cellStyle name="Millares 14 11 3" xfId="2627" xr:uid="{7ACF9BEE-7401-4C88-A5A9-F2CA8270696A}"/>
    <cellStyle name="Millares 14 11 3 2" xfId="2628" xr:uid="{22E5689E-B06E-4D82-9543-6A2EC4EFE5C0}"/>
    <cellStyle name="Millares 14 11 4" xfId="2629" xr:uid="{17190E17-DC0F-4F34-AE47-4DC7D9A23F0A}"/>
    <cellStyle name="Millares 14 11 4 2" xfId="2630" xr:uid="{BC4ECBB7-3006-47B4-8BAA-4927B3974ADE}"/>
    <cellStyle name="Millares 14 11 5" xfId="2631" xr:uid="{5FFB46D4-5E2C-4D75-8EDB-580938F7134E}"/>
    <cellStyle name="Millares 14 12" xfId="2632" xr:uid="{CE1C65F3-5702-474D-ACC5-EB5D7A72F32E}"/>
    <cellStyle name="Millares 14 12 2" xfId="2633" xr:uid="{2F3DCDF5-82F5-4461-A132-65E9D3DCC525}"/>
    <cellStyle name="Millares 14 12 2 2" xfId="2634" xr:uid="{2C56A758-3CC5-4D71-A416-3ECFCEFF9BF3}"/>
    <cellStyle name="Millares 14 12 3" xfId="2635" xr:uid="{62D199E1-BF3C-4FA1-B096-FFD1C2203747}"/>
    <cellStyle name="Millares 14 12 3 2" xfId="2636" xr:uid="{63FF3B3E-2B98-49B9-B30B-C95BB36CD2A1}"/>
    <cellStyle name="Millares 14 12 4" xfId="2637" xr:uid="{BCABAEEE-C4E5-4464-B6A0-883634CBDCCD}"/>
    <cellStyle name="Millares 14 12 4 2" xfId="2638" xr:uid="{555CD865-906A-43EF-BA27-94801F327831}"/>
    <cellStyle name="Millares 14 12 5" xfId="2639" xr:uid="{B652A971-4728-476E-89D9-F3E94CC0A87E}"/>
    <cellStyle name="Millares 14 13" xfId="2640" xr:uid="{1DD7B1FC-DADD-4D51-8412-27A3DE2B4F26}"/>
    <cellStyle name="Millares 14 13 2" xfId="2641" xr:uid="{61BA37A4-D3E3-472A-983F-CBA38E48C9D2}"/>
    <cellStyle name="Millares 14 13 2 2" xfId="2642" xr:uid="{E7CEE372-5A60-4A5C-A9F9-EFBEEEF49E7A}"/>
    <cellStyle name="Millares 14 13 3" xfId="2643" xr:uid="{A009B6B4-4C5B-482F-8C81-D0922845A43A}"/>
    <cellStyle name="Millares 14 13 3 2" xfId="2644" xr:uid="{0A7C9A4F-6CDD-4FA5-8816-4308F64F66CA}"/>
    <cellStyle name="Millares 14 13 4" xfId="2645" xr:uid="{100F8B99-7E65-40EF-B4C5-7FF1B92BF12A}"/>
    <cellStyle name="Millares 14 13 4 2" xfId="2646" xr:uid="{B1374C8B-34ED-4B0E-874D-76A0F43CB98B}"/>
    <cellStyle name="Millares 14 13 5" xfId="2647" xr:uid="{49FFF6DC-D44C-4E7E-A29C-06F348414AA6}"/>
    <cellStyle name="Millares 14 14" xfId="2648" xr:uid="{429006C3-D3A3-46AB-94E5-E0A9F109635A}"/>
    <cellStyle name="Millares 14 14 2" xfId="2649" xr:uid="{E1435EE4-83E5-44DD-996A-9BC49B82E9AE}"/>
    <cellStyle name="Millares 14 14 2 2" xfId="2650" xr:uid="{2B728E79-ADE9-4C36-9CA9-008466BB72B8}"/>
    <cellStyle name="Millares 14 14 3" xfId="2651" xr:uid="{B9DCE8FC-D8A1-4673-A234-DB798A6799BF}"/>
    <cellStyle name="Millares 14 14 3 2" xfId="2652" xr:uid="{A6353EDC-0428-441A-AD80-21FCC1FBFFC5}"/>
    <cellStyle name="Millares 14 14 4" xfId="2653" xr:uid="{F95F98BA-3D79-4A93-960D-DD0653CE0988}"/>
    <cellStyle name="Millares 14 14 4 2" xfId="2654" xr:uid="{943FB85D-D537-45B9-BD34-98C1E3811DF8}"/>
    <cellStyle name="Millares 14 14 5" xfId="2655" xr:uid="{024EA409-F62A-4E17-856F-87B82424BE6C}"/>
    <cellStyle name="Millares 14 15" xfId="2656" xr:uid="{ED237D8F-2F2C-4B9E-836C-8D3AD8560182}"/>
    <cellStyle name="Millares 14 15 2" xfId="2657" xr:uid="{2FA7455A-D94A-49B7-A062-9388155BFB7C}"/>
    <cellStyle name="Millares 14 15 2 2" xfId="2658" xr:uid="{15AC4646-67BC-4D6A-934E-05587F53BAB6}"/>
    <cellStyle name="Millares 14 15 3" xfId="2659" xr:uid="{0367FE8A-0549-416D-879B-0D3805FD2787}"/>
    <cellStyle name="Millares 14 15 3 2" xfId="2660" xr:uid="{2D0995D2-78B9-4015-9F7D-9FF9A03B87AE}"/>
    <cellStyle name="Millares 14 15 4" xfId="2661" xr:uid="{D7DAA17F-05D9-4ED2-A46B-2F0488465D2E}"/>
    <cellStyle name="Millares 14 15 4 2" xfId="2662" xr:uid="{30D1862D-5133-4436-90C2-C01C0E3CACD3}"/>
    <cellStyle name="Millares 14 15 5" xfId="2663" xr:uid="{373136BB-B240-46A9-AE08-AD2F2082F2F6}"/>
    <cellStyle name="Millares 14 16" xfId="2664" xr:uid="{73C8D1B1-D56C-4A95-B9BD-E96C567449F0}"/>
    <cellStyle name="Millares 14 16 2" xfId="2665" xr:uid="{3FA711C5-CF65-477A-84DA-F3016FE5148D}"/>
    <cellStyle name="Millares 14 16 2 2" xfId="2666" xr:uid="{553515C5-6D83-463F-8822-411223AFBB9F}"/>
    <cellStyle name="Millares 14 16 3" xfId="2667" xr:uid="{4D77F6EB-98C9-47AA-B559-1A81CE190C6C}"/>
    <cellStyle name="Millares 14 16 3 2" xfId="2668" xr:uid="{CFA6C622-89F8-4AB3-B22F-017A92DB0025}"/>
    <cellStyle name="Millares 14 16 4" xfId="2669" xr:uid="{44445608-512B-4E46-AC94-F044D01E1CC9}"/>
    <cellStyle name="Millares 14 16 4 2" xfId="2670" xr:uid="{C53E2C2E-8803-49E2-B77D-651223A36600}"/>
    <cellStyle name="Millares 14 16 5" xfId="2671" xr:uid="{4F4C3CEC-DA75-4A93-83A6-B93DF4FB0264}"/>
    <cellStyle name="Millares 14 17" xfId="2672" xr:uid="{F56A590B-269C-42B3-825B-C5B05A6F7962}"/>
    <cellStyle name="Millares 14 17 2" xfId="2673" xr:uid="{59948CF7-CBA3-4E5C-BA22-FD5B84F327BB}"/>
    <cellStyle name="Millares 14 17 2 2" xfId="2674" xr:uid="{3EDAA198-B04E-469D-8197-C29A2009CA5A}"/>
    <cellStyle name="Millares 14 17 3" xfId="2675" xr:uid="{23F54996-F56E-4FC4-88DE-4F17B2425C1F}"/>
    <cellStyle name="Millares 14 17 3 2" xfId="2676" xr:uid="{C226B365-4FD2-4CC0-84C0-AEA02173D537}"/>
    <cellStyle name="Millares 14 17 4" xfId="2677" xr:uid="{6A411650-9C7E-42A9-99D7-7E954A1CB167}"/>
    <cellStyle name="Millares 14 17 4 2" xfId="2678" xr:uid="{B73CBDE5-682F-442E-99CD-604B52215085}"/>
    <cellStyle name="Millares 14 17 5" xfId="2679" xr:uid="{C545407C-58BF-4750-904D-42775A9655EE}"/>
    <cellStyle name="Millares 14 18" xfId="2680" xr:uid="{24377583-9AC3-463C-8018-D518C1010F77}"/>
    <cellStyle name="Millares 14 18 2" xfId="2681" xr:uid="{9823DFE8-6BDF-422E-A95A-12F70576C32F}"/>
    <cellStyle name="Millares 14 18 2 2" xfId="2682" xr:uid="{48ED8052-1ED1-4301-9D78-6786FB11C830}"/>
    <cellStyle name="Millares 14 18 3" xfId="2683" xr:uid="{0DCB39CB-7964-4900-A81E-4B3113469D9A}"/>
    <cellStyle name="Millares 14 18 3 2" xfId="2684" xr:uid="{201788D9-925B-417E-A544-110380CB58A1}"/>
    <cellStyle name="Millares 14 18 4" xfId="2685" xr:uid="{C62CD57F-2F57-4A2C-B3DF-C96E4579B5C1}"/>
    <cellStyle name="Millares 14 18 4 2" xfId="2686" xr:uid="{694BFD2B-E6DE-4EC9-9B61-054727FBF5AD}"/>
    <cellStyle name="Millares 14 18 5" xfId="2687" xr:uid="{2BFDC869-709E-4F2E-AA8A-52B7E5F903FC}"/>
    <cellStyle name="Millares 14 19" xfId="2688" xr:uid="{A0478C5A-7646-45FA-A20A-ABEBB5F91E38}"/>
    <cellStyle name="Millares 14 19 2" xfId="2689" xr:uid="{1148D9FD-27DC-4EAD-8933-D83B0BA5B818}"/>
    <cellStyle name="Millares 14 19 2 2" xfId="2690" xr:uid="{8AB9E4F9-5EA6-4FE8-9E98-2023E4463284}"/>
    <cellStyle name="Millares 14 19 3" xfId="2691" xr:uid="{2370978D-26E1-4E90-BCAB-E3458743FFB4}"/>
    <cellStyle name="Millares 14 19 3 2" xfId="2692" xr:uid="{7CFD181A-BB21-4653-A0B8-9D8E08A1A66C}"/>
    <cellStyle name="Millares 14 19 4" xfId="2693" xr:uid="{8371E313-5FBE-4B5C-BC79-B306AE4A0F62}"/>
    <cellStyle name="Millares 14 19 4 2" xfId="2694" xr:uid="{F57F3E07-3787-40BA-A27E-38765B4A175F}"/>
    <cellStyle name="Millares 14 19 5" xfId="2695" xr:uid="{95BC9B6D-0438-4CF1-B5B8-1F938BE66DD8}"/>
    <cellStyle name="Millares 14 2" xfId="2696" xr:uid="{23DA59AA-A532-4CFF-92D3-D878E34847A1}"/>
    <cellStyle name="Millares 14 2 2" xfId="2697" xr:uid="{D105D0AC-805A-4E31-91D1-F592365C3C26}"/>
    <cellStyle name="Millares 14 2 2 2" xfId="2698" xr:uid="{19426B43-900F-40E4-B937-B771E4E929A2}"/>
    <cellStyle name="Millares 14 2 3" xfId="2699" xr:uid="{F8DA257B-92C1-4E6B-ACF3-9483ACA5FBCA}"/>
    <cellStyle name="Millares 14 2 3 2" xfId="2700" xr:uid="{E215F1DE-59FC-4E5B-9B97-015CD076EBC0}"/>
    <cellStyle name="Millares 14 2 3 2 2" xfId="2701" xr:uid="{4F9DBDAF-C805-43C4-98B0-E4061F6CA512}"/>
    <cellStyle name="Millares 14 2 3 3" xfId="2702" xr:uid="{FB60EA23-C50E-4289-A788-A969CEEDEE57}"/>
    <cellStyle name="Millares 14 2 4" xfId="2703" xr:uid="{6AA2B535-3B2C-4182-8BDF-5C5364326CD7}"/>
    <cellStyle name="Millares 14 2 4 2" xfId="2704" xr:uid="{6367D261-9947-4FDA-A28D-6FF32E99C4BF}"/>
    <cellStyle name="Millares 14 2 5" xfId="2705" xr:uid="{4AEA4ECB-84F8-4AC0-A035-D7562884C908}"/>
    <cellStyle name="Millares 14 2 5 2" xfId="2706" xr:uid="{67EBF1A5-77F8-4095-900B-B585B1BFD846}"/>
    <cellStyle name="Millares 14 2 6" xfId="2707" xr:uid="{AD139F0A-E61B-4593-B226-01058A07856D}"/>
    <cellStyle name="Millares 14 2 6 2" xfId="12675" xr:uid="{D355FD80-87F7-4993-B23B-767C55F54448}"/>
    <cellStyle name="Millares 14 2 7" xfId="2708" xr:uid="{DC6404B5-4A60-42FB-AE45-0CC011213D30}"/>
    <cellStyle name="Millares 14 20" xfId="2709" xr:uid="{68A463CD-E1A8-4123-9797-7EE8F573661C}"/>
    <cellStyle name="Millares 14 20 2" xfId="2710" xr:uid="{A3A2AA97-F1E4-4D50-8D6E-7A493865FEAC}"/>
    <cellStyle name="Millares 14 20 2 2" xfId="2711" xr:uid="{ADAFA468-4765-461E-AE66-95D9CA99CACC}"/>
    <cellStyle name="Millares 14 20 3" xfId="2712" xr:uid="{E6AE8CA7-AF23-41D3-99DF-F8500DA8FFB4}"/>
    <cellStyle name="Millares 14 20 3 2" xfId="2713" xr:uid="{E4A07B83-A242-4696-9566-A42063A85A96}"/>
    <cellStyle name="Millares 14 20 4" xfId="2714" xr:uid="{765588C4-720E-4323-8338-67C9B88D41E9}"/>
    <cellStyle name="Millares 14 20 4 2" xfId="2715" xr:uid="{B7C9896F-71E7-46A7-9446-4EA229D611D1}"/>
    <cellStyle name="Millares 14 20 5" xfId="2716" xr:uid="{90087DC9-2AF8-474C-BD96-542B5947A40D}"/>
    <cellStyle name="Millares 14 21" xfId="2717" xr:uid="{6FC5DE89-CA1F-4225-B635-02FC653583AD}"/>
    <cellStyle name="Millares 14 21 2" xfId="2718" xr:uid="{805705E9-40D4-45D8-93A0-D9CB25D96FB9}"/>
    <cellStyle name="Millares 14 21 2 2" xfId="2719" xr:uid="{17FE1606-51C6-4858-9813-6F8BDE555416}"/>
    <cellStyle name="Millares 14 21 3" xfId="2720" xr:uid="{324B2DC6-7CA8-4DCD-BD75-A595D2FCA857}"/>
    <cellStyle name="Millares 14 21 3 2" xfId="2721" xr:uid="{937CBE6B-A49A-4817-8748-351DB15726F1}"/>
    <cellStyle name="Millares 14 21 4" xfId="2722" xr:uid="{23229283-72B6-44BD-AB97-68004A92F7B4}"/>
    <cellStyle name="Millares 14 21 4 2" xfId="2723" xr:uid="{EDC20219-7B99-4C57-BCBC-F5260CCBE83F}"/>
    <cellStyle name="Millares 14 21 5" xfId="2724" xr:uid="{9F825C39-1C01-45EA-9AB6-8392FECC5289}"/>
    <cellStyle name="Millares 14 22" xfId="2725" xr:uid="{AB60F241-6374-4112-B91E-691D533923B7}"/>
    <cellStyle name="Millares 14 22 2" xfId="2726" xr:uid="{2673653E-C581-4B30-A175-B5495E407404}"/>
    <cellStyle name="Millares 14 22 2 2" xfId="2727" xr:uid="{E635D7A0-E7B7-4997-88D1-A780C1B51200}"/>
    <cellStyle name="Millares 14 22 3" xfId="2728" xr:uid="{6DA8FCA7-D99C-4A36-BAC3-4EA628EDB80C}"/>
    <cellStyle name="Millares 14 22 3 2" xfId="2729" xr:uid="{421E5B74-B4C9-4152-ACD1-E23F0DA03885}"/>
    <cellStyle name="Millares 14 22 4" xfId="2730" xr:uid="{E28D9F57-CFBD-4723-9104-B112FBF6C1BA}"/>
    <cellStyle name="Millares 14 22 4 2" xfId="2731" xr:uid="{DACBA209-BE6F-4922-A4FA-71E7DABC8772}"/>
    <cellStyle name="Millares 14 22 5" xfId="2732" xr:uid="{7378D509-F707-41C8-A716-4FC9C39FF1F5}"/>
    <cellStyle name="Millares 14 23" xfId="2733" xr:uid="{22D24CC8-98B2-4EBE-B2DB-D52AE9178A81}"/>
    <cellStyle name="Millares 14 23 2" xfId="2734" xr:uid="{4EDE312E-B801-4E6E-8B12-410B0A48FE61}"/>
    <cellStyle name="Millares 14 23 2 2" xfId="2735" xr:uid="{B40732F8-8F81-4817-9CEA-E6F273AD2DAE}"/>
    <cellStyle name="Millares 14 23 3" xfId="2736" xr:uid="{7F4C2718-71BF-4048-B1C5-9CA593DE6649}"/>
    <cellStyle name="Millares 14 23 3 2" xfId="2737" xr:uid="{18E9B67D-594B-4110-8BAF-F0D127833746}"/>
    <cellStyle name="Millares 14 23 4" xfId="2738" xr:uid="{E83833D7-7505-4336-87FB-91DF9BA61737}"/>
    <cellStyle name="Millares 14 23 4 2" xfId="2739" xr:uid="{578F416C-1148-4EA8-BFEB-1F369FF77AEB}"/>
    <cellStyle name="Millares 14 23 5" xfId="2740" xr:uid="{B4196EE5-66C2-4662-B7CA-ABC8D02CC9AF}"/>
    <cellStyle name="Millares 14 24" xfId="2741" xr:uid="{02BC58D5-60C1-41E0-ADC3-84CB04CFFDE6}"/>
    <cellStyle name="Millares 14 24 2" xfId="2742" xr:uid="{D583CF73-DEE4-462A-AC11-4149050F6200}"/>
    <cellStyle name="Millares 14 24 2 2" xfId="2743" xr:uid="{9F9E7E5E-62B5-4F7D-9809-AA7F50BEE018}"/>
    <cellStyle name="Millares 14 24 3" xfId="2744" xr:uid="{D295F919-48F4-4875-A7D1-D1264DA34872}"/>
    <cellStyle name="Millares 14 24 3 2" xfId="2745" xr:uid="{AA44E45B-26BA-4575-A9C1-8F0EC8515881}"/>
    <cellStyle name="Millares 14 24 4" xfId="2746" xr:uid="{387C9DFF-3D4E-4F37-90F9-3C3A504704D4}"/>
    <cellStyle name="Millares 14 24 4 2" xfId="2747" xr:uid="{28AA2C0C-2413-4F83-915A-ACC59FE3E0DA}"/>
    <cellStyle name="Millares 14 24 5" xfId="2748" xr:uid="{EB876855-D7AD-48A0-8C67-198BA62661B0}"/>
    <cellStyle name="Millares 14 25" xfId="2749" xr:uid="{22DBF7AF-C9F5-4DB5-B900-53E2FD716B1E}"/>
    <cellStyle name="Millares 14 25 2" xfId="2750" xr:uid="{0A5D12CA-E366-441D-B084-D2C15CB265DA}"/>
    <cellStyle name="Millares 14 25 2 2" xfId="2751" xr:uid="{D3438B97-AC9D-4993-BC40-880FD86BDBFB}"/>
    <cellStyle name="Millares 14 25 3" xfId="2752" xr:uid="{82A36BFA-81DA-4019-98CB-0049DB049B16}"/>
    <cellStyle name="Millares 14 25 3 2" xfId="2753" xr:uid="{45CC8639-A458-4648-8F6C-2314D8A62A83}"/>
    <cellStyle name="Millares 14 25 4" xfId="2754" xr:uid="{321E98DC-3410-4296-A94B-F3C3134E1A36}"/>
    <cellStyle name="Millares 14 25 4 2" xfId="2755" xr:uid="{9F23BE83-1EF7-40C8-9546-80561047F736}"/>
    <cellStyle name="Millares 14 25 5" xfId="2756" xr:uid="{A42A07F5-FD34-4176-BC91-95C4C274F320}"/>
    <cellStyle name="Millares 14 26" xfId="2757" xr:uid="{C9142728-CA5A-4095-ADF1-5F502F1840EE}"/>
    <cellStyle name="Millares 14 26 2" xfId="2758" xr:uid="{A1F6BBBE-BBCE-4531-A019-F7811E1A179B}"/>
    <cellStyle name="Millares 14 26 2 2" xfId="2759" xr:uid="{3D0A7DEE-1958-4DE7-9014-84531AB8DA95}"/>
    <cellStyle name="Millares 14 26 3" xfId="2760" xr:uid="{9C1438BD-EC4D-4B91-9A59-FE82A110BD8B}"/>
    <cellStyle name="Millares 14 26 3 2" xfId="2761" xr:uid="{566CCA1F-28DC-4B69-B557-34839EC3EE61}"/>
    <cellStyle name="Millares 14 26 4" xfId="2762" xr:uid="{37EEE03C-2D1C-4180-B752-3B668FA35C51}"/>
    <cellStyle name="Millares 14 26 4 2" xfId="2763" xr:uid="{64FB608D-52F9-43E8-91D4-9116A01357A4}"/>
    <cellStyle name="Millares 14 26 5" xfId="2764" xr:uid="{85E3D4BB-DFFA-40CA-9F50-4F94859F3AEC}"/>
    <cellStyle name="Millares 14 27" xfId="2765" xr:uid="{C3197A4D-A967-40FD-9DD6-119D04CCC854}"/>
    <cellStyle name="Millares 14 27 2" xfId="2766" xr:uid="{7E7147A5-E83E-4DC9-81A0-B7A529E16F03}"/>
    <cellStyle name="Millares 14 27 2 2" xfId="2767" xr:uid="{7E3253A5-A654-40C4-88A6-D2F67EF907FE}"/>
    <cellStyle name="Millares 14 27 3" xfId="2768" xr:uid="{7EBD4D8E-2228-4739-B61F-9162D8C84BB7}"/>
    <cellStyle name="Millares 14 27 3 2" xfId="2769" xr:uid="{A4E3C911-BCFA-472B-A1BF-02E2F59FE7C7}"/>
    <cellStyle name="Millares 14 27 4" xfId="2770" xr:uid="{A4FAEE97-3D86-442C-B392-1B14D97E74BB}"/>
    <cellStyle name="Millares 14 27 4 2" xfId="2771" xr:uid="{AA551286-1050-486B-8CC6-CBBF03726D5F}"/>
    <cellStyle name="Millares 14 27 5" xfId="2772" xr:uid="{B3B7CD44-CC67-469B-80F9-71194A73323D}"/>
    <cellStyle name="Millares 14 28" xfId="2773" xr:uid="{4652ADCC-69BA-483A-81B2-746472A54BEE}"/>
    <cellStyle name="Millares 14 28 2" xfId="2774" xr:uid="{0CA474B2-392E-4228-BBC8-6F27E1E2190D}"/>
    <cellStyle name="Millares 14 28 2 2" xfId="2775" xr:uid="{55317237-2764-44A7-88CC-3F021D33F121}"/>
    <cellStyle name="Millares 14 28 3" xfId="2776" xr:uid="{DB61E485-9664-49DA-9D2E-7734448723F0}"/>
    <cellStyle name="Millares 14 28 3 2" xfId="2777" xr:uid="{526E9BB7-699C-4CD9-9DB3-4E9D05159447}"/>
    <cellStyle name="Millares 14 28 4" xfId="2778" xr:uid="{255A3BAC-5534-4157-95A5-B7B3D232A8A3}"/>
    <cellStyle name="Millares 14 28 4 2" xfId="2779" xr:uid="{E66BC353-6CDF-4D6F-9FF8-CBB18B263896}"/>
    <cellStyle name="Millares 14 28 5" xfId="2780" xr:uid="{FCEE5B61-00B8-4E09-9CEB-06E7A3367944}"/>
    <cellStyle name="Millares 14 29" xfId="2781" xr:uid="{51DA72A4-9488-4DF1-9055-ECB3A7B6A2E1}"/>
    <cellStyle name="Millares 14 29 2" xfId="2782" xr:uid="{670DC0AC-9732-4B97-B23E-B58C96B380EE}"/>
    <cellStyle name="Millares 14 29 2 2" xfId="2783" xr:uid="{821C8546-69EF-4954-ABD5-BCF812681BCC}"/>
    <cellStyle name="Millares 14 29 3" xfId="2784" xr:uid="{BD518FF7-A4CB-4FAC-A562-1C5018BE5957}"/>
    <cellStyle name="Millares 14 29 3 2" xfId="2785" xr:uid="{D4F4232E-A086-42F0-8B95-61FBADAF7939}"/>
    <cellStyle name="Millares 14 29 4" xfId="2786" xr:uid="{3E15D792-88A0-4FA9-BA22-F06549152AA1}"/>
    <cellStyle name="Millares 14 29 4 2" xfId="2787" xr:uid="{195D64B9-0BDE-4F1C-A7A5-131F23CCC5CF}"/>
    <cellStyle name="Millares 14 29 5" xfId="2788" xr:uid="{2FAA90CE-3C05-4E1B-9EDF-78036EEA1378}"/>
    <cellStyle name="Millares 14 3" xfId="2789" xr:uid="{B80A92E3-A894-4059-A278-DC7FF24B2957}"/>
    <cellStyle name="Millares 14 3 2" xfId="2790" xr:uid="{759A6357-2E2F-4E69-BA96-D724C74A8FB2}"/>
    <cellStyle name="Millares 14 3 2 2" xfId="2791" xr:uid="{403C7E86-6756-4F17-A91F-B21F09AABB90}"/>
    <cellStyle name="Millares 14 3 3" xfId="2792" xr:uid="{2B0257CF-9323-49CB-82E7-956BAEA0EF61}"/>
    <cellStyle name="Millares 14 3 3 2" xfId="2793" xr:uid="{0D7584EA-66EC-475B-8BD8-F0AF3AD48C3C}"/>
    <cellStyle name="Millares 14 3 4" xfId="2794" xr:uid="{049DB31F-4041-41CE-85FD-9416445556FB}"/>
    <cellStyle name="Millares 14 3 4 2" xfId="2795" xr:uid="{F0C9C0F7-6C19-4DC7-BA5A-475197176B46}"/>
    <cellStyle name="Millares 14 3 5" xfId="2796" xr:uid="{4BC609D0-202E-4F51-972F-9336DB2F40A3}"/>
    <cellStyle name="Millares 14 30" xfId="2797" xr:uid="{E8C8184E-E726-4612-90E4-C89C95F255B1}"/>
    <cellStyle name="Millares 14 30 2" xfId="2798" xr:uid="{65B86892-219F-4BFE-99CA-7DDD218EA897}"/>
    <cellStyle name="Millares 14 30 2 2" xfId="2799" xr:uid="{BD585696-2A2C-47F0-9848-3CF39C687785}"/>
    <cellStyle name="Millares 14 30 3" xfId="2800" xr:uid="{98A9E926-E4A8-41C0-BE4D-5307678FA6C9}"/>
    <cellStyle name="Millares 14 30 3 2" xfId="2801" xr:uid="{CA1CD7CD-2BE9-4D31-837A-E0F9257972BE}"/>
    <cellStyle name="Millares 14 30 4" xfId="2802" xr:uid="{8986CE39-BBF5-4AAA-9635-9B5DAAF2EFA7}"/>
    <cellStyle name="Millares 14 30 4 2" xfId="2803" xr:uid="{71B01245-6704-473A-8F38-5743094EB4C0}"/>
    <cellStyle name="Millares 14 30 5" xfId="2804" xr:uid="{E708B9C6-887F-4660-81BE-0C0900C7B8E5}"/>
    <cellStyle name="Millares 14 31" xfId="2805" xr:uid="{ADED2943-D040-433B-8E02-6451FFFA8622}"/>
    <cellStyle name="Millares 14 31 2" xfId="2806" xr:uid="{BE62B235-93D9-4A03-9EFA-E27E5E5DD821}"/>
    <cellStyle name="Millares 14 31 2 2" xfId="2807" xr:uid="{C3E63253-AF7C-4E7C-BFE8-5AF1D5F3E31C}"/>
    <cellStyle name="Millares 14 31 3" xfId="2808" xr:uid="{309CADEA-FB22-4A4F-A4EB-C8A92DDCB044}"/>
    <cellStyle name="Millares 14 31 3 2" xfId="2809" xr:uid="{87D4237F-3EAD-441D-9F5B-6BD73640C920}"/>
    <cellStyle name="Millares 14 31 4" xfId="2810" xr:uid="{5C103B7A-4432-4835-BAE2-BFBAD1B54324}"/>
    <cellStyle name="Millares 14 31 4 2" xfId="2811" xr:uid="{8802F6E8-9FB2-42DC-BE30-AC73A16993D6}"/>
    <cellStyle name="Millares 14 31 5" xfId="2812" xr:uid="{8C9BC28A-DFD0-46A4-8A3F-2A2AA9CEB029}"/>
    <cellStyle name="Millares 14 32" xfId="2813" xr:uid="{F2A419E0-B7CE-48AC-B734-12940DB9C138}"/>
    <cellStyle name="Millares 14 32 2" xfId="2814" xr:uid="{9B05EA42-87B8-4AC4-8CDE-A9F425685361}"/>
    <cellStyle name="Millares 14 32 2 2" xfId="2815" xr:uid="{DC7C57F5-CEB9-48A6-A688-7282AF5909BF}"/>
    <cellStyle name="Millares 14 32 3" xfId="2816" xr:uid="{30B527BF-388C-4043-8D69-87BB7B817CED}"/>
    <cellStyle name="Millares 14 32 3 2" xfId="2817" xr:uid="{13FC9D82-4B73-452C-9EDC-42B80E5E1039}"/>
    <cellStyle name="Millares 14 32 4" xfId="2818" xr:uid="{5582F127-478B-4653-A74F-C8075268B889}"/>
    <cellStyle name="Millares 14 32 4 2" xfId="2819" xr:uid="{0A0039AC-EEB5-4185-8C3C-95B55A7FF715}"/>
    <cellStyle name="Millares 14 32 5" xfId="2820" xr:uid="{C62AB43B-7BA2-4B64-AA99-F284835C6B7E}"/>
    <cellStyle name="Millares 14 33" xfId="2821" xr:uid="{64BB6395-4C21-4684-8D80-AD3AA48D6E22}"/>
    <cellStyle name="Millares 14 33 2" xfId="2822" xr:uid="{D8CF2302-B530-4FF0-86D7-3C27EC1B25D3}"/>
    <cellStyle name="Millares 14 33 2 2" xfId="2823" xr:uid="{39FD0E7B-55B8-4EFF-BC2F-ACCBA01BBC13}"/>
    <cellStyle name="Millares 14 33 3" xfId="2824" xr:uid="{E18D4B5D-E5F7-480D-B3D8-8640870A14A9}"/>
    <cellStyle name="Millares 14 33 3 2" xfId="2825" xr:uid="{A82B4414-BC21-421E-A055-718AD7FBBC04}"/>
    <cellStyle name="Millares 14 33 4" xfId="2826" xr:uid="{222726F2-3191-4B31-A8FD-FBDFF43E84B2}"/>
    <cellStyle name="Millares 14 33 4 2" xfId="2827" xr:uid="{64153202-7226-4F1D-8883-96673041F333}"/>
    <cellStyle name="Millares 14 33 5" xfId="2828" xr:uid="{AB9AC34A-39F0-4616-A911-E651A03FF601}"/>
    <cellStyle name="Millares 14 34" xfId="2829" xr:uid="{D2530AD2-04CA-428F-9C51-0E37DBE325E2}"/>
    <cellStyle name="Millares 14 34 2" xfId="2830" xr:uid="{4506B519-D331-4A65-AF41-CAD75604ED49}"/>
    <cellStyle name="Millares 14 35" xfId="2831" xr:uid="{13BD17AB-1C47-4BEF-8F0D-C6FBE31CD298}"/>
    <cellStyle name="Millares 14 35 2" xfId="2832" xr:uid="{03B8DBD6-0DC1-4A30-990F-ED6466AA5DB7}"/>
    <cellStyle name="Millares 14 35 3" xfId="2833" xr:uid="{DC44EFD1-BB1E-455F-B5C6-B3445D0B7099}"/>
    <cellStyle name="Millares 14 36" xfId="2834" xr:uid="{8CE6F6E2-64A4-4B64-A7E0-A2DFB35AD501}"/>
    <cellStyle name="Millares 14 36 2" xfId="2835" xr:uid="{44A16E4D-B365-4911-94B8-7EE9EA29DE09}"/>
    <cellStyle name="Millares 14 37" xfId="2615" xr:uid="{EB26D2D8-26C0-4D27-9DCF-BED9317A7203}"/>
    <cellStyle name="Millares 14 4" xfId="2836" xr:uid="{2662E817-FB15-47F7-A161-1BCCF626ACCC}"/>
    <cellStyle name="Millares 14 4 2" xfId="2837" xr:uid="{6BFDCE70-48BA-413A-90E3-A3CD445C45BF}"/>
    <cellStyle name="Millares 14 4 2 2" xfId="2838" xr:uid="{2E4709E0-8D14-4A35-9BFB-5D5D01683018}"/>
    <cellStyle name="Millares 14 4 3" xfId="2839" xr:uid="{28ABE2A8-5AC3-4F5A-8C1D-A5ED624FDA97}"/>
    <cellStyle name="Millares 14 4 3 2" xfId="2840" xr:uid="{393821CA-5DC5-46A7-BAE1-14A159121A43}"/>
    <cellStyle name="Millares 14 4 4" xfId="2841" xr:uid="{CEC17AC4-E3DD-4046-B6E8-08C4EE9AE062}"/>
    <cellStyle name="Millares 14 4 4 2" xfId="2842" xr:uid="{6C4EC3DD-57CC-4EDB-BE6D-F9A2E33E4D04}"/>
    <cellStyle name="Millares 14 4 5" xfId="2843" xr:uid="{155895C8-0F06-4BFE-97CD-D526FEABFE47}"/>
    <cellStyle name="Millares 14 5" xfId="2844" xr:uid="{8B166E8B-8866-40E8-B088-F77D45A0FEC8}"/>
    <cellStyle name="Millares 14 5 2" xfId="2845" xr:uid="{A5F85E9C-4AB9-4CB0-90F9-EB170213D9B2}"/>
    <cellStyle name="Millares 14 5 2 2" xfId="2846" xr:uid="{6587F489-FD4C-4FE4-9A15-AFFB7915D1D2}"/>
    <cellStyle name="Millares 14 5 3" xfId="2847" xr:uid="{ED4B4B23-3A2B-42C8-837E-1048C4F90A17}"/>
    <cellStyle name="Millares 14 5 3 2" xfId="2848" xr:uid="{011006C3-E162-4841-BEAC-BB00537E59D6}"/>
    <cellStyle name="Millares 14 5 4" xfId="2849" xr:uid="{B668E430-3B63-4EAE-867C-7699F1574BB0}"/>
    <cellStyle name="Millares 14 5 4 2" xfId="2850" xr:uid="{58973F13-4134-4407-BF4C-CA55CB521B9B}"/>
    <cellStyle name="Millares 14 5 5" xfId="2851" xr:uid="{6322026B-E5BE-4EEF-B7F9-2E67FD740359}"/>
    <cellStyle name="Millares 14 6" xfId="2852" xr:uid="{952C1BB4-726B-4357-B885-818A222AE8CC}"/>
    <cellStyle name="Millares 14 6 2" xfId="2853" xr:uid="{A3C9DB27-A425-499A-A1EE-B85FA92FB785}"/>
    <cellStyle name="Millares 14 6 2 2" xfId="2854" xr:uid="{617ECE36-655D-4938-A617-40BC9EB09E73}"/>
    <cellStyle name="Millares 14 6 3" xfId="2855" xr:uid="{654D36E0-EE90-47DC-BC10-6DBAFB7DA9C5}"/>
    <cellStyle name="Millares 14 6 3 2" xfId="2856" xr:uid="{611E6926-C0AD-4C4B-A039-90BE7EA0096F}"/>
    <cellStyle name="Millares 14 6 4" xfId="2857" xr:uid="{113E64FA-DC7C-485D-BF0B-CEEBEF7C3900}"/>
    <cellStyle name="Millares 14 6 4 2" xfId="2858" xr:uid="{25FCDC60-3080-4ED7-897F-85FC91FF76D1}"/>
    <cellStyle name="Millares 14 6 5" xfId="2859" xr:uid="{5C228A9F-992B-4AAE-AD04-38C83D3244F4}"/>
    <cellStyle name="Millares 14 7" xfId="2860" xr:uid="{02A84D43-390F-43E6-9B7E-5FCB4E3CA49C}"/>
    <cellStyle name="Millares 14 7 2" xfId="2861" xr:uid="{33F37D8F-63AB-4205-AD6B-0FA3628E2977}"/>
    <cellStyle name="Millares 14 7 2 2" xfId="2862" xr:uid="{B0F58735-45C2-461D-9E9A-BA91CAFC3465}"/>
    <cellStyle name="Millares 14 7 3" xfId="2863" xr:uid="{F7CD9581-A1E5-4E59-A0CE-A58FBAB9EC43}"/>
    <cellStyle name="Millares 14 7 3 2" xfId="2864" xr:uid="{03E90457-18DB-4A63-947B-0A123E4FB8F2}"/>
    <cellStyle name="Millares 14 7 4" xfId="2865" xr:uid="{1FA6340A-8A21-434C-84AF-9733B41848B5}"/>
    <cellStyle name="Millares 14 7 4 2" xfId="2866" xr:uid="{D15A5292-907C-47AE-A366-AFD7A0F0499A}"/>
    <cellStyle name="Millares 14 7 5" xfId="2867" xr:uid="{B2C40FBB-427C-472E-892A-D39941A33470}"/>
    <cellStyle name="Millares 14 8" xfId="2868" xr:uid="{3AC738C6-D8D6-450D-8DF8-6E49AA0F3BBC}"/>
    <cellStyle name="Millares 14 8 2" xfId="2869" xr:uid="{A5C8D174-0609-4609-8FDF-2BF2002D24F1}"/>
    <cellStyle name="Millares 14 8 2 2" xfId="2870" xr:uid="{FBBC4A4F-F46F-47F4-86FA-9A7E308E76C4}"/>
    <cellStyle name="Millares 14 8 3" xfId="2871" xr:uid="{CA13BAAC-F22D-4CAB-BE59-278642AC9163}"/>
    <cellStyle name="Millares 14 8 3 2" xfId="2872" xr:uid="{9D646B0D-7E5E-4BAA-91E2-3AD52E8E8018}"/>
    <cellStyle name="Millares 14 8 4" xfId="2873" xr:uid="{A3F0207E-46BE-442A-8D1C-BEEB75360455}"/>
    <cellStyle name="Millares 14 8 4 2" xfId="2874" xr:uid="{496CF2DD-BBB3-4C4B-B3EF-1BD24C667EF9}"/>
    <cellStyle name="Millares 14 8 5" xfId="2875" xr:uid="{0479C44C-EB88-406E-81F9-6F8363D07D66}"/>
    <cellStyle name="Millares 14 9" xfId="2876" xr:uid="{A6DDC22F-E4C3-4105-8F94-7DBBE2B19FDF}"/>
    <cellStyle name="Millares 14 9 2" xfId="2877" xr:uid="{F801EBAE-1695-455B-8FE8-6D1E981CD517}"/>
    <cellStyle name="Millares 14 9 2 2" xfId="2878" xr:uid="{7FB53793-3844-472F-AEB0-2B7F0E5BC1EC}"/>
    <cellStyle name="Millares 14 9 3" xfId="2879" xr:uid="{DF993A29-29BC-40AF-B9AF-4850D5B5344B}"/>
    <cellStyle name="Millares 14 9 3 2" xfId="2880" xr:uid="{07E952F1-A3EC-4D06-ADE4-F506CF3D98E2}"/>
    <cellStyle name="Millares 14 9 4" xfId="2881" xr:uid="{2EF80279-B13F-4EBE-B0AD-875B07CE187F}"/>
    <cellStyle name="Millares 14 9 4 2" xfId="2882" xr:uid="{C74997F1-92F0-4F71-867B-7B5FFDD3A25E}"/>
    <cellStyle name="Millares 14 9 5" xfId="2883" xr:uid="{815928D7-B02D-4AE2-83A9-F4A8576E1B77}"/>
    <cellStyle name="Millares 140" xfId="2884" xr:uid="{51C22B44-CD34-4BE4-A977-2966B742892F}"/>
    <cellStyle name="Millares 140 10" xfId="2885" xr:uid="{CFFDEAE6-30A2-44A2-885C-611117BAABEE}"/>
    <cellStyle name="Millares 140 11" xfId="2886" xr:uid="{343F9FB1-7E9C-4778-B255-6089486C5264}"/>
    <cellStyle name="Millares 140 12" xfId="2887" xr:uid="{4E5E8419-DC4C-4986-A699-E7312696F9FC}"/>
    <cellStyle name="Millares 140 13" xfId="2888" xr:uid="{8434F178-9264-4EDB-AA98-1B90FDC9F946}"/>
    <cellStyle name="Millares 140 13 2" xfId="12676" xr:uid="{C66C5A63-B905-4EE2-91FE-7AF4F8947444}"/>
    <cellStyle name="Millares 140 14" xfId="2889" xr:uid="{E3359B56-5E13-4D53-8D9C-6E5646A95A5F}"/>
    <cellStyle name="Millares 140 14 2" xfId="12677" xr:uid="{96CEAB9B-9A85-44E3-9024-8CD5518BECE5}"/>
    <cellStyle name="Millares 140 14 3" xfId="12289" xr:uid="{73F6073C-8700-4959-893E-063664F59BB2}"/>
    <cellStyle name="Millares 140 14 3 2" xfId="21541" xr:uid="{EF26E9B2-09E6-4276-96E7-B49F4C3FEF26}"/>
    <cellStyle name="Millares 140 14 3 2 2" xfId="27097" xr:uid="{846126CB-E47C-4D91-B3A5-F4F5E24D6918}"/>
    <cellStyle name="Millares 140 14 3 2 3" xfId="32591" xr:uid="{F310FE4F-E50B-4504-99D1-F2EBBBE20303}"/>
    <cellStyle name="Millares 140 14 3 2 4" xfId="38075" xr:uid="{75E77BD6-24BC-4568-828F-C493C66238D4}"/>
    <cellStyle name="Millares 140 14 3 3" xfId="24368" xr:uid="{6EDA36D6-BC19-4977-871C-5A85245CEF13}"/>
    <cellStyle name="Millares 140 14 3 4" xfId="29862" xr:uid="{3F0930B0-A032-419A-8B6A-1B551A63176A}"/>
    <cellStyle name="Millares 140 14 3 5" xfId="35346" xr:uid="{46781982-3BC5-48A7-8DBC-00618C41F7D4}"/>
    <cellStyle name="Millares 140 15" xfId="7123" xr:uid="{19243837-5CEF-4937-9EB6-E8DEDAEDD768}"/>
    <cellStyle name="Millares 140 15 2" xfId="12678" xr:uid="{70F2CA5B-396F-48D5-9DF7-EABC5F09050A}"/>
    <cellStyle name="Millares 140 15 3" xfId="19903" xr:uid="{4A511C13-E338-4B96-B6C1-DBF1A582F778}"/>
    <cellStyle name="Millares 140 15 3 2" xfId="22708" xr:uid="{533E6927-40CE-40DB-B29D-CE3AD5E5D897}"/>
    <cellStyle name="Millares 140 15 3 2 2" xfId="28264" xr:uid="{9DEE5BC5-3516-4F46-8434-0B620F5C7F99}"/>
    <cellStyle name="Millares 140 15 3 2 3" xfId="33758" xr:uid="{C723D756-3979-400F-9F92-562256799BC8}"/>
    <cellStyle name="Millares 140 15 3 2 4" xfId="39242" xr:uid="{6C341535-B5BF-42E3-BDE9-D01BC5AFD764}"/>
    <cellStyle name="Millares 140 15 3 3" xfId="25535" xr:uid="{20A6711F-3BC5-467B-B517-DFBB24437405}"/>
    <cellStyle name="Millares 140 15 3 4" xfId="31029" xr:uid="{98C34C5C-41D2-4305-8019-B1A6978850D6}"/>
    <cellStyle name="Millares 140 15 3 5" xfId="36513" xr:uid="{6A0F64F9-CE1D-410F-ACFB-869875629260}"/>
    <cellStyle name="Millares 140 15 4" xfId="7424" xr:uid="{E7170B9C-71A5-49A0-A005-39F2BE0C794C}"/>
    <cellStyle name="Millares 140 15 5" xfId="20100" xr:uid="{78F3425E-16BF-4141-A1EE-FE7313B0719D}"/>
    <cellStyle name="Millares 140 15 5 2" xfId="25656" xr:uid="{4465AEB8-AEAA-4492-80C5-C7A4B0497BBD}"/>
    <cellStyle name="Millares 140 15 5 3" xfId="31150" xr:uid="{E812C8BB-9F0D-43A6-B22A-98ED4BCB4664}"/>
    <cellStyle name="Millares 140 15 5 4" xfId="36634" xr:uid="{431D1D45-E065-441B-B5D1-E02873466524}"/>
    <cellStyle name="Millares 140 15 6" xfId="22927" xr:uid="{DA22DB6A-03C5-42F5-9473-5FE27A33A8E5}"/>
    <cellStyle name="Millares 140 15 7" xfId="28419" xr:uid="{77A93CE8-F372-4E78-987D-9A373B9D3A39}"/>
    <cellStyle name="Millares 140 15 8" xfId="33903" xr:uid="{46487636-3561-49B8-879F-AA5A95428E31}"/>
    <cellStyle name="Millares 140 16" xfId="7220" xr:uid="{3EF5E91E-FBB8-4A6B-9F13-89CE1E889E4B}"/>
    <cellStyle name="Millares 140 16 2" xfId="12679" xr:uid="{4BAD79FA-101A-4FF2-A5D6-C9822A7AA285}"/>
    <cellStyle name="Millares 140 16 3" xfId="19980" xr:uid="{94E7582F-1E2B-47FD-AC8D-7A6377EB7ED0}"/>
    <cellStyle name="Millares 140 16 3 2" xfId="22714" xr:uid="{383DF840-AFF4-4295-A61A-C904D417DE2F}"/>
    <cellStyle name="Millares 140 16 3 2 2" xfId="28270" xr:uid="{A5A22A56-434E-4EFB-A3C0-D38C50F2F29F}"/>
    <cellStyle name="Millares 140 16 3 2 3" xfId="33764" xr:uid="{177AFD88-5FCD-4987-86B5-C92B16FEBD6F}"/>
    <cellStyle name="Millares 140 16 3 2 4" xfId="39248" xr:uid="{CC430579-2756-4C1C-B2A4-7ED7E905DA02}"/>
    <cellStyle name="Millares 140 16 3 3" xfId="25541" xr:uid="{8D1AEA32-EAF8-46D9-A17B-65F1C457AEAA}"/>
    <cellStyle name="Millares 140 16 3 4" xfId="31035" xr:uid="{C55917DA-11D7-4BA9-B791-966D41BCBDCD}"/>
    <cellStyle name="Millares 140 16 3 5" xfId="36519" xr:uid="{30601F0B-D5DB-40AF-97D9-07A56691A98A}"/>
    <cellStyle name="Millares 140 16 4" xfId="7425" xr:uid="{A8B2F19F-1101-4A49-8647-168659061041}"/>
    <cellStyle name="Millares 140 16 5" xfId="20108" xr:uid="{CB1A7541-41E2-4074-8C48-A27AD60942CB}"/>
    <cellStyle name="Millares 140 16 5 2" xfId="25664" xr:uid="{904CBEB9-CF08-478B-A023-C03B66225519}"/>
    <cellStyle name="Millares 140 16 5 3" xfId="31158" xr:uid="{907080D4-95D6-4A9F-8E73-1650A5B1E21F}"/>
    <cellStyle name="Millares 140 16 5 4" xfId="36642" xr:uid="{A177FE3F-9C03-4FC3-9D73-136863D1AB9F}"/>
    <cellStyle name="Millares 140 16 6" xfId="22935" xr:uid="{C0AA4529-7A12-4380-B4D7-7A5E20EA0D4D}"/>
    <cellStyle name="Millares 140 16 7" xfId="28427" xr:uid="{4F8E4545-116B-4C52-8006-56A745321E22}"/>
    <cellStyle name="Millares 140 16 8" xfId="33911" xr:uid="{F0EBAE5F-1284-498C-B8BA-40168F395F49}"/>
    <cellStyle name="Millares 140 17" xfId="7328" xr:uid="{9A444AD9-D5E4-4E3F-8B2A-169D2B646ABE}"/>
    <cellStyle name="Millares 140 17 2" xfId="20009" xr:uid="{67B32B69-3988-497E-84FA-3A4D466713E0}"/>
    <cellStyle name="Millares 140 17 2 2" xfId="22743" xr:uid="{39C03455-562A-4FBB-9EA6-8A0CCD9F4D95}"/>
    <cellStyle name="Millares 140 17 2 2 2" xfId="28299" xr:uid="{44C1F20C-633B-44D7-992C-E5589098E51B}"/>
    <cellStyle name="Millares 140 17 2 2 3" xfId="33793" xr:uid="{50C1FA38-04D3-4AAD-A530-81A6185797FC}"/>
    <cellStyle name="Millares 140 17 2 2 4" xfId="39277" xr:uid="{C2553EA0-3346-4EFE-B46E-9F5B1081D2F1}"/>
    <cellStyle name="Millares 140 17 2 3" xfId="25570" xr:uid="{A35D3FDB-EC4C-469D-AC88-8DBEA49B28F9}"/>
    <cellStyle name="Millares 140 17 2 4" xfId="31064" xr:uid="{51DBE0A4-9F56-4F7E-BE78-C8F622A8A473}"/>
    <cellStyle name="Millares 140 17 2 5" xfId="36548" xr:uid="{F7A1985A-5D3B-47F1-9424-F482E6A6AE6D}"/>
    <cellStyle name="Millares 140 17 3" xfId="7426" xr:uid="{8C0D638E-E9FB-46C3-90DA-F98DEB51726F}"/>
    <cellStyle name="Millares 140 17 4" xfId="20212" xr:uid="{D3744328-AA65-495D-B9F4-D668C5997608}"/>
    <cellStyle name="Millares 140 17 4 2" xfId="25768" xr:uid="{19F59730-E2DA-4CAA-B7F1-1B7DE0534EBE}"/>
    <cellStyle name="Millares 140 17 4 3" xfId="31262" xr:uid="{7683EDA7-A594-4A20-990E-95732BB879E3}"/>
    <cellStyle name="Millares 140 17 4 4" xfId="36746" xr:uid="{02497C04-917A-45A7-B331-2212822343F1}"/>
    <cellStyle name="Millares 140 17 5" xfId="23039" xr:uid="{DDC60DFE-D383-4E3A-A75C-B7E6BDB7AE4A}"/>
    <cellStyle name="Millares 140 17 6" xfId="28533" xr:uid="{9CF7073E-7ACC-4D39-B5E3-EB2BD786AA09}"/>
    <cellStyle name="Millares 140 17 7" xfId="34017" xr:uid="{00035817-FFA6-4372-8E02-DF86C3D4FE8B}"/>
    <cellStyle name="Millares 140 18" xfId="22777" xr:uid="{B601CCB0-E9AF-45CD-8EA6-1BF54EBF93D7}"/>
    <cellStyle name="Millares 140 18 2" xfId="28323" xr:uid="{1A922619-97BD-4E7B-B066-591D0B7AF09E}"/>
    <cellStyle name="Millares 140 18 3" xfId="33817" xr:uid="{15CE115C-3AD4-4081-9CCF-6EDB144FACA7}"/>
    <cellStyle name="Millares 140 18 4" xfId="39301" xr:uid="{E86A9F10-EBF1-4522-9925-B8F6003E1FC0}"/>
    <cellStyle name="Millares 140 2" xfId="2890" xr:uid="{B9D00B76-524D-446E-9A4E-970CA9E4F391}"/>
    <cellStyle name="Millares 140 2 2" xfId="2891" xr:uid="{0D18D467-084C-41E4-AE03-F477F593228B}"/>
    <cellStyle name="Millares 140 2 2 2" xfId="2892" xr:uid="{F7BF908F-6969-41AB-A879-5794E7F13DC3}"/>
    <cellStyle name="Millares 140 2 3" xfId="2893" xr:uid="{388393A1-6EF0-4BA5-9147-F7DB6076EE09}"/>
    <cellStyle name="Millares 140 2 3 2" xfId="12680" xr:uid="{C4876CB8-20D4-4E87-8835-50050E683EE8}"/>
    <cellStyle name="Millares 140 2 4" xfId="2894" xr:uid="{26E62042-31F1-4EDE-9091-98AC6526E359}"/>
    <cellStyle name="Millares 140 3" xfId="2895" xr:uid="{EB575040-C61F-4354-8692-27434ECA57DF}"/>
    <cellStyle name="Millares 140 3 2" xfId="2896" xr:uid="{37F23FE5-D7D9-4756-BF15-068D4E18043D}"/>
    <cellStyle name="Millares 140 4" xfId="2897" xr:uid="{27349841-76CA-4B0C-A80B-924CE563FDA6}"/>
    <cellStyle name="Millares 140 4 2" xfId="2898" xr:uid="{C66400AC-BA7F-4F4F-8176-6063E9B98EF7}"/>
    <cellStyle name="Millares 140 4 3" xfId="2899" xr:uid="{C83F7376-FCA9-475B-891F-0E830605012D}"/>
    <cellStyle name="Millares 140 5" xfId="2900" xr:uid="{E3D86DDA-A4C1-418B-9288-FC652D48BF89}"/>
    <cellStyle name="Millares 140 5 2" xfId="2901" xr:uid="{4A0962BA-ADA2-49AA-8E84-EB78CA7F6920}"/>
    <cellStyle name="Millares 140 6" xfId="2902" xr:uid="{428815EF-49EE-4FE2-A688-FC7B596C32B1}"/>
    <cellStyle name="Millares 140 6 2" xfId="2903" xr:uid="{3F5E59D8-73C7-4E7B-8075-F1E66EEA9391}"/>
    <cellStyle name="Millares 140 7" xfId="2904" xr:uid="{FAC381B3-0148-44C9-9E44-8EB6383B0179}"/>
    <cellStyle name="Millares 140 7 2" xfId="2905" xr:uid="{7426E8DC-D168-4A01-BFEE-A0603270294D}"/>
    <cellStyle name="Millares 140 8" xfId="2906" xr:uid="{1628C7FB-0C08-4A82-80C8-8A1F6FB77513}"/>
    <cellStyle name="Millares 140 8 2" xfId="2907" xr:uid="{05267C2A-661C-490C-A4F4-4F684EAF9028}"/>
    <cellStyle name="Millares 140 9" xfId="2908" xr:uid="{8E8820F3-02BA-4E14-BF4A-528F92877AD9}"/>
    <cellStyle name="Millares 141" xfId="2909" xr:uid="{F82BA5A4-6A69-4A87-BB8B-7EFC0DF05620}"/>
    <cellStyle name="Millares 142" xfId="2910" xr:uid="{0F5C077A-080B-4E0B-A3A4-D8187E47E16D}"/>
    <cellStyle name="Millares 143" xfId="2911" xr:uid="{837C7A8E-803D-4063-A301-D36373E9A946}"/>
    <cellStyle name="Millares 143 2" xfId="2912" xr:uid="{9D7313B2-011A-49E3-8E37-CD4BE665E599}"/>
    <cellStyle name="Millares 143 2 2" xfId="2913" xr:uid="{1153313B-B7C9-4258-A9B4-29CE739ECCB6}"/>
    <cellStyle name="Millares 143 2 3" xfId="12681" xr:uid="{DD4BFABD-D754-4993-949A-3D9F11CEEE85}"/>
    <cellStyle name="Millares 143 3" xfId="2914" xr:uid="{B2CEFFF8-3841-4EC7-942F-9A9186277C82}"/>
    <cellStyle name="Millares 143 4" xfId="2915" xr:uid="{D1FD51BE-F465-471E-AD50-ACBB51ED35DC}"/>
    <cellStyle name="Millares 143 5" xfId="7296" xr:uid="{D9105F23-DE27-4D97-B6EA-EB24F5C7529C}"/>
    <cellStyle name="Millares 143 6" xfId="17557" xr:uid="{4B2F2D47-F7C5-468F-8472-3F5C6E032176}"/>
    <cellStyle name="Millares 144" xfId="2916" xr:uid="{1AA80DB6-7A23-4799-9D62-35C52756C0BC}"/>
    <cellStyle name="Millares 144 2" xfId="2917" xr:uid="{EAC781ED-D97F-40C3-959D-B998144E6F8C}"/>
    <cellStyle name="Millares 144 3" xfId="7295" xr:uid="{37C895E8-81CA-4E56-A381-FAF0C6A35950}"/>
    <cellStyle name="Millares 144 4" xfId="22904" xr:uid="{9046A52F-D556-4307-9C86-3E69EFCE7E19}"/>
    <cellStyle name="Millares 145" xfId="2918" xr:uid="{0288ABE6-21DC-4142-B4BE-C64359FEF1CB}"/>
    <cellStyle name="Millares 146" xfId="2919" xr:uid="{9A5790A7-E3D7-4CC9-A8A5-5D55D39B3533}"/>
    <cellStyle name="Millares 147" xfId="2920" xr:uid="{7B078BAA-E40C-46D1-9AD6-0108B98B326B}"/>
    <cellStyle name="Millares 148" xfId="2921" xr:uid="{D1BF7DE0-E6E5-4AAD-85CA-E43B898B7C5E}"/>
    <cellStyle name="Millares 149" xfId="2922" xr:uid="{4C7F949C-F05C-4048-9141-4D353AE181D2}"/>
    <cellStyle name="Millares 149 2" xfId="2923" xr:uid="{02A26EAA-0AFA-4D5B-AEFB-DE178F9BB202}"/>
    <cellStyle name="Millares 149 3" xfId="2924" xr:uid="{5A3E74F5-9085-49A3-8A8F-F527F089410C}"/>
    <cellStyle name="Millares 149 3 2" xfId="2925" xr:uid="{BA57BC54-5BB6-4DAC-A9F4-DC1CBB888F04}"/>
    <cellStyle name="Millares 15" xfId="170" xr:uid="{00000000-0005-0000-0000-000083000000}"/>
    <cellStyle name="Millares 15 2" xfId="2927" xr:uid="{02208DD7-A7CC-413F-A6EB-1863F836BB4A}"/>
    <cellStyle name="Millares 15 2 2" xfId="2928" xr:uid="{9599B90D-E69F-467B-8CAB-542EF608FF3D}"/>
    <cellStyle name="Millares 15 3" xfId="2929" xr:uid="{C86D5B97-CDC7-48A0-9C3F-DCBEF0D668E2}"/>
    <cellStyle name="Millares 15 4" xfId="2926" xr:uid="{B6B728FD-FF57-46EE-ACF7-3DC9E523006B}"/>
    <cellStyle name="Millares 150" xfId="2930" xr:uid="{4417299B-2142-432B-8FD0-16CB38D33842}"/>
    <cellStyle name="Millares 150 2" xfId="2931" xr:uid="{174996DC-B7D8-4C74-A459-E9CF80FB7E65}"/>
    <cellStyle name="Millares 150 3" xfId="2932" xr:uid="{D7C34100-CFD4-4D94-927B-22E1877B7003}"/>
    <cellStyle name="Millares 150 3 2" xfId="2933" xr:uid="{E30375AF-34C2-4747-880C-C69CAB539BEE}"/>
    <cellStyle name="Millares 151" xfId="2934" xr:uid="{A32F9E74-4BCB-470D-94BE-ED9D29B0F596}"/>
    <cellStyle name="Millares 151 2" xfId="2935" xr:uid="{146F6FAC-32F4-46CA-9FEE-CA96B3686F34}"/>
    <cellStyle name="Millares 151 3" xfId="2936" xr:uid="{23B289C9-9BDC-4434-A767-41241A966A4C}"/>
    <cellStyle name="Millares 151 3 2" xfId="2937" xr:uid="{F9F230C6-1027-4980-A6C3-9040428BA0E6}"/>
    <cellStyle name="Millares 152" xfId="2938" xr:uid="{2086D6E4-2AAF-45A8-AFEA-72AB0A06E53D}"/>
    <cellStyle name="Millares 152 2" xfId="2939" xr:uid="{5FF66B1A-CF72-4DAA-9693-42B96D0DA71C}"/>
    <cellStyle name="Millares 152 3" xfId="2940" xr:uid="{84C66B62-AD75-4BE9-928A-8FD25CF05F11}"/>
    <cellStyle name="Millares 152 3 2" xfId="2941" xr:uid="{F3C09184-2CA4-4E22-A4A4-C60205AB2C92}"/>
    <cellStyle name="Millares 153" xfId="2942" xr:uid="{8EC0950E-1FBC-4C9C-AD38-703A1D95E218}"/>
    <cellStyle name="Millares 153 2" xfId="2943" xr:uid="{EA85931D-16DC-4FDC-833C-4C0A066E6F64}"/>
    <cellStyle name="Millares 153 3" xfId="2944" xr:uid="{C60720F9-4230-4B0A-80C5-062732D2FA5C}"/>
    <cellStyle name="Millares 153 3 2" xfId="2945" xr:uid="{98F76764-FFA4-4534-82F0-D45D2947C3B5}"/>
    <cellStyle name="Millares 153 4" xfId="2946" xr:uid="{C8E185BE-88BE-41AC-AF20-BEDAEC06B28A}"/>
    <cellStyle name="Millares 154" xfId="2947" xr:uid="{923B7F6C-C126-4A82-A22C-E5B6811A3348}"/>
    <cellStyle name="Millares 154 2" xfId="2948" xr:uid="{C8EC2A7F-3CED-4D68-AEC8-A0E019D0B14E}"/>
    <cellStyle name="Millares 154 3" xfId="2949" xr:uid="{0DAF7376-EFC4-4963-B40A-8F5D6753104F}"/>
    <cellStyle name="Millares 154 3 2" xfId="2950" xr:uid="{487E39F8-69FB-4E8C-A961-6A4BBB95DED4}"/>
    <cellStyle name="Millares 154 4" xfId="2951" xr:uid="{F2DD6B83-0429-4791-8BD5-02CE3DADF438}"/>
    <cellStyle name="Millares 155" xfId="2952" xr:uid="{D48F24CF-451A-46F2-948C-726D5F5ADF71}"/>
    <cellStyle name="Millares 155 2" xfId="2953" xr:uid="{FB2A0EC9-7266-4FD5-99DB-7CA995679303}"/>
    <cellStyle name="Millares 155 3" xfId="2954" xr:uid="{92281C8D-C5EF-4FC8-9430-280973A4ECFF}"/>
    <cellStyle name="Millares 155 3 2" xfId="2955" xr:uid="{7C4880AB-B427-45DA-8E58-23041850F6A4}"/>
    <cellStyle name="Millares 155 4" xfId="2956" xr:uid="{38EE0E3B-3D3F-4D4E-A6D5-D983070FE690}"/>
    <cellStyle name="Millares 155 4 2" xfId="2957" xr:uid="{C891848F-677B-42BB-B943-D21595603F1E}"/>
    <cellStyle name="Millares 155 5" xfId="2958" xr:uid="{98E36EB6-6A6F-4F82-98F3-24AD0369CF60}"/>
    <cellStyle name="Millares 155 5 2" xfId="2959" xr:uid="{C5E4B0EA-A24F-43AC-9FF1-B8A5257075B6}"/>
    <cellStyle name="Millares 156" xfId="2960" xr:uid="{5AC97019-846F-4AA1-A3CE-F52B6555DA4F}"/>
    <cellStyle name="Millares 156 2" xfId="2961" xr:uid="{4FA6CDB2-18C4-4558-96B1-B56EF54D1015}"/>
    <cellStyle name="Millares 156 3" xfId="2962" xr:uid="{A8576BA1-688C-4A55-817A-D3AA76248951}"/>
    <cellStyle name="Millares 156 3 2" xfId="2963" xr:uid="{2A2C105F-D4AF-4370-A8EE-F2DD7B5BD39F}"/>
    <cellStyle name="Millares 157" xfId="2964" xr:uid="{AB8555B8-DA5A-445E-9DA4-77837E21F5B0}"/>
    <cellStyle name="Millares 157 2" xfId="2965" xr:uid="{C953FFF5-C445-4654-B932-FA1B1E5693BA}"/>
    <cellStyle name="Millares 157 3" xfId="2966" xr:uid="{8C1BDD0A-9B94-4DDF-9BE4-C1894D548667}"/>
    <cellStyle name="Millares 157 3 2" xfId="2967" xr:uid="{7998A756-7204-4FCA-8A26-0D037417D7DB}"/>
    <cellStyle name="Millares 158" xfId="2968" xr:uid="{ECD75DED-253F-4FFF-806E-F98AF30DFA4A}"/>
    <cellStyle name="Millares 158 2" xfId="2969" xr:uid="{F74ED60F-DCEF-45C3-B146-50D0F167D9AC}"/>
    <cellStyle name="Millares 159" xfId="2970" xr:uid="{E4494363-F2EC-4D0F-922C-B1A88A77827B}"/>
    <cellStyle name="Millares 16" xfId="140" xr:uid="{00000000-0005-0000-0000-000084000000}"/>
    <cellStyle name="Millares 16 2" xfId="246" xr:uid="{15314830-31D1-467E-86E5-DDBA0EA20003}"/>
    <cellStyle name="Millares 16 2 2" xfId="2973" xr:uid="{9402CCCA-E015-4514-9191-8E6085BE900D}"/>
    <cellStyle name="Millares 16 2 2 2" xfId="2974" xr:uid="{0CD864BD-BC37-41C4-91E7-C0A6F9C499B1}"/>
    <cellStyle name="Millares 16 2 3" xfId="2975" xr:uid="{1E4C0A9D-FD77-4BEB-A164-4C31187D38D1}"/>
    <cellStyle name="Millares 16 2 4" xfId="2972" xr:uid="{BEAD8BDB-765B-4F7F-A6EA-CB59BE070EEE}"/>
    <cellStyle name="Millares 16 3" xfId="2976" xr:uid="{3658D9D6-F459-4078-B753-65AF53DDC284}"/>
    <cellStyle name="Millares 16 3 2" xfId="2977" xr:uid="{EBC8B1FC-54B0-49E9-81FD-1306095453AF}"/>
    <cellStyle name="Millares 16 3 2 2" xfId="2978" xr:uid="{AA60C7E0-AA01-4C1B-904D-463A172F4482}"/>
    <cellStyle name="Millares 16 3 3" xfId="2979" xr:uid="{57FF4782-DA87-423A-90DC-191CB17D58CA}"/>
    <cellStyle name="Millares 16 3 3 2" xfId="2980" xr:uid="{22CBD1BB-EC21-45AA-A638-C44DF7923743}"/>
    <cellStyle name="Millares 16 3 4" xfId="2981" xr:uid="{AFE0E260-3244-44B6-B692-E7866F58240C}"/>
    <cellStyle name="Millares 16 3 5" xfId="2982" xr:uid="{9E736F47-AAC9-4488-B3B5-DE8A7EEA8778}"/>
    <cellStyle name="Millares 16 4" xfId="2983" xr:uid="{CF28A428-103A-4626-87D7-9B21F870AD42}"/>
    <cellStyle name="Millares 16 4 2" xfId="2984" xr:uid="{331C4EBB-50AC-425C-B91E-BC244827EAC6}"/>
    <cellStyle name="Millares 16 5" xfId="2985" xr:uid="{FCDDA97B-D1DC-4FF9-AD8F-27201FF9BB17}"/>
    <cellStyle name="Millares 16 5 2" xfId="2986" xr:uid="{C98F66C5-FB45-444B-9120-FCF4116EE29D}"/>
    <cellStyle name="Millares 16 6" xfId="2987" xr:uid="{73CA0CDA-2D54-4FF5-9340-B39E09B9F337}"/>
    <cellStyle name="Millares 16 6 2" xfId="2988" xr:uid="{B781E996-6E0A-432C-AC6D-B821C6126F9F}"/>
    <cellStyle name="Millares 16 7" xfId="2989" xr:uid="{8E88A41D-1BAD-4244-BFCF-5DAE39E3243B}"/>
    <cellStyle name="Millares 16 7 2" xfId="2990" xr:uid="{FD909499-AFE7-416D-9CA5-DCCCCD3DE042}"/>
    <cellStyle name="Millares 16 8" xfId="2991" xr:uid="{86057370-AE5D-4637-925C-B914F85D4424}"/>
    <cellStyle name="Millares 16 9" xfId="2971" xr:uid="{F46CFE41-0099-4BA1-A4A6-C10B76040E3F}"/>
    <cellStyle name="Millares 160" xfId="2992" xr:uid="{70B8AC48-EAFC-42A7-A496-0C469D805ACF}"/>
    <cellStyle name="Millares 161" xfId="2993" xr:uid="{2BEC979F-8E42-4F04-A2C0-F030D8EA9EB7}"/>
    <cellStyle name="Millares 162" xfId="2994" xr:uid="{2C7BBA93-E6B0-4E65-AD1B-6447549EB27A}"/>
    <cellStyle name="Millares 162 2" xfId="2995" xr:uid="{F426D12F-4969-4C15-BC5E-FEB9E319CEB4}"/>
    <cellStyle name="Millares 163" xfId="2996" xr:uid="{BD8736B0-5D33-4374-ADC2-FE4A220A6508}"/>
    <cellStyle name="Millares 163 2" xfId="2997" xr:uid="{78E07184-A3C6-4EF9-8D10-37FAEC8A986E}"/>
    <cellStyle name="Millares 164" xfId="2998" xr:uid="{AFC62E28-B170-4088-920E-E4CBD5FEF21F}"/>
    <cellStyle name="Millares 164 2" xfId="2999" xr:uid="{5041096E-B1A3-4AAC-891D-94E7CC495719}"/>
    <cellStyle name="Millares 165" xfId="3000" xr:uid="{FC0DD70D-B19C-4F8C-B332-044B08CFC24E}"/>
    <cellStyle name="Millares 165 2" xfId="3001" xr:uid="{607AC230-D323-4EF3-8DF0-501122FB34DA}"/>
    <cellStyle name="Millares 166" xfId="3002" xr:uid="{5B5F1182-0367-4C3A-B27C-A180305E35B4}"/>
    <cellStyle name="Millares 166 2" xfId="3003" xr:uid="{CE5DF22C-2CC9-4F89-8E08-7FF9565145D2}"/>
    <cellStyle name="Millares 167" xfId="3004" xr:uid="{CE47607B-1E7C-4EA4-A811-C0B7895E7335}"/>
    <cellStyle name="Millares 167 2" xfId="3005" xr:uid="{78B790C9-6A4B-4B49-9ACF-FA4F25CF4DEA}"/>
    <cellStyle name="Millares 168" xfId="3006" xr:uid="{38039315-6521-4564-89FF-820CEF41538A}"/>
    <cellStyle name="Millares 168 2" xfId="3007" xr:uid="{B4357AE5-6FF8-44B1-BD76-8EA9CB9CA26D}"/>
    <cellStyle name="Millares 169" xfId="3008" xr:uid="{489BB8A1-0635-487A-8929-72F00705FA12}"/>
    <cellStyle name="Millares 169 2" xfId="3009" xr:uid="{A302B829-82F6-4B3B-BF36-9B659E01173E}"/>
    <cellStyle name="Millares 169 2 2" xfId="3010" xr:uid="{A36FD2C8-AE96-43F7-B2CD-74A9ECAAC8B1}"/>
    <cellStyle name="Millares 169 3" xfId="3011" xr:uid="{44971035-B651-4C06-9081-37519AFC80DE}"/>
    <cellStyle name="Millares 17" xfId="160" xr:uid="{00000000-0005-0000-0000-000085000000}"/>
    <cellStyle name="Millares 17 10" xfId="3013" xr:uid="{FB56DA54-E07F-478F-9BB0-B12DE77A79DC}"/>
    <cellStyle name="Millares 17 10 2" xfId="3014" xr:uid="{DC2C9861-891E-4F37-BD73-84171D513EED}"/>
    <cellStyle name="Millares 17 10 2 2" xfId="3015" xr:uid="{BC88D57C-3FB2-4A7C-806E-7FF2AF6DA49E}"/>
    <cellStyle name="Millares 17 10 3" xfId="3016" xr:uid="{F3926936-C14F-4A51-85C5-7E68FA829C65}"/>
    <cellStyle name="Millares 17 10 3 2" xfId="3017" xr:uid="{EB2FCA7F-D211-4EBE-B467-1E7693A133D1}"/>
    <cellStyle name="Millares 17 10 4" xfId="3018" xr:uid="{F85DFD82-CE92-4B78-AF17-3BDDBA42323F}"/>
    <cellStyle name="Millares 17 10 4 2" xfId="3019" xr:uid="{7E07CDE2-5266-48A8-A8C0-845157AAE287}"/>
    <cellStyle name="Millares 17 10 5" xfId="3020" xr:uid="{93C6BA01-7D0A-4D25-9482-B8FAA148F5A0}"/>
    <cellStyle name="Millares 17 11" xfId="3021" xr:uid="{44ED0240-F8B3-489A-84DE-E17C0301F964}"/>
    <cellStyle name="Millares 17 11 2" xfId="3022" xr:uid="{3D52DB82-9BA5-4107-9351-188D6A7C0C23}"/>
    <cellStyle name="Millares 17 11 2 2" xfId="3023" xr:uid="{8FEE6A58-F320-4A74-8541-0025B304A870}"/>
    <cellStyle name="Millares 17 11 3" xfId="3024" xr:uid="{2FE52B4B-1C9C-449F-A6E6-807C1A554833}"/>
    <cellStyle name="Millares 17 11 3 2" xfId="3025" xr:uid="{84DE86E2-A367-474A-83A8-1BF9B8E108AF}"/>
    <cellStyle name="Millares 17 11 4" xfId="3026" xr:uid="{FE0C6E2C-990A-42A4-A900-62169A486F4E}"/>
    <cellStyle name="Millares 17 11 4 2" xfId="3027" xr:uid="{979A32DD-2EB3-4370-B800-F1D009C55940}"/>
    <cellStyle name="Millares 17 11 5" xfId="3028" xr:uid="{861B843B-DDF6-4072-8ADA-1BD11C981300}"/>
    <cellStyle name="Millares 17 12" xfId="3029" xr:uid="{B113398B-4CA6-44BD-B1F3-B16C431401AF}"/>
    <cellStyle name="Millares 17 12 2" xfId="3030" xr:uid="{012C9398-C71A-477D-BA56-ABF5B78324F0}"/>
    <cellStyle name="Millares 17 13" xfId="3031" xr:uid="{E4609D3C-CB2A-4CE6-8B9A-28A32DB6FEB0}"/>
    <cellStyle name="Millares 17 13 2" xfId="3032" xr:uid="{7E7C99A3-FE22-4657-9F7C-8D752EC74FA5}"/>
    <cellStyle name="Millares 17 13 3" xfId="3033" xr:uid="{D2E367DB-69EF-48B3-B478-E2F7B364D73C}"/>
    <cellStyle name="Millares 17 14" xfId="3034" xr:uid="{A3E9363B-187E-4F7F-B340-206BA77594F8}"/>
    <cellStyle name="Millares 17 14 2" xfId="3035" xr:uid="{4E3E273A-205C-4BF7-83A4-72651A36F612}"/>
    <cellStyle name="Millares 17 15" xfId="3012" xr:uid="{5E2BF71A-E6A4-4A93-B5F2-8F56AC13116D}"/>
    <cellStyle name="Millares 17 2" xfId="266" xr:uid="{6F072DDD-93CD-4C61-A6A6-A7090DA12463}"/>
    <cellStyle name="Millares 17 2 2" xfId="3037" xr:uid="{0827601B-BA0A-4F78-9C06-C263E4A9A971}"/>
    <cellStyle name="Millares 17 2 2 2" xfId="3038" xr:uid="{02E41F76-A931-4835-A881-F3733450FB25}"/>
    <cellStyle name="Millares 17 2 3" xfId="3039" xr:uid="{D87731EB-6119-4633-97BF-724C053D1316}"/>
    <cellStyle name="Millares 17 2 3 2" xfId="3040" xr:uid="{07B8E74F-FF87-407B-98F1-1E2EC3F8723A}"/>
    <cellStyle name="Millares 17 2 3 2 2" xfId="3041" xr:uid="{47C1B3D6-667A-4CA4-BAF7-E95733AA6F2B}"/>
    <cellStyle name="Millares 17 2 3 3" xfId="3042" xr:uid="{B934D3D1-037C-44B6-8AA2-96A127F5F3F2}"/>
    <cellStyle name="Millares 17 2 4" xfId="3043" xr:uid="{1F12DD20-3B4B-4B8B-AA20-1697C51FF4D3}"/>
    <cellStyle name="Millares 17 2 4 2" xfId="3044" xr:uid="{972CDFB1-9C81-453E-BFCA-B655125AB428}"/>
    <cellStyle name="Millares 17 2 5" xfId="3045" xr:uid="{760DC45F-65DF-4B37-B2D4-70E7D46ABC4E}"/>
    <cellStyle name="Millares 17 2 5 2" xfId="3046" xr:uid="{A8C8ACFF-712E-4FCF-B20F-BB6F26D64168}"/>
    <cellStyle name="Millares 17 2 6" xfId="3047" xr:uid="{B13DB0E4-CF13-441D-98BA-0840FEF2CA04}"/>
    <cellStyle name="Millares 17 2 6 2" xfId="12682" xr:uid="{91C88741-90E1-4D16-8A71-B77D1FFEB70C}"/>
    <cellStyle name="Millares 17 2 7" xfId="3048" xr:uid="{CF1FE0FC-C634-489E-B0C2-1B973CD60ED0}"/>
    <cellStyle name="Millares 17 2 8" xfId="3036" xr:uid="{E893B0F6-1E74-4EC6-9B22-63979273CA29}"/>
    <cellStyle name="Millares 17 3" xfId="3049" xr:uid="{F76C3FCE-69D0-4882-BAFD-BE5B858AB839}"/>
    <cellStyle name="Millares 17 3 2" xfId="3050" xr:uid="{523572DF-4616-4C2A-9B8F-58DF93E1404E}"/>
    <cellStyle name="Millares 17 3 2 2" xfId="3051" xr:uid="{E157430C-B374-45DA-8BF6-8167B4AA9E08}"/>
    <cellStyle name="Millares 17 3 3" xfId="3052" xr:uid="{C930911C-2554-4233-9192-C0D61DBCD243}"/>
    <cellStyle name="Millares 17 3 3 2" xfId="3053" xr:uid="{C2151226-F08D-4DB3-A5AC-31FF1AC09A04}"/>
    <cellStyle name="Millares 17 3 4" xfId="3054" xr:uid="{E74A294B-8067-432D-8037-DB8E6D9B020E}"/>
    <cellStyle name="Millares 17 3 4 2" xfId="3055" xr:uid="{749A0C95-C1AD-4715-99D2-89A0A9FF4A99}"/>
    <cellStyle name="Millares 17 3 5" xfId="3056" xr:uid="{0D23311C-8884-4C7F-ABDB-CBD9E2C1C510}"/>
    <cellStyle name="Millares 17 4" xfId="3057" xr:uid="{E5780F36-0635-4BE2-8EDC-866042462095}"/>
    <cellStyle name="Millares 17 4 2" xfId="3058" xr:uid="{F41D291E-B7D5-49F5-8797-7209641FD7E3}"/>
    <cellStyle name="Millares 17 4 2 2" xfId="3059" xr:uid="{C0AB0396-68A1-432C-BBE3-BEBA940449FA}"/>
    <cellStyle name="Millares 17 4 3" xfId="3060" xr:uid="{644E62A1-4F10-4C12-BEB8-06D7DD353244}"/>
    <cellStyle name="Millares 17 4 3 2" xfId="3061" xr:uid="{08479878-2B8F-45B5-ADAA-20631432C3AE}"/>
    <cellStyle name="Millares 17 4 4" xfId="3062" xr:uid="{D22B2D74-275A-4F05-987B-FD189C3D8465}"/>
    <cellStyle name="Millares 17 4 4 2" xfId="3063" xr:uid="{43CFFC12-18E8-44CC-AD68-D7805909492D}"/>
    <cellStyle name="Millares 17 4 5" xfId="3064" xr:uid="{D5B9918D-1745-4B2F-A497-923D94A8FC22}"/>
    <cellStyle name="Millares 17 5" xfId="3065" xr:uid="{0A5306F4-9CC9-438C-8F18-0718E60272A8}"/>
    <cellStyle name="Millares 17 5 2" xfId="3066" xr:uid="{25E7CD56-6AE5-4464-A424-A7731BECF563}"/>
    <cellStyle name="Millares 17 5 2 2" xfId="3067" xr:uid="{F6EC4566-11E8-4A70-A986-266367927511}"/>
    <cellStyle name="Millares 17 5 3" xfId="3068" xr:uid="{D4EA5C7A-3714-4794-B178-07C46676B07E}"/>
    <cellStyle name="Millares 17 5 3 2" xfId="3069" xr:uid="{1B3272D5-7B3E-4DCF-8676-C0D357B0A4A6}"/>
    <cellStyle name="Millares 17 5 4" xfId="3070" xr:uid="{1C006F6E-D56F-4FDC-A500-C25359BD99E5}"/>
    <cellStyle name="Millares 17 5 4 2" xfId="3071" xr:uid="{C1211C8E-C59E-4AB7-ABA6-910482899F8E}"/>
    <cellStyle name="Millares 17 5 5" xfId="3072" xr:uid="{57D9852D-C410-492F-B061-24B43BD47FF7}"/>
    <cellStyle name="Millares 17 6" xfId="3073" xr:uid="{4F87E422-D4CF-467F-A932-5DCFE7D62C73}"/>
    <cellStyle name="Millares 17 6 2" xfId="3074" xr:uid="{254B3E45-7C02-4982-AC72-9011FB37741F}"/>
    <cellStyle name="Millares 17 6 2 2" xfId="3075" xr:uid="{4D16FB5D-7B4E-492F-AB7A-D2DFE654A9F8}"/>
    <cellStyle name="Millares 17 6 3" xfId="3076" xr:uid="{54C4393C-0D22-4B30-BE8C-F3CF28D740F8}"/>
    <cellStyle name="Millares 17 6 3 2" xfId="3077" xr:uid="{B8B1C04D-2C0E-4BD3-8302-F5FE9E360067}"/>
    <cellStyle name="Millares 17 6 4" xfId="3078" xr:uid="{39A06CAF-8A3E-41E2-A941-B42DEC308AD2}"/>
    <cellStyle name="Millares 17 6 4 2" xfId="3079" xr:uid="{11114D3B-0C7D-4A6D-8307-3F4CFD48EF89}"/>
    <cellStyle name="Millares 17 6 5" xfId="3080" xr:uid="{52E630A9-24B0-417E-B5BD-04B35D002CD9}"/>
    <cellStyle name="Millares 17 7" xfId="3081" xr:uid="{A8AAF772-A1CB-466F-BB76-0C61B1E230C3}"/>
    <cellStyle name="Millares 17 7 2" xfId="3082" xr:uid="{4BCA9B5A-8FD6-4114-8FF5-CD59EFE6CA96}"/>
    <cellStyle name="Millares 17 7 2 2" xfId="3083" xr:uid="{4F36FA54-2F6A-4765-A7B9-5E779B2126A4}"/>
    <cellStyle name="Millares 17 7 3" xfId="3084" xr:uid="{2AB480B2-BB0F-490B-8544-18318AE8DC66}"/>
    <cellStyle name="Millares 17 7 3 2" xfId="3085" xr:uid="{F4162AE0-936B-40D8-BEC9-9D699F5A772D}"/>
    <cellStyle name="Millares 17 7 4" xfId="3086" xr:uid="{A4D00AA6-EF1A-4BD3-9ABE-9444AAC1DED6}"/>
    <cellStyle name="Millares 17 7 4 2" xfId="3087" xr:uid="{68067C53-AE10-40C8-AFEF-5C916AEA865D}"/>
    <cellStyle name="Millares 17 7 5" xfId="3088" xr:uid="{AAA05E97-F7CE-4884-95A0-ECAE173206DC}"/>
    <cellStyle name="Millares 17 8" xfId="3089" xr:uid="{C84873DA-6F6F-4DE3-9C52-98AF2951120B}"/>
    <cellStyle name="Millares 17 8 2" xfId="3090" xr:uid="{068B60DB-9B0A-4C0C-A874-8CEC7299757A}"/>
    <cellStyle name="Millares 17 8 2 2" xfId="3091" xr:uid="{EFD72894-FA25-4463-A7F4-960C5E39850E}"/>
    <cellStyle name="Millares 17 8 3" xfId="3092" xr:uid="{36D8B301-E50A-49EA-8155-8EFDF343FA6B}"/>
    <cellStyle name="Millares 17 8 3 2" xfId="3093" xr:uid="{DEB73A5F-CA8B-4C26-9A78-EA2673B7B203}"/>
    <cellStyle name="Millares 17 8 4" xfId="3094" xr:uid="{20BE0741-426F-4D8D-A3FC-1498F47C4748}"/>
    <cellStyle name="Millares 17 8 4 2" xfId="3095" xr:uid="{694033FC-C6B7-468D-8E57-9F6A0B157E7B}"/>
    <cellStyle name="Millares 17 8 5" xfId="3096" xr:uid="{87492833-5226-402E-805B-5CDD73933106}"/>
    <cellStyle name="Millares 17 9" xfId="3097" xr:uid="{451D8E82-717B-4D91-A97A-87AF9A4A16C7}"/>
    <cellStyle name="Millares 17 9 2" xfId="3098" xr:uid="{42D15230-3EEA-46AC-9A3D-C2154D9F53F2}"/>
    <cellStyle name="Millares 17 9 2 2" xfId="3099" xr:uid="{15A33A1B-E8B1-4821-8F67-1A00996D5DB9}"/>
    <cellStyle name="Millares 17 9 3" xfId="3100" xr:uid="{C681993C-F545-4B1F-BA00-290CD1ABA219}"/>
    <cellStyle name="Millares 17 9 3 2" xfId="3101" xr:uid="{9794BD27-C24F-4C93-845F-1B6020EB2EE7}"/>
    <cellStyle name="Millares 17 9 4" xfId="3102" xr:uid="{2F3E5372-AE30-467E-BCB0-9535EAA5EE54}"/>
    <cellStyle name="Millares 17 9 4 2" xfId="3103" xr:uid="{7F8C23F4-D0A4-4067-BDFC-3778A5AB6243}"/>
    <cellStyle name="Millares 17 9 5" xfId="3104" xr:uid="{48E14434-ED2B-40ED-B83B-797BEB8F767E}"/>
    <cellStyle name="Millares 170" xfId="3105" xr:uid="{FF5331BB-FEE2-4106-8256-DEBC69E2553E}"/>
    <cellStyle name="Millares 170 2" xfId="3106" xr:uid="{FC4D615E-7DCB-401B-B1DB-8B8661172A42}"/>
    <cellStyle name="Millares 170 2 2" xfId="3107" xr:uid="{01591412-1027-4608-B873-E260D90652F3}"/>
    <cellStyle name="Millares 171" xfId="3108" xr:uid="{BAC760D8-5D5B-4612-8115-78BC8952FD99}"/>
    <cellStyle name="Millares 172" xfId="3109" xr:uid="{C2BB6F81-5A14-459D-A1E8-14637A2260CC}"/>
    <cellStyle name="Millares 173" xfId="3110" xr:uid="{30225B18-4BEF-433A-B6C8-28946D487F4A}"/>
    <cellStyle name="Millares 174" xfId="3111" xr:uid="{DFABA5C1-8570-4767-BCAA-79CB768D2D61}"/>
    <cellStyle name="Millares 174 2" xfId="323" xr:uid="{B76379F6-1706-47B7-9B56-44A26F618141}"/>
    <cellStyle name="Millares 174 2 2" xfId="406" xr:uid="{0FBAEDE4-0B91-4A9C-8C53-86AF856583AA}"/>
    <cellStyle name="Millares 174 2 3" xfId="40278" xr:uid="{6E65C302-7A1A-41B9-ADD3-4BA1DDE226BF}"/>
    <cellStyle name="Millares 175" xfId="3112" xr:uid="{BE2285CD-155E-4BFA-84C9-A48BF27F2E5B}"/>
    <cellStyle name="Millares 176" xfId="3113" xr:uid="{3CABA87E-2D68-4CF0-B64A-FB40BD8F90AD}"/>
    <cellStyle name="Millares 177" xfId="3114" xr:uid="{A576ADC1-7BF5-4777-99E0-A9F6AE14E7D2}"/>
    <cellStyle name="Millares 178" xfId="3115" xr:uid="{0DD634E0-9803-4D2C-BBD2-702FE4480772}"/>
    <cellStyle name="Millares 179" xfId="3116" xr:uid="{D629EDD0-8EBA-4092-AB67-86B691BDD26C}"/>
    <cellStyle name="Millares 18" xfId="69" xr:uid="{00000000-0005-0000-0000-000086000000}"/>
    <cellStyle name="Millares 18 10" xfId="3118" xr:uid="{DFDF5AB3-3789-4F27-A974-8046252D796F}"/>
    <cellStyle name="Millares 18 10 2" xfId="3119" xr:uid="{63658359-69AE-47E8-9848-9A02C241BF93}"/>
    <cellStyle name="Millares 18 10 2 2" xfId="3120" xr:uid="{7917FA8A-9DAC-4ED8-9BC6-DA073524BB47}"/>
    <cellStyle name="Millares 18 10 3" xfId="3121" xr:uid="{66D77E4A-C4FF-4274-9180-D34EB50D42C9}"/>
    <cellStyle name="Millares 18 10 3 2" xfId="3122" xr:uid="{193224CB-674E-44F3-A108-49E6914111A5}"/>
    <cellStyle name="Millares 18 10 4" xfId="3123" xr:uid="{B54CC1A2-DB19-4613-8AC1-93E975A78E18}"/>
    <cellStyle name="Millares 18 10 4 2" xfId="3124" xr:uid="{9571EF1E-9C62-4CDF-9C0E-94F87839166A}"/>
    <cellStyle name="Millares 18 10 5" xfId="3125" xr:uid="{F39C18CB-C481-421B-9378-C77CB50C7125}"/>
    <cellStyle name="Millares 18 11" xfId="3126" xr:uid="{AB4663E5-DF70-4E72-91D6-DB447D588595}"/>
    <cellStyle name="Millares 18 11 2" xfId="3127" xr:uid="{971A5B56-C0BD-4FA1-866F-14DF57332073}"/>
    <cellStyle name="Millares 18 11 2 2" xfId="3128" xr:uid="{4EE14444-9825-4E83-B441-BBAF1084AC2B}"/>
    <cellStyle name="Millares 18 11 3" xfId="3129" xr:uid="{3DC3E1DC-ED05-495E-AA23-CA503EB15FF6}"/>
    <cellStyle name="Millares 18 11 3 2" xfId="3130" xr:uid="{C82E9129-716E-49D2-B45D-E214037D4C9C}"/>
    <cellStyle name="Millares 18 11 4" xfId="3131" xr:uid="{AA45AF97-C37D-40D7-9144-B8E04203FF64}"/>
    <cellStyle name="Millares 18 12" xfId="3132" xr:uid="{76F63AE0-3DFF-453B-8DA0-51DD6C1E58D4}"/>
    <cellStyle name="Millares 18 12 2" xfId="3133" xr:uid="{244544DF-8A58-4BB8-AE73-674EA1F2B718}"/>
    <cellStyle name="Millares 18 13" xfId="3134" xr:uid="{154B0313-9638-4110-9325-D7FBA802AB1F}"/>
    <cellStyle name="Millares 18 13 2" xfId="3135" xr:uid="{B23E4081-52AE-4420-A1C4-4A65C42B400B}"/>
    <cellStyle name="Millares 18 14" xfId="3136" xr:uid="{7846840D-44E4-4747-A760-1AFFC923F8C7}"/>
    <cellStyle name="Millares 18 14 2" xfId="3137" xr:uid="{51419981-3C20-4E57-BAC5-E6B289AB0448}"/>
    <cellStyle name="Millares 18 15" xfId="3138" xr:uid="{6DEEC8A0-8DA0-4D48-8575-9D4A21E8C121}"/>
    <cellStyle name="Millares 18 15 2" xfId="12683" xr:uid="{B61B423A-EF7E-445B-BB86-D31632E91861}"/>
    <cellStyle name="Millares 18 16" xfId="3139" xr:uid="{293BCA17-7258-4BB2-9FBE-97E21E026A54}"/>
    <cellStyle name="Millares 18 17" xfId="3117" xr:uid="{3111F706-F1F3-443C-9509-469E78D7B99D}"/>
    <cellStyle name="Millares 18 2" xfId="216" xr:uid="{446282E4-7708-487D-93EF-593C6016615C}"/>
    <cellStyle name="Millares 18 2 2" xfId="3141" xr:uid="{BF630A8A-8FDD-4823-93A0-C2255FE5A5E9}"/>
    <cellStyle name="Millares 18 2 2 2" xfId="3142" xr:uid="{FC453713-F0F9-426F-8748-B3177E03FBE1}"/>
    <cellStyle name="Millares 18 2 2 2 2" xfId="3143" xr:uid="{20EB6118-9B08-43E0-8BB2-F2DE5681C0FA}"/>
    <cellStyle name="Millares 18 2 2 3" xfId="3144" xr:uid="{3ACE8FFD-9272-4B34-9B30-94472F216BA1}"/>
    <cellStyle name="Millares 18 2 2 3 2" xfId="3145" xr:uid="{4F844F3B-7D79-4554-8A08-2418693615C0}"/>
    <cellStyle name="Millares 18 2 2 4" xfId="3146" xr:uid="{707C2D9C-F4DA-43F6-8A65-B30B250C37BF}"/>
    <cellStyle name="Millares 18 2 2 4 2" xfId="3147" xr:uid="{6DC64D5E-5EEA-4F1A-8A2A-21FAD48E11C1}"/>
    <cellStyle name="Millares 18 2 2 5" xfId="3148" xr:uid="{6624C160-87A1-4B94-8F35-44114A8B8397}"/>
    <cellStyle name="Millares 18 2 3" xfId="3149" xr:uid="{10032779-56AC-45DC-B271-5126824E06ED}"/>
    <cellStyle name="Millares 18 2 3 2" xfId="3150" xr:uid="{43B8952B-4264-4054-889F-93C6DCAB1E9D}"/>
    <cellStyle name="Millares 18 2 4" xfId="3151" xr:uid="{C42C9DF2-1EA0-419A-994B-D86E44CCAD99}"/>
    <cellStyle name="Millares 18 2 4 2" xfId="3152" xr:uid="{E95AF269-DE1B-478E-BB4C-3D3EC434C947}"/>
    <cellStyle name="Millares 18 2 5" xfId="3153" xr:uid="{EAED68EB-72A0-4405-9875-301429BD24FC}"/>
    <cellStyle name="Millares 18 2 6" xfId="3140" xr:uid="{7E08D4EF-CDEC-45AB-BCEE-67EE03DD1729}"/>
    <cellStyle name="Millares 18 3" xfId="3154" xr:uid="{27D44F47-ED12-41DA-BE8D-ECA343C18B42}"/>
    <cellStyle name="Millares 18 3 2" xfId="3155" xr:uid="{4EB12EE6-66F5-4003-A67B-78EC8F6E6558}"/>
    <cellStyle name="Millares 18 3 2 2" xfId="3156" xr:uid="{0182592C-4F67-499B-B030-BCBC747EFECC}"/>
    <cellStyle name="Millares 18 3 3" xfId="3157" xr:uid="{CA9E54CD-94DB-422E-82B6-B58D11777F2B}"/>
    <cellStyle name="Millares 18 3 3 2" xfId="3158" xr:uid="{4FEF0812-6F27-4CB9-9E51-DAA64B825910}"/>
    <cellStyle name="Millares 18 3 4" xfId="3159" xr:uid="{3144614B-4A3A-4C89-B73A-319B81C6DD1E}"/>
    <cellStyle name="Millares 18 3 4 2" xfId="3160" xr:uid="{B44A14E5-058B-457F-941C-5D725830C3A1}"/>
    <cellStyle name="Millares 18 3 5" xfId="3161" xr:uid="{E8F01302-F617-46DF-9C65-40828EA73D35}"/>
    <cellStyle name="Millares 18 4" xfId="3162" xr:uid="{67CDB389-4BC2-4218-B0E9-D2447588C79C}"/>
    <cellStyle name="Millares 18 4 2" xfId="3163" xr:uid="{E62F76BD-8834-44E9-A4D4-C3A9EB6E7877}"/>
    <cellStyle name="Millares 18 4 2 2" xfId="3164" xr:uid="{B785D84A-1BAA-4F6C-809F-1F9BDFF488DF}"/>
    <cellStyle name="Millares 18 4 3" xfId="3165" xr:uid="{95E029A8-4F1E-453D-8342-93ACEAA393A9}"/>
    <cellStyle name="Millares 18 4 3 2" xfId="3166" xr:uid="{5E5A4FF0-2286-46E6-AA16-A746FEF168DF}"/>
    <cellStyle name="Millares 18 4 4" xfId="3167" xr:uid="{2B2B2334-27F7-460F-B7E0-AF5E6A943095}"/>
    <cellStyle name="Millares 18 4 4 2" xfId="3168" xr:uid="{44BDBD03-989B-49C3-B45E-3748C13DE195}"/>
    <cellStyle name="Millares 18 4 5" xfId="3169" xr:uid="{608F11ED-5045-4491-B31E-DDF38DEAD376}"/>
    <cellStyle name="Millares 18 5" xfId="3170" xr:uid="{1A9E6848-600E-49B7-A12F-5C6207D16055}"/>
    <cellStyle name="Millares 18 5 2" xfId="3171" xr:uid="{E6156E87-AFDB-46E0-930E-AC7294A6811C}"/>
    <cellStyle name="Millares 18 5 2 2" xfId="3172" xr:uid="{8E7B76A3-F67C-496D-A0DC-99DE68D4EDA0}"/>
    <cellStyle name="Millares 18 5 3" xfId="3173" xr:uid="{F9FF0701-5337-48F2-87F1-26126D625E65}"/>
    <cellStyle name="Millares 18 5 3 2" xfId="3174" xr:uid="{81395069-C57F-4BBC-807F-568DB51FC841}"/>
    <cellStyle name="Millares 18 5 4" xfId="3175" xr:uid="{77043CD1-175F-49DA-B060-B118C51D6FD2}"/>
    <cellStyle name="Millares 18 5 4 2" xfId="3176" xr:uid="{25F69C7F-35AE-48D1-AECC-EB01CDE2A961}"/>
    <cellStyle name="Millares 18 5 5" xfId="3177" xr:uid="{32FA0A89-6F20-49AB-9A4E-00CD2D7EFF3E}"/>
    <cellStyle name="Millares 18 6" xfId="3178" xr:uid="{083F3C41-3A0D-4C5E-BB04-14B5D65FAF7C}"/>
    <cellStyle name="Millares 18 6 2" xfId="3179" xr:uid="{88BC7C5E-713A-4C88-B05E-382CF10972AE}"/>
    <cellStyle name="Millares 18 6 2 2" xfId="3180" xr:uid="{FDC70F43-77E6-4FF3-A4BF-1264A553E5C9}"/>
    <cellStyle name="Millares 18 6 3" xfId="3181" xr:uid="{EA11302F-325C-47DC-9837-0CFF07B013C7}"/>
    <cellStyle name="Millares 18 6 3 2" xfId="3182" xr:uid="{EB9155AC-1B8E-4F06-8438-22E97A46266D}"/>
    <cellStyle name="Millares 18 6 4" xfId="3183" xr:uid="{B38BC022-63E6-4BD1-B6A0-BA88980C25C6}"/>
    <cellStyle name="Millares 18 6 4 2" xfId="3184" xr:uid="{2A12F244-1272-49D8-96D2-4E16DCE55D31}"/>
    <cellStyle name="Millares 18 6 5" xfId="3185" xr:uid="{4A960C5A-FA25-41B0-88CE-8F88AC6DC847}"/>
    <cellStyle name="Millares 18 7" xfId="3186" xr:uid="{F4ACFAF9-A3E5-434F-8223-084B67F2C00E}"/>
    <cellStyle name="Millares 18 7 2" xfId="3187" xr:uid="{6B1F897B-9247-4567-9EA8-7F75A952EA93}"/>
    <cellStyle name="Millares 18 7 2 2" xfId="3188" xr:uid="{C5A9C3F0-8317-4BCA-8AC2-9B96D0EF8682}"/>
    <cellStyle name="Millares 18 7 3" xfId="3189" xr:uid="{9E40DB8B-D998-4EBA-8C19-440090822F70}"/>
    <cellStyle name="Millares 18 7 3 2" xfId="3190" xr:uid="{45FD359D-DA18-4312-A859-A1B64A1828D6}"/>
    <cellStyle name="Millares 18 7 4" xfId="3191" xr:uid="{B37F3F59-4BA1-460D-A1FF-5A49AF8B92CC}"/>
    <cellStyle name="Millares 18 7 4 2" xfId="3192" xr:uid="{52623B82-4AD1-48C9-A01B-47A40EC3D5CF}"/>
    <cellStyle name="Millares 18 7 5" xfId="3193" xr:uid="{CBC43179-540F-499B-8C7B-185B804E149E}"/>
    <cellStyle name="Millares 18 8" xfId="3194" xr:uid="{8F902F44-3923-4918-9986-9E0314041C0C}"/>
    <cellStyle name="Millares 18 8 2" xfId="3195" xr:uid="{2D301039-6EC3-4914-9F68-6EE625397257}"/>
    <cellStyle name="Millares 18 8 2 2" xfId="3196" xr:uid="{D27442A2-46FA-4674-AE81-707081F23D2D}"/>
    <cellStyle name="Millares 18 8 3" xfId="3197" xr:uid="{E683C27D-3B28-40F2-8F40-AD639CEB5106}"/>
    <cellStyle name="Millares 18 8 3 2" xfId="3198" xr:uid="{BC7D92E0-67ED-4858-B368-F425B1B1E979}"/>
    <cellStyle name="Millares 18 8 4" xfId="3199" xr:uid="{22E68687-7D7C-4FCA-B29A-E2D23DB5D663}"/>
    <cellStyle name="Millares 18 8 4 2" xfId="3200" xr:uid="{22F0472C-AAE2-4B58-939C-529310093D78}"/>
    <cellStyle name="Millares 18 8 5" xfId="3201" xr:uid="{54BE1494-2CC5-4C3A-9250-8FC8692021A2}"/>
    <cellStyle name="Millares 18 9" xfId="3202" xr:uid="{00F55D65-8505-4EDA-967C-2A092BA7C0DA}"/>
    <cellStyle name="Millares 18 9 2" xfId="3203" xr:uid="{8451F066-C448-4526-A9F8-5C0402E1D54A}"/>
    <cellStyle name="Millares 18 9 2 2" xfId="3204" xr:uid="{094E8AD3-84DA-454F-9EDA-1FD7E076C8FD}"/>
    <cellStyle name="Millares 18 9 3" xfId="3205" xr:uid="{3825A76A-02AB-48B8-B3FD-0836CA165BBA}"/>
    <cellStyle name="Millares 18 9 3 2" xfId="3206" xr:uid="{B0F20C61-75A6-4D69-A82B-A464AD35A67D}"/>
    <cellStyle name="Millares 18 9 4" xfId="3207" xr:uid="{58A5FE2A-08C8-4019-951F-38AE21D6BF4C}"/>
    <cellStyle name="Millares 18 9 4 2" xfId="3208" xr:uid="{CC1D2FFE-DE9E-4351-B472-AC5728602ED3}"/>
    <cellStyle name="Millares 18 9 5" xfId="3209" xr:uid="{12397311-4D7E-40B6-A9FF-E58F7C8CBE61}"/>
    <cellStyle name="Millares 180" xfId="3210" xr:uid="{D45E9A44-A906-4AB8-B557-F46631B427EB}"/>
    <cellStyle name="Millares 181" xfId="3211" xr:uid="{D1545A44-35BD-4D3E-A8C0-85DF858D076B}"/>
    <cellStyle name="Millares 182" xfId="3212" xr:uid="{7F337EAA-EDD9-4029-8388-825308DBD030}"/>
    <cellStyle name="Millares 183" xfId="3213" xr:uid="{5056DCE2-21A3-48FC-BEBC-2B5422754F96}"/>
    <cellStyle name="Millares 184" xfId="3214" xr:uid="{A0360B16-E505-4F09-95AF-47A5C1EC1310}"/>
    <cellStyle name="Millares 184 2" xfId="3215" xr:uid="{A95A8501-3465-4743-995E-3F63FAC1666D}"/>
    <cellStyle name="Millares 184 3" xfId="3216" xr:uid="{B6E205F4-B007-4FE2-A4E1-B4D84CFFF488}"/>
    <cellStyle name="Millares 184 3 2" xfId="3217" xr:uid="{EE5F013B-9450-4F7E-BFDB-E9B0ECDAB192}"/>
    <cellStyle name="Millares 185" xfId="3218" xr:uid="{37C5DD6C-6CF2-498F-9147-B93C6FFF3540}"/>
    <cellStyle name="Millares 185 2" xfId="3219" xr:uid="{3303BB7E-BA25-4AEF-B9C4-F77A7E6680CE}"/>
    <cellStyle name="Millares 185 3" xfId="3220" xr:uid="{30F3BF4C-D7CD-4932-987C-AF61984F68B0}"/>
    <cellStyle name="Millares 185 3 2" xfId="3221" xr:uid="{699E0EF1-444B-41F7-A8A8-654953048DF4}"/>
    <cellStyle name="Millares 186" xfId="3222" xr:uid="{AA49AA47-CC0D-42AF-93B7-E3E18CB2B346}"/>
    <cellStyle name="Millares 187" xfId="3223" xr:uid="{DCC99B12-8F81-4478-9FAE-EA0F0B9F0E74}"/>
    <cellStyle name="Millares 188" xfId="3224" xr:uid="{1109F552-A3B0-4813-8833-4823D973E731}"/>
    <cellStyle name="Millares 189" xfId="3225" xr:uid="{B544D396-D88F-4531-8DE8-5B764923DE25}"/>
    <cellStyle name="Millares 189 2" xfId="3226" xr:uid="{FBA23B78-CDD2-424F-969A-7FD68D57FAB7}"/>
    <cellStyle name="Millares 189 3" xfId="3227" xr:uid="{E63A9B63-3F20-44AE-8567-843CB12533D8}"/>
    <cellStyle name="Millares 189 4" xfId="15468" xr:uid="{100EDDA4-63A7-4E45-A9C3-DBAC40623837}"/>
    <cellStyle name="Millares 19" xfId="315" xr:uid="{588D0287-2E30-401E-948F-FA4E54DAC134}"/>
    <cellStyle name="Millares 19 2" xfId="95" xr:uid="{00000000-0005-0000-0000-000087000000}"/>
    <cellStyle name="Millares 19 2 2" xfId="109" xr:uid="{00000000-0005-0000-0000-000088000000}"/>
    <cellStyle name="Millares 19 2 2 2" xfId="204" xr:uid="{00000000-0005-0000-0000-000089000000}"/>
    <cellStyle name="Millares 19 2 2 2 2" xfId="305" xr:uid="{3464422F-87C3-438F-A963-7E7B009B8337}"/>
    <cellStyle name="Millares 19 2 2 3" xfId="157" xr:uid="{00000000-0005-0000-0000-00008A000000}"/>
    <cellStyle name="Millares 19 2 2 3 2" xfId="263" xr:uid="{D7DFCB55-A299-43BC-9FBD-8D2BB8210CD2}"/>
    <cellStyle name="Millares 19 2 2 4" xfId="236" xr:uid="{163EC14B-2B56-4A0F-B53D-13D47BEA2F31}"/>
    <cellStyle name="Millares 19 2 2 5" xfId="3230" xr:uid="{6D47D8E1-56B2-4D95-B4D2-0B10A99DE947}"/>
    <cellStyle name="Millares 19 2 3" xfId="192" xr:uid="{00000000-0005-0000-0000-00008B000000}"/>
    <cellStyle name="Millares 19 2 3 2" xfId="294" xr:uid="{37A4362C-7C32-47F1-845D-09EBF48418CC}"/>
    <cellStyle name="Millares 19 2 4" xfId="146" xr:uid="{00000000-0005-0000-0000-00008C000000}"/>
    <cellStyle name="Millares 19 2 4 2" xfId="252" xr:uid="{648FDB2E-97C5-42BF-BFB9-6A62A37547AF}"/>
    <cellStyle name="Millares 19 2 5" xfId="225" xr:uid="{E892BF56-2B2F-46E5-8B1E-B0F2002F33CB}"/>
    <cellStyle name="Millares 19 2 6" xfId="3229" xr:uid="{65F79585-87A9-4111-846F-CCAE9BC93FDA}"/>
    <cellStyle name="Millares 19 3" xfId="3231" xr:uid="{8364E8F0-8A4C-4E75-BB4D-D53B79180932}"/>
    <cellStyle name="Millares 19 4" xfId="3228" xr:uid="{882AAA40-6701-4193-9B1D-8F8502625AB9}"/>
    <cellStyle name="Millares 190" xfId="3232" xr:uid="{44E84FCC-2B13-4998-94A7-8A16872C3DEB}"/>
    <cellStyle name="Millares 191" xfId="3233" xr:uid="{2B30192A-AB1C-4099-BE02-9E9E36FC3392}"/>
    <cellStyle name="Millares 191 2" xfId="3234" xr:uid="{A899A091-B080-48E5-B82E-15AD45D5581D}"/>
    <cellStyle name="Millares 191 3" xfId="3235" xr:uid="{16D85A27-5E54-4615-9E17-2E4F3CA23ADF}"/>
    <cellStyle name="Millares 191 3 2" xfId="3236" xr:uid="{813792C8-19DA-41E6-ACCA-2370317F4642}"/>
    <cellStyle name="Millares 192" xfId="3237" xr:uid="{1444535C-C4E0-4EC6-958F-13960D899041}"/>
    <cellStyle name="Millares 193" xfId="3238" xr:uid="{7DE8CAA8-32AA-4C2E-B54F-0346E7F4D1B6}"/>
    <cellStyle name="Millares 193 2" xfId="3239" xr:uid="{75ACA811-C2C4-4538-85EB-8960249BEA00}"/>
    <cellStyle name="Millares 193 2 2" xfId="3240" xr:uid="{D5BB08FD-37E9-40F9-98B3-4219BADCC790}"/>
    <cellStyle name="Millares 194" xfId="3241" xr:uid="{C2D9B90C-22CD-4499-BCEB-FB94011E0FE4}"/>
    <cellStyle name="Millares 195" xfId="3242" xr:uid="{148F9A4A-2228-488A-AF0E-A4DA5C128FFE}"/>
    <cellStyle name="Millares 196" xfId="3243" xr:uid="{1142F828-5EC6-4AB3-A872-CFCE7C565959}"/>
    <cellStyle name="Millares 197" xfId="3244" xr:uid="{ABBB9007-1D00-4EF1-BDD3-694E2BF2B0B1}"/>
    <cellStyle name="Millares 198" xfId="3245" xr:uid="{37EB0FEE-3934-40BF-8490-0D7A99238611}"/>
    <cellStyle name="Millares 198 2" xfId="3246" xr:uid="{A6B056B5-24C3-46A5-9901-40921BBD6262}"/>
    <cellStyle name="Millares 198 3" xfId="3247" xr:uid="{7974D01F-2DD6-4948-AA2C-1FDA3EE1D404}"/>
    <cellStyle name="Millares 198 4" xfId="15469" xr:uid="{3BFD4133-B2F7-4DD7-AAA8-3992C76C2D08}"/>
    <cellStyle name="Millares 199" xfId="3248" xr:uid="{B7DDD016-11DD-4F1B-98A4-85AE1A657A0E}"/>
    <cellStyle name="Millares 199 2" xfId="3249" xr:uid="{4C816DF0-780F-4CD3-9179-B9AC73CEB9FF}"/>
    <cellStyle name="Millares 199 2 2" xfId="3250" xr:uid="{2EFE2C57-17B8-4991-939C-5DC9971D9F91}"/>
    <cellStyle name="Millares 199 3" xfId="3251" xr:uid="{E7835E8F-EF1F-4B2C-BD21-01E460C8EC2F}"/>
    <cellStyle name="Millares 199 4" xfId="3252" xr:uid="{FB257507-26BD-403A-B1F1-29AED2FFA1A7}"/>
    <cellStyle name="Millares 2" xfId="52" xr:uid="{00000000-0005-0000-0000-00008D000000}"/>
    <cellStyle name="Millares 2 10" xfId="3253" xr:uid="{9C8FBF20-AA80-43E0-B596-4888E0926D7F}"/>
    <cellStyle name="Millares 2 11" xfId="3254" xr:uid="{66D3BD46-2EC4-438F-8C92-70C0BD0483D4}"/>
    <cellStyle name="Millares 2 12" xfId="3255" xr:uid="{B6C844AE-A14E-47B0-B9DF-DB13568DA33F}"/>
    <cellStyle name="Millares 2 13" xfId="3256" xr:uid="{901991E0-1F95-4F23-9F78-DC8178FB6727}"/>
    <cellStyle name="Millares 2 14" xfId="3257" xr:uid="{8614B09C-FB1D-4CB9-A5C3-DAA35CCC09CD}"/>
    <cellStyle name="Millares 2 14 2" xfId="3258" xr:uid="{1603B071-5880-424B-A98E-65E84E155705}"/>
    <cellStyle name="Millares 2 14 3" xfId="3259" xr:uid="{C1EFBDD9-5810-4844-8AC7-930FFA32F3E1}"/>
    <cellStyle name="Millares 2 14 4" xfId="15470" xr:uid="{3F6C2EA6-8922-40FB-A02F-DED295B493A1}"/>
    <cellStyle name="Millares 2 15" xfId="3260" xr:uid="{12B0EC75-CBE2-4C36-97CC-164E1934FB50}"/>
    <cellStyle name="Millares 2 16" xfId="3261" xr:uid="{417C99E9-05DD-4D8D-9F1B-9EE034C05FE6}"/>
    <cellStyle name="Millares 2 16 2" xfId="3262" xr:uid="{FEC65BA2-EFA0-4A52-8EE5-2864A1960D5C}"/>
    <cellStyle name="Millares 2 16 2 2" xfId="3263" xr:uid="{96EEB080-7DED-4FEC-BFDC-18DF5907EB01}"/>
    <cellStyle name="Millares 2 16 3" xfId="3264" xr:uid="{A8779A2F-DC9C-4B5E-8215-7B749DE8CEEA}"/>
    <cellStyle name="Millares 2 16 4" xfId="3265" xr:uid="{89D6636F-9C02-40A9-9CB9-51ABEE79BD35}"/>
    <cellStyle name="Millares 2 16 4 2" xfId="3266" xr:uid="{5B9CC47A-AF91-46C9-82EF-49B6AE2D6D92}"/>
    <cellStyle name="Millares 2 16 5" xfId="3267" xr:uid="{CF95D811-1A97-437F-839B-5179B7212EA6}"/>
    <cellStyle name="Millares 2 16 5 2" xfId="3268" xr:uid="{44C2611C-E5DB-48B7-97F2-A19460E65A1C}"/>
    <cellStyle name="Millares 2 16 6" xfId="3269" xr:uid="{88276ACD-AE6F-4152-B781-4C21EB7F726C}"/>
    <cellStyle name="Millares 2 17" xfId="3270" xr:uid="{04AEC740-E76E-4570-BE3D-CF429FF611AB}"/>
    <cellStyle name="Millares 2 18" xfId="3271" xr:uid="{192CA1E7-40C5-49C3-9312-97B5C73AE454}"/>
    <cellStyle name="Millares 2 18 2" xfId="3272" xr:uid="{5FDFAB9B-ABB5-431A-8976-4A7FFDA94C85}"/>
    <cellStyle name="Millares 2 18 3" xfId="3273" xr:uid="{54A6D3E1-E3F8-444E-AFCB-04BDB49C65B8}"/>
    <cellStyle name="Millares 2 19" xfId="3274" xr:uid="{0EF5786C-699C-41BF-8606-252F0484F3D3}"/>
    <cellStyle name="Millares 2 2" xfId="75" xr:uid="{00000000-0005-0000-0000-00008E000000}"/>
    <cellStyle name="Millares 2 2 10" xfId="3275" xr:uid="{96D12574-EC50-41BD-BD76-F3438E365114}"/>
    <cellStyle name="Millares 2 2 11" xfId="3276" xr:uid="{16107826-8EE0-4499-991A-76EBAF26BC09}"/>
    <cellStyle name="Millares 2 2 11 2" xfId="12684" xr:uid="{D66320DD-9D99-47D4-A880-12ED0ADFA633}"/>
    <cellStyle name="Millares 2 2 12" xfId="12290" xr:uid="{CD57CAD3-3419-4E0E-8643-EA22B4907E7C}"/>
    <cellStyle name="Millares 2 2 12 2" xfId="21542" xr:uid="{160A3BDB-D5D0-4E18-8C06-D24D3F80164B}"/>
    <cellStyle name="Millares 2 2 12 2 2" xfId="27098" xr:uid="{459B01B0-470F-4717-8E73-7E68BD204584}"/>
    <cellStyle name="Millares 2 2 12 2 3" xfId="32592" xr:uid="{01AB53AA-0F8C-46FA-A6C4-F933C8A97E2C}"/>
    <cellStyle name="Millares 2 2 12 2 4" xfId="38076" xr:uid="{6F3F736C-839C-45C2-B076-35AE92726B97}"/>
    <cellStyle name="Millares 2 2 12 3" xfId="24369" xr:uid="{56C6BED4-0F76-41D0-AEFD-AB3805D61398}"/>
    <cellStyle name="Millares 2 2 12 4" xfId="29863" xr:uid="{D21722A6-16FB-45AC-B021-69A30E9624E2}"/>
    <cellStyle name="Millares 2 2 12 5" xfId="35347" xr:uid="{6D67EA30-26F5-4802-A93E-F5C4DB8EC28C}"/>
    <cellStyle name="Millares 2 2 2" xfId="105" xr:uid="{00000000-0005-0000-0000-00008F000000}"/>
    <cellStyle name="Millares 2 2 2 10" xfId="12291" xr:uid="{3CDCD7B3-2A3D-422B-8718-A3216D6E768D}"/>
    <cellStyle name="Millares 2 2 2 10 2" xfId="21543" xr:uid="{03A62A8E-3F79-42F6-B800-D87C198A20C9}"/>
    <cellStyle name="Millares 2 2 2 10 2 2" xfId="27099" xr:uid="{57888532-CE9B-45BC-A945-2835851E5AEB}"/>
    <cellStyle name="Millares 2 2 2 10 2 3" xfId="32593" xr:uid="{5696F19F-65CC-4535-90C5-82E2CA4E480A}"/>
    <cellStyle name="Millares 2 2 2 10 2 4" xfId="38077" xr:uid="{30B766D0-1360-4BF5-B782-C7642EB5E149}"/>
    <cellStyle name="Millares 2 2 2 10 3" xfId="24370" xr:uid="{310FFAE3-285B-406D-BB54-FA7F93C92888}"/>
    <cellStyle name="Millares 2 2 2 10 4" xfId="29864" xr:uid="{CDFD57B5-214F-4C93-9E3E-F4C641FFA1A9}"/>
    <cellStyle name="Millares 2 2 2 10 5" xfId="35348" xr:uid="{0958EBB9-BEA9-4C3C-AA15-21DFE5B6F1D3}"/>
    <cellStyle name="Millares 2 2 2 11" xfId="3277" xr:uid="{E34FEC2D-7943-4885-B923-EC2A91ACA482}"/>
    <cellStyle name="Millares 2 2 2 2" xfId="200" xr:uid="{00000000-0005-0000-0000-000090000000}"/>
    <cellStyle name="Millares 2 2 2 2 2" xfId="301" xr:uid="{F382E3AB-51B4-4A7D-99EC-5E7BDE403BF9}"/>
    <cellStyle name="Millares 2 2 2 2 2 2" xfId="3280" xr:uid="{76633897-A65E-4B1D-B6E2-D03C79B8C17B}"/>
    <cellStyle name="Millares 2 2 2 2 2 3" xfId="3279" xr:uid="{6B99C65C-680D-4F71-AE51-00B08BDE1631}"/>
    <cellStyle name="Millares 2 2 2 2 3" xfId="3281" xr:uid="{86B4E8D8-A912-4D2B-97A5-0E06828C618A}"/>
    <cellStyle name="Millares 2 2 2 2 3 2" xfId="3282" xr:uid="{D447F3DF-640C-4BCE-A505-DBC5DBE82761}"/>
    <cellStyle name="Millares 2 2 2 2 3 3" xfId="3283" xr:uid="{70B263B9-B768-453B-8631-16375720E9B8}"/>
    <cellStyle name="Millares 2 2 2 2 4" xfId="3284" xr:uid="{C27C5679-80EA-4A70-A43B-71C8F0E05707}"/>
    <cellStyle name="Millares 2 2 2 2 4 2" xfId="3285" xr:uid="{C789F1B2-BF04-4E30-A9CC-C5275E5A94DE}"/>
    <cellStyle name="Millares 2 2 2 2 5" xfId="3286" xr:uid="{361BF0FE-A735-4086-8823-614BE0E316AA}"/>
    <cellStyle name="Millares 2 2 2 2 5 2" xfId="12685" xr:uid="{6CB9E2DE-A63E-44C2-A3DC-8606BF568430}"/>
    <cellStyle name="Millares 2 2 2 2 6" xfId="3287" xr:uid="{4DBBA6C3-43EC-415B-BF30-CB74575B73D7}"/>
    <cellStyle name="Millares 2 2 2 2 7" xfId="3278" xr:uid="{31B459AB-5441-4E3E-A09B-DCC50BC482FC}"/>
    <cellStyle name="Millares 2 2 2 3" xfId="153" xr:uid="{00000000-0005-0000-0000-000091000000}"/>
    <cellStyle name="Millares 2 2 2 3 2" xfId="259" xr:uid="{BF6FE3C6-9F3B-4BD9-AB01-E72A029BFCE3}"/>
    <cellStyle name="Millares 2 2 2 3 2 2" xfId="3290" xr:uid="{47367305-DCAE-49B0-857F-79A70AB79826}"/>
    <cellStyle name="Millares 2 2 2 3 2 3" xfId="3289" xr:uid="{8DCDBDA9-76A8-4C48-874B-54C187EFFF10}"/>
    <cellStyle name="Millares 2 2 2 3 3" xfId="3291" xr:uid="{6FDC6FD6-02C1-4D59-8B1C-504D9ACE1D33}"/>
    <cellStyle name="Millares 2 2 2 3 4" xfId="3288" xr:uid="{C094474A-084D-47D5-A224-A4E98076C698}"/>
    <cellStyle name="Millares 2 2 2 4" xfId="232" xr:uid="{72BAADC7-F76E-4C34-BC11-3CA83BCE95B1}"/>
    <cellStyle name="Millares 2 2 2 4 10" xfId="7359" xr:uid="{3E999D81-D934-4ECE-AC7B-F756F2DE0E3E}"/>
    <cellStyle name="Millares 2 2 2 4 10 2" xfId="20243" xr:uid="{C9CBD3EA-D76A-4A4B-BB60-31B02CD32001}"/>
    <cellStyle name="Millares 2 2 2 4 10 2 2" xfId="25799" xr:uid="{5F4E2080-002E-49E5-AE11-02E2C01804DE}"/>
    <cellStyle name="Millares 2 2 2 4 10 2 3" xfId="31293" xr:uid="{7AD90E71-5879-44E7-A696-803CED68F463}"/>
    <cellStyle name="Millares 2 2 2 4 10 2 4" xfId="36777" xr:uid="{67313E03-AD61-4213-814F-A81B57301EC7}"/>
    <cellStyle name="Millares 2 2 2 4 10 3" xfId="23070" xr:uid="{E9DD3C39-D1B1-4884-9C35-0BD00173D5BD}"/>
    <cellStyle name="Millares 2 2 2 4 10 4" xfId="28564" xr:uid="{F1D8357C-5893-47A3-A4B9-4B980967138A}"/>
    <cellStyle name="Millares 2 2 2 4 10 5" xfId="34048" xr:uid="{92092619-D3DF-4928-B5A6-20D11547A9E4}"/>
    <cellStyle name="Millares 2 2 2 4 11" xfId="3292" xr:uid="{7EC065F3-D7EE-4C88-B698-3429566D7F12}"/>
    <cellStyle name="Millares 2 2 2 4 2" xfId="3293" xr:uid="{6463A636-5AE0-4D4B-B7E8-FC0784FC3F88}"/>
    <cellStyle name="Millares 2 2 2 4 2 2" xfId="3294" xr:uid="{461A52BC-12B6-444C-8767-21ABCC3F7389}"/>
    <cellStyle name="Millares 2 2 2 4 2 2 2" xfId="3295" xr:uid="{EA0A9C08-BAE9-48C1-BED7-CC07A9B8C092}"/>
    <cellStyle name="Millares 2 2 2 4 2 3" xfId="3296" xr:uid="{3DDDB6A2-73B1-4479-AAB4-81C7208ADF30}"/>
    <cellStyle name="Millares 2 2 2 4 3" xfId="3297" xr:uid="{CCFDAB22-5B2F-4D9A-A8E9-C2BD487614DA}"/>
    <cellStyle name="Millares 2 2 2 4 3 2" xfId="3298" xr:uid="{20499297-E962-40DC-BA64-3592EEA05EB6}"/>
    <cellStyle name="Millares 2 2 2 4 3 3" xfId="3299" xr:uid="{3F44F64F-A96E-40B6-AD26-69BCC9C666D1}"/>
    <cellStyle name="Millares 2 2 2 4 4" xfId="3300" xr:uid="{FD04C22E-2916-4200-8418-F00598926FC4}"/>
    <cellStyle name="Millares 2 2 2 4 4 2" xfId="3301" xr:uid="{2229469C-4F55-443A-AF60-54801B12122F}"/>
    <cellStyle name="Millares 2 2 2 4 4 3" xfId="3302" xr:uid="{06F2F93E-3279-48CA-9416-BF7E386A44F5}"/>
    <cellStyle name="Millares 2 2 2 4 5" xfId="3303" xr:uid="{D4DAEFBE-2E2C-46F0-81C6-6E362D1E35B8}"/>
    <cellStyle name="Millares 2 2 2 4 6" xfId="3304" xr:uid="{F0E10712-3F1B-4B46-8F8E-F338E2630877}"/>
    <cellStyle name="Millares 2 2 2 4 7" xfId="3305" xr:uid="{0EF6F869-0D4C-4520-89D0-7100AF7E2D64}"/>
    <cellStyle name="Millares 2 2 2 4 8" xfId="6988" xr:uid="{7FCA805E-EC08-4ACC-9DBA-64CFD24ED0F0}"/>
    <cellStyle name="Millares 2 2 2 4 8 2" xfId="12686" xr:uid="{9180396C-EC94-4354-8C3D-BA24E22A59E9}"/>
    <cellStyle name="Millares 2 2 2 4 8 3" xfId="19797" xr:uid="{BF152697-646C-4650-87DD-457A5C71A170}"/>
    <cellStyle name="Millares 2 2 2 4 8 3 2" xfId="22705" xr:uid="{0EAC2B20-8B37-4524-988F-1DDEE91E19C9}"/>
    <cellStyle name="Millares 2 2 2 4 8 3 2 2" xfId="28261" xr:uid="{08F6142A-7E0C-4492-9B89-1734BCE52E15}"/>
    <cellStyle name="Millares 2 2 2 4 8 3 2 3" xfId="33755" xr:uid="{4F8D5057-F5FD-4D8C-8296-6A8E6DB5B0A9}"/>
    <cellStyle name="Millares 2 2 2 4 8 3 2 4" xfId="39239" xr:uid="{25158070-814F-46B9-B450-EB90BF4F5ED3}"/>
    <cellStyle name="Millares 2 2 2 4 8 3 3" xfId="25532" xr:uid="{AF28BFBD-C5B6-4997-950F-D136B6C03E20}"/>
    <cellStyle name="Millares 2 2 2 4 8 3 4" xfId="31026" xr:uid="{74471676-B8B1-426F-A74F-3C0A7F1F3217}"/>
    <cellStyle name="Millares 2 2 2 4 8 3 5" xfId="36510" xr:uid="{BF3A6754-032F-465C-8D1F-AF92E4B476D8}"/>
    <cellStyle name="Millares 2 2 2 4 8 4" xfId="7427" xr:uid="{0F86078C-BDBE-43F5-B42E-D34147CDFF21}"/>
    <cellStyle name="Millares 2 2 2 4 8 5" xfId="20085" xr:uid="{20B4F35D-53BD-43E0-AAA9-9F3D1651A0D3}"/>
    <cellStyle name="Millares 2 2 2 4 8 5 2" xfId="25641" xr:uid="{FC593D45-4E88-4FE2-AF34-C76BA1F14033}"/>
    <cellStyle name="Millares 2 2 2 4 8 5 3" xfId="31135" xr:uid="{741003BA-E2A1-4453-87CA-3FD68BD511B1}"/>
    <cellStyle name="Millares 2 2 2 4 8 5 4" xfId="36619" xr:uid="{05988A68-6C10-417E-A94F-DFCB6D13B388}"/>
    <cellStyle name="Millares 2 2 2 4 8 6" xfId="22912" xr:uid="{E28F4EEC-F6E8-497B-89FE-6987F5D0892D}"/>
    <cellStyle name="Millares 2 2 2 4 8 7" xfId="28404" xr:uid="{5A9019C1-ECEA-41D0-B41E-98766BAF4A1D}"/>
    <cellStyle name="Millares 2 2 2 4 8 8" xfId="33888" xr:uid="{C8DE39B8-8F19-4F09-86F5-6154E5BCE582}"/>
    <cellStyle name="Millares 2 2 2 4 9" xfId="7304" xr:uid="{741ED5ED-DDC7-44B9-9387-B26B9FB1B9BF}"/>
    <cellStyle name="Millares 2 2 2 4 9 2" xfId="19998" xr:uid="{DFBB78CA-BB0D-47E8-A5CB-A31598A2C254}"/>
    <cellStyle name="Millares 2 2 2 4 9 2 2" xfId="22732" xr:uid="{C6563A1A-0255-4887-BBDE-E33A3CC2CCF8}"/>
    <cellStyle name="Millares 2 2 2 4 9 2 2 2" xfId="28288" xr:uid="{8DE93834-A32A-4D16-83C7-CB40E0A3ADA9}"/>
    <cellStyle name="Millares 2 2 2 4 9 2 2 3" xfId="33782" xr:uid="{0F6BC99F-D780-4EAE-99F2-5D228DE9C863}"/>
    <cellStyle name="Millares 2 2 2 4 9 2 2 4" xfId="39266" xr:uid="{478E7939-5D4F-4C05-B6AD-4C3A824ABF05}"/>
    <cellStyle name="Millares 2 2 2 4 9 2 3" xfId="25559" xr:uid="{EF1DD3F6-B4BF-446E-877B-FC8832C4D13B}"/>
    <cellStyle name="Millares 2 2 2 4 9 2 4" xfId="31053" xr:uid="{232B1213-EB18-4990-A250-A46CD6B1C3B2}"/>
    <cellStyle name="Millares 2 2 2 4 9 2 5" xfId="36537" xr:uid="{6B41E06E-D06D-46B8-8117-8D1D6B346867}"/>
    <cellStyle name="Millares 2 2 2 4 9 3" xfId="20188" xr:uid="{BAE462C5-E3E8-4D70-AAB2-AB97A97CDC51}"/>
    <cellStyle name="Millares 2 2 2 4 9 3 2" xfId="25744" xr:uid="{AD164C17-F09C-44E9-AE76-A17BA9E4DE0C}"/>
    <cellStyle name="Millares 2 2 2 4 9 3 3" xfId="31238" xr:uid="{64131AF5-5EC2-41FD-A9F9-237107A8B966}"/>
    <cellStyle name="Millares 2 2 2 4 9 3 4" xfId="36722" xr:uid="{2208134B-1122-4AC1-9D91-67E2F017D105}"/>
    <cellStyle name="Millares 2 2 2 4 9 4" xfId="23015" xr:uid="{4B011550-EDC6-4B93-AE14-5A3AFB40FFE1}"/>
    <cellStyle name="Millares 2 2 2 4 9 5" xfId="28507" xr:uid="{CDC8D154-C977-4BEA-8D82-5CE5B17D2257}"/>
    <cellStyle name="Millares 2 2 2 4 9 6" xfId="33991" xr:uid="{B71F5597-42F8-46DA-BC4E-1433F2E33731}"/>
    <cellStyle name="Millares 2 2 2 5" xfId="3306" xr:uid="{4F398139-7F61-41E8-8C98-CDC0D506E03C}"/>
    <cellStyle name="Millares 2 2 2 5 2" xfId="3307" xr:uid="{95853EFB-0370-493E-A764-66D43E8C586E}"/>
    <cellStyle name="Millares 2 2 2 6" xfId="3308" xr:uid="{CFA62C13-EB68-40DE-AA02-95740299199A}"/>
    <cellStyle name="Millares 2 2 2 7" xfId="3309" xr:uid="{30227F60-116B-43AA-8C22-BD8142A78645}"/>
    <cellStyle name="Millares 2 2 2 8" xfId="3310" xr:uid="{DDBB7B5D-A710-4560-8AAE-8F22F9E46B48}"/>
    <cellStyle name="Millares 2 2 2 9" xfId="3311" xr:uid="{52543B26-7AB7-4B96-8609-5AD185534261}"/>
    <cellStyle name="Millares 2 2 2 9 2" xfId="12687" xr:uid="{2A0FF7AF-93CB-4E7A-9C45-620528105FC2}"/>
    <cellStyle name="Millares 2 2 3" xfId="187" xr:uid="{00000000-0005-0000-0000-000092000000}"/>
    <cellStyle name="Millares 2 2 3 2" xfId="291" xr:uid="{5D9FC505-53DF-44C3-998D-B843CD3F77D8}"/>
    <cellStyle name="Millares 2 2 3 3" xfId="3312" xr:uid="{996509DE-0B67-415D-91E7-3A97F4B722B9}"/>
    <cellStyle name="Millares 2 2 4" xfId="175" xr:uid="{00000000-0005-0000-0000-000093000000}"/>
    <cellStyle name="Millares 2 2 4 2" xfId="280" xr:uid="{EF4548F4-02DA-44E6-8036-0FC0B83048AD}"/>
    <cellStyle name="Millares 2 2 4 2 2" xfId="3315" xr:uid="{3A54BC95-9997-4D20-B895-0433A59F4C34}"/>
    <cellStyle name="Millares 2 2 4 2 3" xfId="3314" xr:uid="{B4470F49-0FE4-4C6A-B92B-D1255720AC44}"/>
    <cellStyle name="Millares 2 2 4 3" xfId="3316" xr:uid="{931215AE-57AC-4508-BDF7-C7C8F626FE9C}"/>
    <cellStyle name="Millares 2 2 4 3 2" xfId="3317" xr:uid="{2BA8B9EE-F5B7-4A83-BA3B-43D74D3EBC91}"/>
    <cellStyle name="Millares 2 2 4 3 3" xfId="3318" xr:uid="{022E3A08-FACC-4E71-A84A-59C3F9C8886E}"/>
    <cellStyle name="Millares 2 2 4 4" xfId="3319" xr:uid="{D8EF78E5-809D-4DAC-895A-487AA67B715F}"/>
    <cellStyle name="Millares 2 2 4 4 2" xfId="3320" xr:uid="{43A4F084-2F9B-463C-8CE4-4A7363F10DA7}"/>
    <cellStyle name="Millares 2 2 4 5" xfId="3321" xr:uid="{F8C5342C-425E-4721-B51E-A7EF2DBC8DE6}"/>
    <cellStyle name="Millares 2 2 4 5 2" xfId="12688" xr:uid="{5652F309-CDDB-4193-A0EC-7104E8A2E5F2}"/>
    <cellStyle name="Millares 2 2 4 6" xfId="3322" xr:uid="{29A95F9B-9BF4-4F40-B8E0-2F1E339FAD53}"/>
    <cellStyle name="Millares 2 2 4 7" xfId="3313" xr:uid="{04F708BE-D119-4C68-B054-4716A11C499E}"/>
    <cellStyle name="Millares 2 2 5" xfId="143" xr:uid="{00000000-0005-0000-0000-000094000000}"/>
    <cellStyle name="Millares 2 2 5 2" xfId="249" xr:uid="{B836873C-43C2-4559-82C8-17A741E3B6FB}"/>
    <cellStyle name="Millares 2 2 5 2 2" xfId="3325" xr:uid="{F51BAB19-2744-4780-B4E9-65E18EEC3DE4}"/>
    <cellStyle name="Millares 2 2 5 2 3" xfId="3324" xr:uid="{7C5DA021-C308-4798-9C0B-2F64143D9EDF}"/>
    <cellStyle name="Millares 2 2 5 3" xfId="3326" xr:uid="{C8EDB72C-351B-4209-81DD-FD3B1F96B6F3}"/>
    <cellStyle name="Millares 2 2 5 3 2" xfId="3327" xr:uid="{FEA4DA90-33AE-446C-A2C9-B8D6193E8CEF}"/>
    <cellStyle name="Millares 2 2 5 4" xfId="3328" xr:uid="{07F066EA-341F-441E-9BBE-0534E6EC8246}"/>
    <cellStyle name="Millares 2 2 5 4 2" xfId="3329" xr:uid="{753C443A-3881-40A9-AA01-1F9885B8807F}"/>
    <cellStyle name="Millares 2 2 5 5" xfId="3330" xr:uid="{B789E77C-29C6-4E73-9648-FC5B6AB847D3}"/>
    <cellStyle name="Millares 2 2 5 5 2" xfId="3331" xr:uid="{3D729E65-1D9D-4EC0-9ABE-463912F1C589}"/>
    <cellStyle name="Millares 2 2 5 6" xfId="3332" xr:uid="{96722877-FB46-4071-A72C-A8A9CC73D7F5}"/>
    <cellStyle name="Millares 2 2 5 6 2" xfId="12689" xr:uid="{D76864F6-303C-41C1-9207-1C8997AD4D51}"/>
    <cellStyle name="Millares 2 2 5 7" xfId="3333" xr:uid="{436F2624-AF36-4F91-9248-AFADEB542A02}"/>
    <cellStyle name="Millares 2 2 5 8" xfId="3323" xr:uid="{AC6FF007-2427-469F-A77C-19D8C0F9D49F}"/>
    <cellStyle name="Millares 2 2 6" xfId="220" xr:uid="{A7B0CB49-B2EB-447D-BB3C-671D002634A1}"/>
    <cellStyle name="Millares 2 2 6 10" xfId="7305" xr:uid="{C65CDC21-0BDD-4A8F-AD1F-D160700D76E7}"/>
    <cellStyle name="Millares 2 2 6 10 2" xfId="19999" xr:uid="{E009D17A-34B0-4ED4-8FA8-B6F88832AEF0}"/>
    <cellStyle name="Millares 2 2 6 10 2 2" xfId="22733" xr:uid="{206F990A-7186-4D4B-8144-EE083BB946B5}"/>
    <cellStyle name="Millares 2 2 6 10 2 2 2" xfId="28289" xr:uid="{EA162040-B52A-434A-8BCF-AD877D950CC8}"/>
    <cellStyle name="Millares 2 2 6 10 2 2 3" xfId="33783" xr:uid="{6C08F6ED-2482-487E-A243-BF927D0C286D}"/>
    <cellStyle name="Millares 2 2 6 10 2 2 4" xfId="39267" xr:uid="{B0F27707-430B-4D94-92A6-AC5256C58947}"/>
    <cellStyle name="Millares 2 2 6 10 2 3" xfId="25560" xr:uid="{3BBE79B4-0DFE-4BAC-91CA-A8085C7F298F}"/>
    <cellStyle name="Millares 2 2 6 10 2 4" xfId="31054" xr:uid="{252E5FE0-478D-42E0-8480-DBDC7060F100}"/>
    <cellStyle name="Millares 2 2 6 10 2 5" xfId="36538" xr:uid="{94A44329-F307-4D60-89AB-BF32F9266BD7}"/>
    <cellStyle name="Millares 2 2 6 10 3" xfId="20189" xr:uid="{04AFAEDC-5E5C-4ED3-9D2D-BA4A28289B67}"/>
    <cellStyle name="Millares 2 2 6 10 3 2" xfId="25745" xr:uid="{AC75018A-2DFA-4E74-AD7E-1376BB1211F7}"/>
    <cellStyle name="Millares 2 2 6 10 3 3" xfId="31239" xr:uid="{579EE82B-C908-4C79-AC4F-CD903F3B6589}"/>
    <cellStyle name="Millares 2 2 6 10 3 4" xfId="36723" xr:uid="{840A0536-FF74-4DA1-9E37-5846F9D03D6A}"/>
    <cellStyle name="Millares 2 2 6 10 4" xfId="23016" xr:uid="{686B7CC4-47B7-473B-8CF7-965D2B436930}"/>
    <cellStyle name="Millares 2 2 6 10 5" xfId="28508" xr:uid="{A1279388-E283-44A9-8FB9-E8C1EC8B1693}"/>
    <cellStyle name="Millares 2 2 6 10 6" xfId="33992" xr:uid="{60C6DB9F-869E-4A4F-B417-07C4C80BB906}"/>
    <cellStyle name="Millares 2 2 6 11" xfId="7358" xr:uid="{FCB52073-5ECF-4499-829F-40A60744778B}"/>
    <cellStyle name="Millares 2 2 6 11 2" xfId="20242" xr:uid="{29864B53-E7B1-46E6-AACF-131FBCF1C059}"/>
    <cellStyle name="Millares 2 2 6 11 2 2" xfId="25798" xr:uid="{137EF7E2-2731-4DCB-8271-B698D29F8D73}"/>
    <cellStyle name="Millares 2 2 6 11 2 3" xfId="31292" xr:uid="{3FC81ECF-8AC7-4114-9026-DD97DEA64462}"/>
    <cellStyle name="Millares 2 2 6 11 2 4" xfId="36776" xr:uid="{3E916E4A-4ED3-49AD-B8E8-CD1C24C1C748}"/>
    <cellStyle name="Millares 2 2 6 11 3" xfId="23069" xr:uid="{F40E8A08-17FE-4A84-BB2A-611C47D43E6F}"/>
    <cellStyle name="Millares 2 2 6 11 4" xfId="28563" xr:uid="{51B8FF18-7F66-4D54-B950-5CD16A2E6A3F}"/>
    <cellStyle name="Millares 2 2 6 11 5" xfId="34047" xr:uid="{65333FE4-484D-4609-AECB-568A1F684224}"/>
    <cellStyle name="Millares 2 2 6 12" xfId="3334" xr:uid="{3E90F920-5C18-4364-A192-0961C758DA2A}"/>
    <cellStyle name="Millares 2 2 6 2" xfId="3335" xr:uid="{C8393D24-7802-4EBB-92B3-321493CB2389}"/>
    <cellStyle name="Millares 2 2 6 2 2" xfId="3336" xr:uid="{78365BB8-24CB-4973-AF95-2F1B693E4347}"/>
    <cellStyle name="Millares 2 2 6 2 2 2" xfId="3337" xr:uid="{14C6B740-7D78-47C3-83CC-0A45874B0441}"/>
    <cellStyle name="Millares 2 2 6 2 3" xfId="3338" xr:uid="{A696BD92-E414-47E2-9D81-74FEB161D8C2}"/>
    <cellStyle name="Millares 2 2 6 2 3 2" xfId="3339" xr:uid="{346D6168-DCB2-411F-A676-233438EEAB58}"/>
    <cellStyle name="Millares 2 2 6 2 4" xfId="3340" xr:uid="{973A4293-F1DE-4A92-8436-F84C0BCBAC5E}"/>
    <cellStyle name="Millares 2 2 6 2 4 2" xfId="3341" xr:uid="{8F4AAF64-4D18-4393-8DFC-932224BDB9B6}"/>
    <cellStyle name="Millares 2 2 6 2 5" xfId="3342" xr:uid="{9A455121-C82F-4ED6-B2BD-7DBB1D2A664D}"/>
    <cellStyle name="Millares 2 2 6 3" xfId="3343" xr:uid="{3382516E-7489-4B95-817D-A17E22277B31}"/>
    <cellStyle name="Millares 2 2 6 4" xfId="3344" xr:uid="{4EB093F2-E31D-4E28-AD30-057AB64772EB}"/>
    <cellStyle name="Millares 2 2 6 4 2" xfId="3345" xr:uid="{1DF57463-30E0-4F0B-A337-961D2E4B8DDF}"/>
    <cellStyle name="Millares 2 2 6 4 3" xfId="3346" xr:uid="{1E63B4D9-2836-443A-A0D7-6A734D181543}"/>
    <cellStyle name="Millares 2 2 6 5" xfId="3347" xr:uid="{9093DA11-76BF-47F4-AEDD-E344A1F90D03}"/>
    <cellStyle name="Millares 2 2 6 6" xfId="3348" xr:uid="{73C2F33F-F48A-4F01-969F-77C0A2E96504}"/>
    <cellStyle name="Millares 2 2 6 7" xfId="3349" xr:uid="{96E01606-5D16-4E2D-8B27-E82C54161AA1}"/>
    <cellStyle name="Millares 2 2 6 8" xfId="3350" xr:uid="{CE01AC36-123F-4D9D-B419-4CBEEA5BD044}"/>
    <cellStyle name="Millares 2 2 6 9" xfId="6987" xr:uid="{E54B310A-3667-4A43-AD23-04FB3B47636C}"/>
    <cellStyle name="Millares 2 2 6 9 2" xfId="12690" xr:uid="{42BDE118-9733-45BF-B031-DF504534C09B}"/>
    <cellStyle name="Millares 2 2 6 9 3" xfId="19796" xr:uid="{A52DFB7A-A5CA-4A3F-AAEC-1E40362C0054}"/>
    <cellStyle name="Millares 2 2 6 9 3 2" xfId="22704" xr:uid="{DFCC1543-783A-48D4-ADFB-05FDBBA8479F}"/>
    <cellStyle name="Millares 2 2 6 9 3 2 2" xfId="28260" xr:uid="{CCA7BEDF-3477-425D-AC3C-24E312E630D4}"/>
    <cellStyle name="Millares 2 2 6 9 3 2 3" xfId="33754" xr:uid="{684098DE-2AB4-45FD-8319-7C025EE27136}"/>
    <cellStyle name="Millares 2 2 6 9 3 2 4" xfId="39238" xr:uid="{83D8D594-CFDC-48FD-A154-59105C0D5E6B}"/>
    <cellStyle name="Millares 2 2 6 9 3 3" xfId="25531" xr:uid="{8F02DD87-97D6-4FC2-ACAD-93CAA1C2B57A}"/>
    <cellStyle name="Millares 2 2 6 9 3 4" xfId="31025" xr:uid="{076B38E0-84D1-471A-BFE2-B931B345E6CE}"/>
    <cellStyle name="Millares 2 2 6 9 3 5" xfId="36509" xr:uid="{380E7987-D993-4A56-98E3-6D0B8C737959}"/>
    <cellStyle name="Millares 2 2 6 9 4" xfId="7428" xr:uid="{A6946B3A-35BA-45A2-8CFE-7119FB15C4F4}"/>
    <cellStyle name="Millares 2 2 6 9 5" xfId="20084" xr:uid="{849B5C80-70CA-4562-A3A1-8726FF4AF7FE}"/>
    <cellStyle name="Millares 2 2 6 9 5 2" xfId="25640" xr:uid="{9B02917A-A54D-4A2B-8853-F3084916A107}"/>
    <cellStyle name="Millares 2 2 6 9 5 3" xfId="31134" xr:uid="{CDF2D0BF-1BF2-442F-9E0A-98327298CFF3}"/>
    <cellStyle name="Millares 2 2 6 9 5 4" xfId="36618" xr:uid="{C6CEA730-7E61-4964-9DAF-A76C3499A7C4}"/>
    <cellStyle name="Millares 2 2 6 9 6" xfId="22911" xr:uid="{EDB216CA-2FB6-4464-B4DF-CECF7CD40F44}"/>
    <cellStyle name="Millares 2 2 6 9 7" xfId="28403" xr:uid="{207AC4EC-DE98-4C0E-B462-E11BF4D2971C}"/>
    <cellStyle name="Millares 2 2 6 9 8" xfId="33887" xr:uid="{DBCDA80E-8BD2-418D-892C-0DE709ADAA31}"/>
    <cellStyle name="Millares 2 2 7" xfId="405" xr:uid="{2E45970F-EEC5-4D52-A820-CB9CB68D3595}"/>
    <cellStyle name="Millares 2 2 7 2" xfId="3351" xr:uid="{83BBE166-1D90-4495-9C91-E9EC736562A4}"/>
    <cellStyle name="Millares 2 2 7 2 2" xfId="3352" xr:uid="{B72206C3-3846-46BB-855D-32E942F2D6BD}"/>
    <cellStyle name="Millares 2 2 7 3" xfId="3353" xr:uid="{DF0725FE-3425-4EFB-B9D7-6B1261ECB3BC}"/>
    <cellStyle name="Millares 2 2 7 3 2" xfId="3354" xr:uid="{64F82570-2A37-4FE8-94D8-F2F3138F7D8D}"/>
    <cellStyle name="Millares 2 2 7 4" xfId="3355" xr:uid="{9B8AC589-7C7C-4BDB-A07F-64B03EF41532}"/>
    <cellStyle name="Millares 2 2 8" xfId="3356" xr:uid="{52FA7719-F9A3-494D-B3A5-CB31DBF0405A}"/>
    <cellStyle name="Millares 2 2 9" xfId="3357" xr:uid="{1F329AA9-F04C-4D6A-B518-139DD33ED45C}"/>
    <cellStyle name="Millares 2 20" xfId="3358" xr:uid="{4C3F3B89-8678-4BCF-BDCB-89B903EDDFEB}"/>
    <cellStyle name="Millares 2 21" xfId="3359" xr:uid="{4DC4817A-A426-4D6D-89DA-247DE70158D9}"/>
    <cellStyle name="Millares 2 22" xfId="3360" xr:uid="{5AD90FD5-048A-4171-B958-CA733BAB98DE}"/>
    <cellStyle name="Millares 2 23" xfId="6989" xr:uid="{69440520-EEB9-4340-817B-83CC7A8FF9F7}"/>
    <cellStyle name="Millares 2 23 2" xfId="12691" xr:uid="{144D0072-6ADA-44E0-8224-DC657EC965EC}"/>
    <cellStyle name="Millares 2 23 3" xfId="19798" xr:uid="{45B52C4C-0CFC-4328-A9E1-10F63B7408E6}"/>
    <cellStyle name="Millares 2 23 3 2" xfId="22706" xr:uid="{860ED450-8D7C-4303-8909-A6F5FDEAC994}"/>
    <cellStyle name="Millares 2 23 3 2 2" xfId="28262" xr:uid="{90A0614F-4951-4B87-A083-2B5165FB8B6A}"/>
    <cellStyle name="Millares 2 23 3 2 3" xfId="33756" xr:uid="{286F34E6-AC26-4775-9805-A53148990B4F}"/>
    <cellStyle name="Millares 2 23 3 2 4" xfId="39240" xr:uid="{1D432617-BEDD-417D-86B3-C7143A1A6F27}"/>
    <cellStyle name="Millares 2 23 3 3" xfId="25533" xr:uid="{52BCFD76-AC00-40F3-9121-6E29083A30C6}"/>
    <cellStyle name="Millares 2 23 3 4" xfId="31027" xr:uid="{855CB177-D08A-4E19-9D40-47E1A1BCC331}"/>
    <cellStyle name="Millares 2 23 3 5" xfId="36511" xr:uid="{39729EEF-D954-42F0-A64B-449A34B2508F}"/>
    <cellStyle name="Millares 2 23 4" xfId="7429" xr:uid="{CFEF53DA-F732-44CF-A509-F20180479AF6}"/>
    <cellStyle name="Millares 2 23 5" xfId="20086" xr:uid="{73AFFA58-0478-428B-ABF2-607D2FBB3D7C}"/>
    <cellStyle name="Millares 2 23 5 2" xfId="25642" xr:uid="{64DA00D9-A778-49F3-9A28-AF924B58AAB1}"/>
    <cellStyle name="Millares 2 23 5 3" xfId="31136" xr:uid="{0A9E24EA-A673-461D-AF02-964818AEC991}"/>
    <cellStyle name="Millares 2 23 5 4" xfId="36620" xr:uid="{1F0B55DB-ADAF-4368-B50B-9E99CF942FB3}"/>
    <cellStyle name="Millares 2 23 6" xfId="22913" xr:uid="{5A8094C4-B1C7-4691-8170-3772140D85DD}"/>
    <cellStyle name="Millares 2 23 7" xfId="28405" xr:uid="{7433FC01-7C8F-415B-86AE-C22460928DC5}"/>
    <cellStyle name="Millares 2 23 8" xfId="33889" xr:uid="{E141C5FD-36E8-4827-9DB6-6E1B047DC9B7}"/>
    <cellStyle name="Millares 2 24" xfId="7303" xr:uid="{8A187220-24B4-4AB8-A557-62176B8B508E}"/>
    <cellStyle name="Millares 2 24 2" xfId="19997" xr:uid="{ADA12F20-AB9F-4A57-BC79-98B1BB3AA3C0}"/>
    <cellStyle name="Millares 2 24 2 2" xfId="22731" xr:uid="{A27E31F5-54D8-4539-B8F9-264B43B4EC81}"/>
    <cellStyle name="Millares 2 24 2 2 2" xfId="28287" xr:uid="{C0FC6671-7B9A-4803-8D64-8823BCBB22C8}"/>
    <cellStyle name="Millares 2 24 2 2 3" xfId="33781" xr:uid="{C2FC809D-20FC-47C8-98AC-CDD2F658EAFF}"/>
    <cellStyle name="Millares 2 24 2 2 4" xfId="39265" xr:uid="{ED7BBD4E-EC0C-42CE-B067-B59B8CBC16CF}"/>
    <cellStyle name="Millares 2 24 2 3" xfId="25558" xr:uid="{F51FE7E3-D9F2-4D7A-BF1F-77E9743CA84C}"/>
    <cellStyle name="Millares 2 24 2 4" xfId="31052" xr:uid="{00233EBC-CBC0-4AE8-A179-BD75912E7F17}"/>
    <cellStyle name="Millares 2 24 2 5" xfId="36536" xr:uid="{8DF2E247-5F3A-486B-A884-A5A726CF49C2}"/>
    <cellStyle name="Millares 2 24 3" xfId="20187" xr:uid="{C3B50DC4-29BF-4BD9-A6AF-AD9FCA612EF1}"/>
    <cellStyle name="Millares 2 24 3 2" xfId="25743" xr:uid="{DD9DC5B9-EFDD-447E-ADD2-70F49DDA74FE}"/>
    <cellStyle name="Millares 2 24 3 3" xfId="31237" xr:uid="{5E5CBF1B-51BB-49AF-9CBB-5865DC266CBD}"/>
    <cellStyle name="Millares 2 24 3 4" xfId="36721" xr:uid="{CD617AEC-8571-46C7-B28A-7A3527B52D86}"/>
    <cellStyle name="Millares 2 24 4" xfId="23014" xr:uid="{FE4E15EB-236E-40D1-A9C1-8ABEDEDB0CB4}"/>
    <cellStyle name="Millares 2 24 5" xfId="28506" xr:uid="{64FC61F0-1FAA-4E96-A1A8-879E29E1F911}"/>
    <cellStyle name="Millares 2 24 6" xfId="33990" xr:uid="{CFA687C2-62B5-4FD6-B335-A0475FF73B18}"/>
    <cellStyle name="Millares 2 25" xfId="7360" xr:uid="{B660BF7B-A8F2-44DB-8BA6-765616E7A797}"/>
    <cellStyle name="Millares 2 25 2" xfId="20244" xr:uid="{7546CD3B-D6B7-43B0-97DD-2AB945A5258C}"/>
    <cellStyle name="Millares 2 25 2 2" xfId="25800" xr:uid="{54E0BAA4-706D-4F7B-BDD4-34C7CB2995A2}"/>
    <cellStyle name="Millares 2 25 2 3" xfId="31294" xr:uid="{672519B3-CDDE-4B3D-9402-ADE49A28F123}"/>
    <cellStyle name="Millares 2 25 2 4" xfId="36778" xr:uid="{DF5D1B6C-A0C0-48B8-BCF2-424CCFD4DC37}"/>
    <cellStyle name="Millares 2 25 3" xfId="23071" xr:uid="{88518F34-EE43-4E35-B979-5210DAA2D67E}"/>
    <cellStyle name="Millares 2 25 4" xfId="28565" xr:uid="{D19C7937-0A33-43A0-A4D2-7559F37143AD}"/>
    <cellStyle name="Millares 2 25 5" xfId="34049" xr:uid="{83B4D606-97F8-4338-AD63-9D930CD01EDC}"/>
    <cellStyle name="Millares 2 26" xfId="40289" xr:uid="{242ECB07-2DBB-48E3-A06D-DF3BC12B375D}"/>
    <cellStyle name="Millares 2 3" xfId="94" xr:uid="{00000000-0005-0000-0000-000095000000}"/>
    <cellStyle name="Millares 2 3 10" xfId="3362" xr:uid="{7A6EA81F-D633-4098-A5D2-60230C21B69B}"/>
    <cellStyle name="Millares 2 3 10 2" xfId="12692" xr:uid="{E501AF4E-BAF7-4D56-B9A7-85137A58E1E9}"/>
    <cellStyle name="Millares 2 3 11" xfId="12292" xr:uid="{4BC464FA-65D6-4EE0-939E-E0D4EAD8D47A}"/>
    <cellStyle name="Millares 2 3 11 2" xfId="21544" xr:uid="{2362FC95-F2F4-4E2B-B266-53CA035089DF}"/>
    <cellStyle name="Millares 2 3 11 2 2" xfId="27100" xr:uid="{CD49FF6C-848A-4990-BFB8-58EBFB557513}"/>
    <cellStyle name="Millares 2 3 11 2 3" xfId="32594" xr:uid="{4714C9F9-1EE1-44C6-AA7D-B77C608DDC62}"/>
    <cellStyle name="Millares 2 3 11 2 4" xfId="38078" xr:uid="{3B9A2662-D6CF-4923-A848-4D612FE37EA3}"/>
    <cellStyle name="Millares 2 3 11 3" xfId="24371" xr:uid="{742B2BE2-2312-4613-A4F6-399B9F50BD97}"/>
    <cellStyle name="Millares 2 3 11 4" xfId="29865" xr:uid="{68C1C4FD-B2DD-4642-B591-3D2D7D9B1863}"/>
    <cellStyle name="Millares 2 3 11 5" xfId="35349" xr:uid="{D0E8A657-D09A-4B96-BE5D-F03284D9D125}"/>
    <cellStyle name="Millares 2 3 12" xfId="3361" xr:uid="{C76A2E25-CCC1-486E-A86A-2985A342267E}"/>
    <cellStyle name="Millares 2 3 2" xfId="635" xr:uid="{242E9744-6FE4-4B55-BCFC-EBBDEE9AF0C7}"/>
    <cellStyle name="Millares 2 3 2 2" xfId="3364" xr:uid="{BAAB7E74-002E-46D8-9E7B-5BAD52145219}"/>
    <cellStyle name="Millares 2 3 2 2 2" xfId="3365" xr:uid="{E7B0E0F3-143C-462D-AB73-835FE825AC42}"/>
    <cellStyle name="Millares 2 3 2 3" xfId="3366" xr:uid="{EF763683-38D6-4CDE-8871-E2658F4798F8}"/>
    <cellStyle name="Millares 2 3 2 3 2" xfId="3367" xr:uid="{24D31167-5675-4100-9395-34BE88F7E36C}"/>
    <cellStyle name="Millares 2 3 2 3 3" xfId="3368" xr:uid="{399C5EB4-DB5D-4EA0-88B8-94501A5B55AA}"/>
    <cellStyle name="Millares 2 3 2 4" xfId="3369" xr:uid="{DB62EB2F-B71F-4C40-AD35-B05EC19887E6}"/>
    <cellStyle name="Millares 2 3 2 4 2" xfId="3370" xr:uid="{1C652B00-F29B-4ACB-9455-9B266D606330}"/>
    <cellStyle name="Millares 2 3 2 5" xfId="3371" xr:uid="{A443D7A4-00D4-4964-ADBE-092FCD531441}"/>
    <cellStyle name="Millares 2 3 2 5 2" xfId="12693" xr:uid="{AC8D1640-3983-4ED1-B90C-30F8A0F44326}"/>
    <cellStyle name="Millares 2 3 2 6" xfId="3372" xr:uid="{14DC4D58-5243-450B-AAD9-C7F0DEDEA6FC}"/>
    <cellStyle name="Millares 2 3 2 7" xfId="3363" xr:uid="{B6E3E975-A287-4D43-AC98-4509A8992AB8}"/>
    <cellStyle name="Millares 2 3 3" xfId="329" xr:uid="{03F731F9-0A7E-4868-A81D-82CFBCA535E3}"/>
    <cellStyle name="Millares 2 3 3 2" xfId="3373" xr:uid="{BFEC45B3-05BD-43DF-A7F7-195F8BEC68F0}"/>
    <cellStyle name="Millares 2 3 3 2 2" xfId="3374" xr:uid="{0F2BC4C9-678F-4EA5-A659-BCAA88AFC43A}"/>
    <cellStyle name="Millares 2 3 3 3" xfId="3375" xr:uid="{A593BE6B-393F-4BEC-9840-346791E7D8A4}"/>
    <cellStyle name="Millares 2 3 4" xfId="3376" xr:uid="{AE30F82B-B125-4AC9-B99B-594AEE836882}"/>
    <cellStyle name="Millares 2 3 4 2" xfId="3377" xr:uid="{A37CB1B2-82F1-4F39-9694-B78973690608}"/>
    <cellStyle name="Millares 2 3 4 3" xfId="3378" xr:uid="{E615FB02-0EBC-42E7-9072-E60346852AD8}"/>
    <cellStyle name="Millares 2 3 4 3 2" xfId="3379" xr:uid="{1C300E0D-90D5-434A-880F-E5FD4C0F75FF}"/>
    <cellStyle name="Millares 2 3 4 4" xfId="3380" xr:uid="{523FD822-06AE-41E4-9D18-E345B58D9863}"/>
    <cellStyle name="Millares 2 3 4 4 2" xfId="3381" xr:uid="{2E599A05-BF6F-4BF6-84B0-C2D4956FAF95}"/>
    <cellStyle name="Millares 2 3 4 5" xfId="3382" xr:uid="{4EDD9BDF-C203-4844-8C24-7D6A0AF1D2EC}"/>
    <cellStyle name="Millares 2 3 4 5 2" xfId="3383" xr:uid="{5F0A49A7-116A-4014-8724-19012BE605A4}"/>
    <cellStyle name="Millares 2 3 4 6" xfId="3384" xr:uid="{FD11328F-FFB9-4BD9-92F6-2C033733D876}"/>
    <cellStyle name="Millares 2 3 4 6 2" xfId="12694" xr:uid="{612961B9-3788-4FD3-AF1A-9E7A9C676708}"/>
    <cellStyle name="Millares 2 3 5" xfId="3385" xr:uid="{D4EDF3E2-7E49-4270-AFBE-A49982FC0D2D}"/>
    <cellStyle name="Millares 2 3 5 10" xfId="7306" xr:uid="{154068D0-1657-499E-8A92-195102EFA8B0}"/>
    <cellStyle name="Millares 2 3 5 10 2" xfId="20000" xr:uid="{D8D83427-2155-4A53-8319-182525431D31}"/>
    <cellStyle name="Millares 2 3 5 10 2 2" xfId="22734" xr:uid="{51B21021-8996-49FE-8CA4-6C42A47254AC}"/>
    <cellStyle name="Millares 2 3 5 10 2 2 2" xfId="28290" xr:uid="{458C03D4-2A85-4F35-B386-7530DB692FD2}"/>
    <cellStyle name="Millares 2 3 5 10 2 2 3" xfId="33784" xr:uid="{A6170935-4585-4B1F-8C6E-97ACF2521A01}"/>
    <cellStyle name="Millares 2 3 5 10 2 2 4" xfId="39268" xr:uid="{D880C5EA-9CDB-45F8-9209-ABB4D161B0ED}"/>
    <cellStyle name="Millares 2 3 5 10 2 3" xfId="25561" xr:uid="{D7F5D84E-E3B1-426B-AB19-ECB11C43F078}"/>
    <cellStyle name="Millares 2 3 5 10 2 4" xfId="31055" xr:uid="{040AED2D-4472-4423-B481-134541531708}"/>
    <cellStyle name="Millares 2 3 5 10 2 5" xfId="36539" xr:uid="{27689C88-FB78-4F7F-B8EF-158F5C690EAB}"/>
    <cellStyle name="Millares 2 3 5 10 3" xfId="20190" xr:uid="{2173A58A-A493-455E-99DF-61A86E0E373F}"/>
    <cellStyle name="Millares 2 3 5 10 3 2" xfId="25746" xr:uid="{E8244749-A140-4C5C-AA38-A1CDB9E3C4B2}"/>
    <cellStyle name="Millares 2 3 5 10 3 3" xfId="31240" xr:uid="{778D2D15-5F57-42A4-BA00-55AD502EFC1D}"/>
    <cellStyle name="Millares 2 3 5 10 3 4" xfId="36724" xr:uid="{91656944-B6C5-4785-8F9C-D342F54D8C06}"/>
    <cellStyle name="Millares 2 3 5 10 4" xfId="23017" xr:uid="{5334989E-63AD-450C-923B-65020294F790}"/>
    <cellStyle name="Millares 2 3 5 10 5" xfId="28509" xr:uid="{F30C6645-DE43-42C3-989D-4D654A5D88E5}"/>
    <cellStyle name="Millares 2 3 5 10 6" xfId="33993" xr:uid="{3B67EA19-CA58-40BB-9633-D32C9CF6B4A9}"/>
    <cellStyle name="Millares 2 3 5 11" xfId="7357" xr:uid="{857ACA1D-E31D-4B18-92CD-8DB923AB5CE8}"/>
    <cellStyle name="Millares 2 3 5 11 2" xfId="20241" xr:uid="{21344CBA-90AD-405A-9967-BCFA9E5FD79F}"/>
    <cellStyle name="Millares 2 3 5 11 2 2" xfId="25797" xr:uid="{89952FC5-14E3-4398-AA07-11DB48C61999}"/>
    <cellStyle name="Millares 2 3 5 11 2 3" xfId="31291" xr:uid="{B17A5A52-0BD3-4DBB-81EC-6916495267F5}"/>
    <cellStyle name="Millares 2 3 5 11 2 4" xfId="36775" xr:uid="{00D4A22D-FDE8-4CCD-B7D1-76D51AB897E9}"/>
    <cellStyle name="Millares 2 3 5 11 3" xfId="23068" xr:uid="{75947946-6F1B-4DE5-BE18-BCB533327918}"/>
    <cellStyle name="Millares 2 3 5 11 4" xfId="28562" xr:uid="{8B870E56-CE16-4176-94B0-DD7B27BB9E33}"/>
    <cellStyle name="Millares 2 3 5 11 5" xfId="34046" xr:uid="{99930519-2DB1-4304-8C53-A0DFA4E7F026}"/>
    <cellStyle name="Millares 2 3 5 2" xfId="3386" xr:uid="{C4C36368-E5ED-4E13-AC4F-03DBA132550A}"/>
    <cellStyle name="Millares 2 3 5 2 2" xfId="3387" xr:uid="{797ADF4A-EEE1-48A3-98F6-95D64C1112A7}"/>
    <cellStyle name="Millares 2 3 5 2 2 2" xfId="3388" xr:uid="{88B02CF9-294F-47CC-BFBD-63B1AD6233B5}"/>
    <cellStyle name="Millares 2 3 5 2 3" xfId="3389" xr:uid="{61870CEB-62AA-4275-874F-E61BE9E0026B}"/>
    <cellStyle name="Millares 2 3 5 3" xfId="3390" xr:uid="{99782DF1-3DB5-4672-A019-B3F04AA10B99}"/>
    <cellStyle name="Millares 2 3 5 3 2" xfId="3391" xr:uid="{85D8623F-96B8-45CE-9EBB-D2A91262CCCC}"/>
    <cellStyle name="Millares 2 3 5 3 3" xfId="3392" xr:uid="{61B19353-8B19-4571-B2CD-FFD4EE825F7E}"/>
    <cellStyle name="Millares 2 3 5 3 4" xfId="3393" xr:uid="{27819C86-3A30-465B-BFE8-A17B30CC6A02}"/>
    <cellStyle name="Millares 2 3 5 4" xfId="3394" xr:uid="{800C154C-5E06-442B-BCA5-4E0047BD1AA2}"/>
    <cellStyle name="Millares 2 3 5 4 2" xfId="3395" xr:uid="{427744C7-6BF8-4BD2-9857-AAC395A65A19}"/>
    <cellStyle name="Millares 2 3 5 4 3" xfId="3396" xr:uid="{E454C006-2712-43EB-814A-78029136708D}"/>
    <cellStyle name="Millares 2 3 5 5" xfId="3397" xr:uid="{D6CF06A0-DC22-421C-9714-59438B64D696}"/>
    <cellStyle name="Millares 2 3 5 5 2" xfId="3398" xr:uid="{24286981-481A-4847-A4B1-368616960E46}"/>
    <cellStyle name="Millares 2 3 5 6" xfId="3399" xr:uid="{665BCCFA-FA05-4561-95BB-9C640B8A2821}"/>
    <cellStyle name="Millares 2 3 5 7" xfId="3400" xr:uid="{C11F56FC-121A-4D82-A877-0BC8B8191E33}"/>
    <cellStyle name="Millares 2 3 5 8" xfId="3401" xr:uid="{B15F21D3-75F9-4BB7-8694-227A9882B930}"/>
    <cellStyle name="Millares 2 3 5 9" xfId="6986" xr:uid="{13668A1A-8D2D-474B-9E53-8CA5C9CFD6CF}"/>
    <cellStyle name="Millares 2 3 5 9 2" xfId="12695" xr:uid="{5EC0B4F7-3540-41BF-825D-BD2ADB201BEA}"/>
    <cellStyle name="Millares 2 3 5 9 3" xfId="19795" xr:uid="{FDE6324A-A7DA-4564-91C8-EEA2BFC11F14}"/>
    <cellStyle name="Millares 2 3 5 9 3 2" xfId="22703" xr:uid="{409A33A5-886C-4BDF-B62C-E5C79D9C3A0D}"/>
    <cellStyle name="Millares 2 3 5 9 3 2 2" xfId="28259" xr:uid="{1B1E652B-3082-44F2-879D-CB934814CBCA}"/>
    <cellStyle name="Millares 2 3 5 9 3 2 3" xfId="33753" xr:uid="{73D8CCFE-B73E-4AED-82DC-AFE8DDB7A8C1}"/>
    <cellStyle name="Millares 2 3 5 9 3 2 4" xfId="39237" xr:uid="{8F6C1419-7D46-4DB6-9AC2-98AF456E129F}"/>
    <cellStyle name="Millares 2 3 5 9 3 3" xfId="25530" xr:uid="{72CAFAF0-6A17-494A-8CD5-8E51C98936A0}"/>
    <cellStyle name="Millares 2 3 5 9 3 4" xfId="31024" xr:uid="{35DAB3D6-59F1-4CF0-BE45-D04AD2F7C9BC}"/>
    <cellStyle name="Millares 2 3 5 9 3 5" xfId="36508" xr:uid="{D9BF4D07-8F5D-4B1F-9E03-062A9817CF35}"/>
    <cellStyle name="Millares 2 3 5 9 4" xfId="7430" xr:uid="{72AD5CD1-8351-414E-9B74-91FEDD5A72B2}"/>
    <cellStyle name="Millares 2 3 5 9 5" xfId="20083" xr:uid="{79E3EBE0-F71E-4632-BCBF-BF266C7DCBFC}"/>
    <cellStyle name="Millares 2 3 5 9 5 2" xfId="25639" xr:uid="{6DF5852C-1DB3-4C71-974A-701AA6B58EE2}"/>
    <cellStyle name="Millares 2 3 5 9 5 3" xfId="31133" xr:uid="{C1FF7BAD-C9D4-435A-A720-C84D8D505B4F}"/>
    <cellStyle name="Millares 2 3 5 9 5 4" xfId="36617" xr:uid="{67F6C9BE-0CB0-4BCB-A256-7F8606FE7D7D}"/>
    <cellStyle name="Millares 2 3 5 9 6" xfId="22910" xr:uid="{AD64A757-CB41-462F-A979-FEA3B0451A48}"/>
    <cellStyle name="Millares 2 3 5 9 7" xfId="28402" xr:uid="{60CDA569-4330-4258-8B73-90C2080F87B6}"/>
    <cellStyle name="Millares 2 3 5 9 8" xfId="33886" xr:uid="{EB4D19A7-87C2-463B-9AE7-BCAED8D1BAA1}"/>
    <cellStyle name="Millares 2 3 6" xfId="3402" xr:uid="{9C50703C-0299-437B-A2E1-0300581317AB}"/>
    <cellStyle name="Millares 2 3 6 2" xfId="3403" xr:uid="{F8358724-C51E-4C43-B22E-9B5B7B002305}"/>
    <cellStyle name="Millares 2 3 7" xfId="3404" xr:uid="{23925E59-EE28-4646-AE9D-82B78ECD8352}"/>
    <cellStyle name="Millares 2 3 8" xfId="3405" xr:uid="{C28D5D1C-CDBD-4080-B44B-39604E34BA60}"/>
    <cellStyle name="Millares 2 3 9" xfId="3406" xr:uid="{3B76BC9B-0BBC-4D25-A87A-2F064682C09A}"/>
    <cellStyle name="Millares 2 4" xfId="99" xr:uid="{00000000-0005-0000-0000-000096000000}"/>
    <cellStyle name="Millares 2 4 2" xfId="115" xr:uid="{00000000-0005-0000-0000-000097000000}"/>
    <cellStyle name="Millares 2 4 2 2" xfId="637" xr:uid="{67BB1422-3C27-496C-AA57-CF992FBA7339}"/>
    <cellStyle name="Millares 2 4 2 2 2" xfId="3410" xr:uid="{77669C8A-48B6-4358-997E-618AB51AEF8A}"/>
    <cellStyle name="Millares 2 4 2 2 3" xfId="3409" xr:uid="{4963286A-2A20-4E3A-804E-172B759120A5}"/>
    <cellStyle name="Millares 2 4 2 3" xfId="3411" xr:uid="{0310A15F-668B-42A0-9939-D12B0A03EEE8}"/>
    <cellStyle name="Millares 2 4 2 3 2" xfId="3412" xr:uid="{3A442365-CD46-4630-833F-F944674C6554}"/>
    <cellStyle name="Millares 2 4 2 4" xfId="3413" xr:uid="{9FFF781C-510F-41C6-93DC-D85765BCE44E}"/>
    <cellStyle name="Millares 2 4 2 4 2" xfId="3414" xr:uid="{5BCFCD7A-76EC-4C28-98E7-2A4BEAC73787}"/>
    <cellStyle name="Millares 2 4 2 5" xfId="3415" xr:uid="{EE800052-A6F7-43F4-97E4-C4BD0C357A19}"/>
    <cellStyle name="Millares 2 4 2 6" xfId="3408" xr:uid="{CEB2EE0A-D622-4038-AFB0-CEFB1B98C493}"/>
    <cellStyle name="Millares 2 4 3" xfId="636" xr:uid="{93E08AAB-0881-4478-9E8B-11BE6F4AABC4}"/>
    <cellStyle name="Millares 2 4 3 2" xfId="3416" xr:uid="{9E83FFD4-0FC1-4304-8246-BD0CC3604864}"/>
    <cellStyle name="Millares 2 4 4" xfId="3417" xr:uid="{51EA5355-B276-4746-BE38-F9E74642DA29}"/>
    <cellStyle name="Millares 2 4 4 2" xfId="3418" xr:uid="{FA377BFC-4D84-44DE-96DE-63D2246A9238}"/>
    <cellStyle name="Millares 2 4 5" xfId="3407" xr:uid="{7A9C7B64-2D20-4AA1-B2F7-CBBD3BBFE60C}"/>
    <cellStyle name="Millares 2 5" xfId="74" xr:uid="{00000000-0005-0000-0000-000098000000}"/>
    <cellStyle name="Millares 2 5 2" xfId="638" xr:uid="{C5287A06-5C7A-499E-8CDE-EB9EBA0457F1}"/>
    <cellStyle name="Millares 2 5 2 2" xfId="3420" xr:uid="{CA679146-D728-4215-BEAE-F69C90F88569}"/>
    <cellStyle name="Millares 2 5 3" xfId="3421" xr:uid="{2BDA1AB7-33D8-489C-8D76-B9EE2D537A31}"/>
    <cellStyle name="Millares 2 5 4" xfId="3419" xr:uid="{73A86CC1-E490-4B00-9665-0DB4AA857077}"/>
    <cellStyle name="Millares 2 6" xfId="60" xr:uid="{00000000-0005-0000-0000-000099000000}"/>
    <cellStyle name="Millares 2 6 10" xfId="3423" xr:uid="{3491B7F6-E8D9-4AF5-9C70-6EF1EEBF6D27}"/>
    <cellStyle name="Millares 2 6 11" xfId="3424" xr:uid="{89CB4609-01E7-4656-B5FA-623409FC2593}"/>
    <cellStyle name="Millares 2 6 12" xfId="3425" xr:uid="{05F1CE27-374C-4A28-8E98-0FC5C15F7A91}"/>
    <cellStyle name="Millares 2 6 13" xfId="3426" xr:uid="{085ED177-B883-4221-A061-560139B49D53}"/>
    <cellStyle name="Millares 2 6 14" xfId="3427" xr:uid="{5056EC99-6574-4015-A60F-F48589AF3F28}"/>
    <cellStyle name="Millares 2 6 14 2" xfId="12696" xr:uid="{48C5846E-4F12-48F2-8C33-B0FC6DBFB247}"/>
    <cellStyle name="Millares 2 6 15" xfId="6990" xr:uid="{1F13EC22-18E7-43CD-A284-D858FFB883DC}"/>
    <cellStyle name="Millares 2 6 15 2" xfId="12697" xr:uid="{66BC0FA3-D3A6-459A-ADAF-27379C33E236}"/>
    <cellStyle name="Millares 2 6 15 3" xfId="12293" xr:uid="{6E4A6D20-1C61-4710-A639-A0C537B54CBE}"/>
    <cellStyle name="Millares 2 6 15 3 2" xfId="21545" xr:uid="{CE45EE6E-B9BE-4C7C-96EC-D022B27C80D8}"/>
    <cellStyle name="Millares 2 6 15 3 2 2" xfId="27101" xr:uid="{D2B89E07-E637-45F2-87F1-6D135BF5AD2F}"/>
    <cellStyle name="Millares 2 6 15 3 2 3" xfId="32595" xr:uid="{5504809C-A13A-4F6A-992A-F5A80C6EADE0}"/>
    <cellStyle name="Millares 2 6 15 3 2 4" xfId="38079" xr:uid="{6C270D97-082E-43DC-A2A9-77D81A728307}"/>
    <cellStyle name="Millares 2 6 15 3 3" xfId="24372" xr:uid="{443BF6C6-7359-4790-BB2D-8744A8E2274D}"/>
    <cellStyle name="Millares 2 6 15 3 4" xfId="29866" xr:uid="{3A7074F1-8D75-46B9-9464-D7F92208C138}"/>
    <cellStyle name="Millares 2 6 15 3 5" xfId="35350" xr:uid="{50005FB1-F9EE-4EFE-8A5D-CA94E6451CBE}"/>
    <cellStyle name="Millares 2 6 15 4" xfId="7431" xr:uid="{C66A8440-69A3-4592-A28F-F797FF5709AB}"/>
    <cellStyle name="Millares 2 6 15 5" xfId="20087" xr:uid="{EE4782DB-9C5A-412C-84FC-1497C7A75A3B}"/>
    <cellStyle name="Millares 2 6 15 5 2" xfId="25643" xr:uid="{09AC27A4-A149-4B36-BA66-A340DEA786C1}"/>
    <cellStyle name="Millares 2 6 15 5 3" xfId="31137" xr:uid="{72E97F63-B2A6-40B8-98E5-F5204E9439B6}"/>
    <cellStyle name="Millares 2 6 15 5 4" xfId="36621" xr:uid="{D6BE116F-FCF5-4375-95F3-3688993F3DF1}"/>
    <cellStyle name="Millares 2 6 15 6" xfId="22914" xr:uid="{A2D6B568-1284-4493-B6B4-BA1E5454C7FE}"/>
    <cellStyle name="Millares 2 6 15 7" xfId="28406" xr:uid="{74F760A3-2A40-4572-889C-2FC9E6BF1D98}"/>
    <cellStyle name="Millares 2 6 15 8" xfId="33890" xr:uid="{B3EC7A7E-38F4-42E2-B41E-646E15D0B4C7}"/>
    <cellStyle name="Millares 2 6 16" xfId="7307" xr:uid="{C501B2D0-6449-44B9-BEEA-A03ECE242E42}"/>
    <cellStyle name="Millares 2 6 16 2" xfId="20001" xr:uid="{72E9401E-963C-4F7F-B88E-78CC7DD6A422}"/>
    <cellStyle name="Millares 2 6 16 2 2" xfId="22735" xr:uid="{E6C257BA-0144-4974-AC75-39BA3EC94A0F}"/>
    <cellStyle name="Millares 2 6 16 2 2 2" xfId="28291" xr:uid="{012C84E3-F497-46E3-9F0B-530ED7C2ACFB}"/>
    <cellStyle name="Millares 2 6 16 2 2 3" xfId="33785" xr:uid="{C815F5C4-69E5-4A7F-89D9-A38EF4A93CAA}"/>
    <cellStyle name="Millares 2 6 16 2 2 4" xfId="39269" xr:uid="{A2C5128E-9AEA-444C-B264-D8593C116789}"/>
    <cellStyle name="Millares 2 6 16 2 3" xfId="25562" xr:uid="{3D759D8D-07EF-485D-9AE5-FD383F4CDB23}"/>
    <cellStyle name="Millares 2 6 16 2 4" xfId="31056" xr:uid="{E31C88E4-9287-4E2E-A59F-090B9150C313}"/>
    <cellStyle name="Millares 2 6 16 2 5" xfId="36540" xr:uid="{2B0093D1-8C56-4D71-BBE9-FDC5A3EFA4AA}"/>
    <cellStyle name="Millares 2 6 16 3" xfId="20191" xr:uid="{D3665AD6-9C61-4A1A-9F63-A797D3045E4F}"/>
    <cellStyle name="Millares 2 6 16 3 2" xfId="25747" xr:uid="{14BCC26A-F966-41A0-B39B-FEDE8C48217E}"/>
    <cellStyle name="Millares 2 6 16 3 3" xfId="31241" xr:uid="{04099909-5B63-4989-A12D-F009070D1731}"/>
    <cellStyle name="Millares 2 6 16 3 4" xfId="36725" xr:uid="{58BBF197-AFEA-4CA3-93B0-040189A80911}"/>
    <cellStyle name="Millares 2 6 16 4" xfId="23018" xr:uid="{C8D6634A-E17E-4A40-8816-1CFDF160120F}"/>
    <cellStyle name="Millares 2 6 16 5" xfId="28510" xr:uid="{83E2D97A-F588-4B69-AF2A-7E2E9C43760C}"/>
    <cellStyle name="Millares 2 6 16 6" xfId="33994" xr:uid="{01C0B958-8683-474D-8583-337ECB487118}"/>
    <cellStyle name="Millares 2 6 17" xfId="7356" xr:uid="{2CE8DB9C-528B-48EC-9B26-5DA5894080E5}"/>
    <cellStyle name="Millares 2 6 17 2" xfId="20240" xr:uid="{81F3E1AE-9721-4914-8F94-C2D03983EE54}"/>
    <cellStyle name="Millares 2 6 17 2 2" xfId="25796" xr:uid="{B85DE2D6-FAB2-4604-ACA5-44C6CDE64804}"/>
    <cellStyle name="Millares 2 6 17 2 3" xfId="31290" xr:uid="{50A18294-2F26-4699-BA0B-EFC30D1D6B7A}"/>
    <cellStyle name="Millares 2 6 17 2 4" xfId="36774" xr:uid="{2B3F2738-EF40-41F8-ADB4-F45C512F162D}"/>
    <cellStyle name="Millares 2 6 17 3" xfId="23067" xr:uid="{32310C8B-7226-4F20-B64F-FDDFA033575B}"/>
    <cellStyle name="Millares 2 6 17 4" xfId="28561" xr:uid="{183C568C-9636-4C26-BDEE-84BBD7F4C78C}"/>
    <cellStyle name="Millares 2 6 17 5" xfId="34045" xr:uid="{6BB057AC-7760-4206-B2C2-3C694D9C5560}"/>
    <cellStyle name="Millares 2 6 18" xfId="3422" xr:uid="{E24C3B20-243A-4382-BB59-E808F9AAB5D8}"/>
    <cellStyle name="Millares 2 6 2" xfId="639" xr:uid="{75D8A856-F9DB-4395-9F95-1F26A25A1F5E}"/>
    <cellStyle name="Millares 2 6 2 2" xfId="3429" xr:uid="{EBDD92D0-1F0F-4EFF-A4E2-B9972B552822}"/>
    <cellStyle name="Millares 2 6 2 2 2" xfId="3430" xr:uid="{1A7128F8-0F81-4449-B080-6E834A856E3E}"/>
    <cellStyle name="Millares 2 6 2 2 3" xfId="12698" xr:uid="{FD3E64BB-75AF-4CCA-9872-9B78DCFA4D3D}"/>
    <cellStyle name="Millares 2 6 2 3" xfId="3431" xr:uid="{841A947A-4AD3-4814-A922-93447FE443AE}"/>
    <cellStyle name="Millares 2 6 2 4" xfId="3432" xr:uid="{BE3DAF36-58A4-4A75-BC20-BD5C81EAD759}"/>
    <cellStyle name="Millares 2 6 2 5" xfId="3428" xr:uid="{E284809F-1064-48A7-BCFD-0BDC90CCFC06}"/>
    <cellStyle name="Millares 2 6 3" xfId="3433" xr:uid="{0B99E020-12BA-4B37-8477-5A0955949AEC}"/>
    <cellStyle name="Millares 2 6 3 2" xfId="3434" xr:uid="{6EEF9A52-D968-4440-B513-04A6A5D79F54}"/>
    <cellStyle name="Millares 2 6 3 2 2" xfId="3435" xr:uid="{F50A6953-8F28-4B45-BF51-CD1B62CACB21}"/>
    <cellStyle name="Millares 2 6 3 3" xfId="3436" xr:uid="{81BE7B3C-5653-4BCA-9C8A-A76A34E0A289}"/>
    <cellStyle name="Millares 2 6 3 3 2" xfId="3437" xr:uid="{1034BF50-A015-4AD6-AD32-7A3E66C3D886}"/>
    <cellStyle name="Millares 2 6 3 4" xfId="3438" xr:uid="{20EB9CCE-ECE9-4F55-91D8-945292F5A631}"/>
    <cellStyle name="Millares 2 6 3 4 2" xfId="3439" xr:uid="{1DCA8FE0-6ADE-4643-B660-FDB527ECFF66}"/>
    <cellStyle name="Millares 2 6 3 5" xfId="3440" xr:uid="{A8CE19D2-17E7-42DE-846E-1F8C09709F9C}"/>
    <cellStyle name="Millares 2 6 4" xfId="3441" xr:uid="{5201DDA6-9591-486D-AC44-0B77A8C8418D}"/>
    <cellStyle name="Millares 2 6 4 2" xfId="3442" xr:uid="{896F9306-91E3-438C-84A3-FF1E24EF9C5D}"/>
    <cellStyle name="Millares 2 6 4 3" xfId="3443" xr:uid="{7A8A8B4F-2B4E-4E33-9758-E0E673051F06}"/>
    <cellStyle name="Millares 2 6 5" xfId="3444" xr:uid="{4054A98A-30CA-45F2-BC32-81CEC7699922}"/>
    <cellStyle name="Millares 2 6 5 2" xfId="3445" xr:uid="{C4E958D7-897F-4CC5-A7D8-0367860D4B14}"/>
    <cellStyle name="Millares 2 6 6" xfId="3446" xr:uid="{8CB70542-0771-4491-900D-24887A49442C}"/>
    <cellStyle name="Millares 2 6 6 2" xfId="3447" xr:uid="{0500C6D1-D9F5-432B-9064-5C2FF83E25FB}"/>
    <cellStyle name="Millares 2 6 6 3" xfId="3448" xr:uid="{B8C2230E-6DFA-432B-90E0-0746D047A828}"/>
    <cellStyle name="Millares 2 6 7" xfId="3449" xr:uid="{6E1269FD-414E-4935-89AD-30DAE9B15320}"/>
    <cellStyle name="Millares 2 6 7 2" xfId="3450" xr:uid="{E074FF61-266F-43D8-A424-A2FDE47FA48B}"/>
    <cellStyle name="Millares 2 6 8" xfId="3451" xr:uid="{53E08FDE-7EDE-4501-81B3-38777B8C753D}"/>
    <cellStyle name="Millares 2 6 8 2" xfId="3452" xr:uid="{E7A41FEE-4F48-4E98-AB13-9FD4508BF11A}"/>
    <cellStyle name="Millares 2 6 9" xfId="3453" xr:uid="{1B42179D-131D-4BDF-9C5F-6A46FB4B5661}"/>
    <cellStyle name="Millares 2 7" xfId="640" xr:uid="{A77F3B77-A7F3-49D3-880D-45CA69E5984D}"/>
    <cellStyle name="Millares 2 7 2" xfId="3455" xr:uid="{5917A9C9-0CFE-412C-BCB6-E0C08946E2FD}"/>
    <cellStyle name="Millares 2 7 3" xfId="3456" xr:uid="{B6D05AEE-47A9-4A87-AC1D-3F9D4ACDD5C7}"/>
    <cellStyle name="Millares 2 7 4" xfId="3454" xr:uid="{0FE5F0E5-03F6-42CB-8635-BD3F4B658298}"/>
    <cellStyle name="Millares 2 8" xfId="445" xr:uid="{84BE3582-C1CB-4F46-8C08-E208223AC24F}"/>
    <cellStyle name="Millares 2 8 10" xfId="6985" xr:uid="{605F8C95-DA11-4808-BBCE-41B1DA292AC9}"/>
    <cellStyle name="Millares 2 8 10 2" xfId="12699" xr:uid="{CA5BAA3A-E582-4F19-8C6E-EC287338F558}"/>
    <cellStyle name="Millares 2 8 10 3" xfId="19794" xr:uid="{EA65DF5E-997F-4179-B31F-05435D7210F2}"/>
    <cellStyle name="Millares 2 8 10 3 2" xfId="22702" xr:uid="{94A390CE-D6FC-457D-B35C-D4D544DD906D}"/>
    <cellStyle name="Millares 2 8 10 3 2 2" xfId="28258" xr:uid="{9FE1AAC3-47A9-4A4B-918D-53E9141B13DB}"/>
    <cellStyle name="Millares 2 8 10 3 2 3" xfId="33752" xr:uid="{752D8549-6F5A-4D8C-8D07-46EFE953CA33}"/>
    <cellStyle name="Millares 2 8 10 3 2 4" xfId="39236" xr:uid="{C4B39347-2D76-4972-A36A-516DCF791A05}"/>
    <cellStyle name="Millares 2 8 10 3 3" xfId="25529" xr:uid="{44B472C1-BC51-45DF-AC5A-A5EE6D98E6F3}"/>
    <cellStyle name="Millares 2 8 10 3 4" xfId="31023" xr:uid="{7FD1B6B8-C759-49FE-A7FA-BE6AC8E50FAA}"/>
    <cellStyle name="Millares 2 8 10 3 5" xfId="36507" xr:uid="{F3EF1075-8B46-46AA-9D09-953596764AD6}"/>
    <cellStyle name="Millares 2 8 10 4" xfId="7432" xr:uid="{DA3489FD-D632-4D9B-80D0-6E340209E13E}"/>
    <cellStyle name="Millares 2 8 10 5" xfId="20082" xr:uid="{CBBB2AD4-FA44-48BC-8B18-993C96CFE6B7}"/>
    <cellStyle name="Millares 2 8 10 5 2" xfId="25638" xr:uid="{DD50E9E3-949A-46CD-A518-03BFABBB3BCC}"/>
    <cellStyle name="Millares 2 8 10 5 3" xfId="31132" xr:uid="{9B556C63-937B-4656-B805-8A6577863E64}"/>
    <cellStyle name="Millares 2 8 10 5 4" xfId="36616" xr:uid="{190C2C22-77FB-451D-B5B2-5E3923100568}"/>
    <cellStyle name="Millares 2 8 10 6" xfId="22909" xr:uid="{322F0845-6ACB-4AE7-96DA-2840BFA31E57}"/>
    <cellStyle name="Millares 2 8 10 7" xfId="28401" xr:uid="{D64B2BD0-5329-4EB3-9F6C-2B7ACB81105E}"/>
    <cellStyle name="Millares 2 8 10 8" xfId="33885" xr:uid="{A0871232-8557-4169-990A-74E83687360C}"/>
    <cellStyle name="Millares 2 8 11" xfId="7308" xr:uid="{27A7326A-74BF-4342-A83F-8CB3C753D93A}"/>
    <cellStyle name="Millares 2 8 11 2" xfId="20002" xr:uid="{E05D8B66-6A09-4160-A84E-5F8AB9362B6B}"/>
    <cellStyle name="Millares 2 8 11 2 2" xfId="22736" xr:uid="{AE679000-9D28-4865-8A29-E1B95E421354}"/>
    <cellStyle name="Millares 2 8 11 2 2 2" xfId="28292" xr:uid="{548F9751-E529-46B0-95A9-A2879D64073D}"/>
    <cellStyle name="Millares 2 8 11 2 2 3" xfId="33786" xr:uid="{7206E273-67EC-497A-83A1-9BBB21F226AF}"/>
    <cellStyle name="Millares 2 8 11 2 2 4" xfId="39270" xr:uid="{53F3DDCF-A623-45EE-9C90-9BFAB119DA94}"/>
    <cellStyle name="Millares 2 8 11 2 3" xfId="25563" xr:uid="{6406FBE1-42DF-434F-BB48-8145C438F2B9}"/>
    <cellStyle name="Millares 2 8 11 2 4" xfId="31057" xr:uid="{120CB684-6F0D-4D5A-9AA1-4F1FB58B94C3}"/>
    <cellStyle name="Millares 2 8 11 2 5" xfId="36541" xr:uid="{7F480108-AC89-400D-A793-B789999899DC}"/>
    <cellStyle name="Millares 2 8 11 3" xfId="20192" xr:uid="{3E442620-B365-47D6-9A86-66425ED5C3C5}"/>
    <cellStyle name="Millares 2 8 11 3 2" xfId="25748" xr:uid="{97303AC5-54E8-4AB8-BF14-4B73E0305609}"/>
    <cellStyle name="Millares 2 8 11 3 3" xfId="31242" xr:uid="{00079BE9-4325-450B-9F80-35EFC0067B87}"/>
    <cellStyle name="Millares 2 8 11 3 4" xfId="36726" xr:uid="{E304229D-6A9B-4967-A73F-F8A6B574FD95}"/>
    <cellStyle name="Millares 2 8 11 4" xfId="23019" xr:uid="{B4013AF0-E068-402F-B915-1EA97A4DEEF1}"/>
    <cellStyle name="Millares 2 8 11 5" xfId="28511" xr:uid="{2D23B633-C882-49AE-8360-D9A056CF5246}"/>
    <cellStyle name="Millares 2 8 11 6" xfId="33995" xr:uid="{CC19FBE8-1052-4FF1-AFBE-0B79DFD3E602}"/>
    <cellStyle name="Millares 2 8 12" xfId="7355" xr:uid="{17397828-93E6-403F-AFEA-EAB8F2CBB2A9}"/>
    <cellStyle name="Millares 2 8 12 2" xfId="20239" xr:uid="{CAFF208F-84F4-490E-B4D0-609CE44170AE}"/>
    <cellStyle name="Millares 2 8 12 2 2" xfId="25795" xr:uid="{41CE40B5-A511-46C7-AFD1-338427A10E41}"/>
    <cellStyle name="Millares 2 8 12 2 3" xfId="31289" xr:uid="{DF6AD856-48B8-427F-80FD-4F1C180374C0}"/>
    <cellStyle name="Millares 2 8 12 2 4" xfId="36773" xr:uid="{34C187CB-D3F0-4FD9-A6D2-779A40A21439}"/>
    <cellStyle name="Millares 2 8 12 3" xfId="23066" xr:uid="{C94978CD-F5E7-430D-82A0-7CC93484A2B6}"/>
    <cellStyle name="Millares 2 8 12 4" xfId="28560" xr:uid="{3640752E-1F15-4C8A-BC6D-85AF69A8B2E8}"/>
    <cellStyle name="Millares 2 8 12 5" xfId="34044" xr:uid="{E755D3A5-A0BC-46CF-BCE9-608EF9119B34}"/>
    <cellStyle name="Millares 2 8 13" xfId="3457" xr:uid="{90156106-0E95-4F99-A496-2285CD4BC4AC}"/>
    <cellStyle name="Millares 2 8 2" xfId="3458" xr:uid="{4F797275-BDCC-4612-815A-E6F7AEB34FAF}"/>
    <cellStyle name="Millares 2 8 2 2" xfId="3459" xr:uid="{6B982176-68CE-427C-A9CD-7924B4C4E691}"/>
    <cellStyle name="Millares 2 8 2 3" xfId="3460" xr:uid="{A0652E24-FC8F-441F-84D9-21F6954DDE95}"/>
    <cellStyle name="Millares 2 8 3" xfId="3461" xr:uid="{9CA33320-4869-4EDA-A227-6ABF8DEC7DB4}"/>
    <cellStyle name="Millares 2 8 3 2" xfId="3462" xr:uid="{D24D00F8-D51A-4FD1-B0E0-8788A0AE45A3}"/>
    <cellStyle name="Millares 2 8 3 2 2" xfId="3463" xr:uid="{16AE443A-5A0D-4106-BAF8-62CECB68C936}"/>
    <cellStyle name="Millares 2 8 3 3" xfId="3464" xr:uid="{7BB7576E-41CA-4306-94A4-D3831C8AFC6A}"/>
    <cellStyle name="Millares 2 8 3 3 2" xfId="3465" xr:uid="{5C584282-9102-4349-B03B-CBBD43E9DF96}"/>
    <cellStyle name="Millares 2 8 3 4" xfId="3466" xr:uid="{92526D77-0F2C-43A1-B59E-B6A9330CB06E}"/>
    <cellStyle name="Millares 2 8 3 4 2" xfId="3467" xr:uid="{B45AD6A1-D828-4829-A608-22E50A2D90F7}"/>
    <cellStyle name="Millares 2 8 3 5" xfId="3468" xr:uid="{239B000A-FEC9-44A4-9FF2-3B0F8F67982C}"/>
    <cellStyle name="Millares 2 8 4" xfId="3469" xr:uid="{6BA0313A-6C73-4F96-B990-A64D60909DD8}"/>
    <cellStyle name="Millares 2 8 4 2" xfId="3470" xr:uid="{7B32D76B-92A9-43BD-822A-30E5C688E261}"/>
    <cellStyle name="Millares 2 8 4 3" xfId="3471" xr:uid="{39C04D64-1766-405F-9C36-B10165418F21}"/>
    <cellStyle name="Millares 2 8 5" xfId="3472" xr:uid="{232D970E-9685-474F-A3FA-8CB5AFBB986C}"/>
    <cellStyle name="Millares 2 8 5 2" xfId="3473" xr:uid="{7B0C54CD-DDA1-4A6C-9A85-2DEA8796180D}"/>
    <cellStyle name="Millares 2 8 5 3" xfId="3474" xr:uid="{6F21C3F8-C5A9-4200-879C-16979A066376}"/>
    <cellStyle name="Millares 2 8 6" xfId="3475" xr:uid="{C9EF176A-F514-475C-8F48-9124F82DA2E7}"/>
    <cellStyle name="Millares 2 8 6 2" xfId="3476" xr:uid="{51D69F3C-3662-42B8-8A4A-551D185A6901}"/>
    <cellStyle name="Millares 2 8 6 3" xfId="3477" xr:uid="{0E219279-728F-4A89-BA52-6C9F6375BFD0}"/>
    <cellStyle name="Millares 2 8 7" xfId="3478" xr:uid="{5560B7C3-3B07-4B41-945A-DDA0AB993074}"/>
    <cellStyle name="Millares 2 8 8" xfId="3479" xr:uid="{346B62CF-0427-4FA4-B726-625391E1C7A5}"/>
    <cellStyle name="Millares 2 8 9" xfId="3480" xr:uid="{F3465312-A5B5-4221-AF86-601CC564813D}"/>
    <cellStyle name="Millares 2 9" xfId="3481" xr:uid="{3A949585-C410-4449-9CB7-57285FD38D8A}"/>
    <cellStyle name="Millares 2 9 2" xfId="3482" xr:uid="{99D7F245-80A8-4196-97DE-F5A79F1E2714}"/>
    <cellStyle name="Millares 2 9 3" xfId="3483" xr:uid="{3684EA3F-5241-4AFD-B040-5DBD65D16E37}"/>
    <cellStyle name="Millares 2 9 3 2" xfId="3484" xr:uid="{953A6F5B-4BE2-480B-B133-707C58A303FA}"/>
    <cellStyle name="Millares 2 9 3 2 2" xfId="3485" xr:uid="{BE7CCE2F-70A9-486C-9457-BCB772E3A40F}"/>
    <cellStyle name="Millares 2 9 3 3" xfId="3486" xr:uid="{EA5B87E1-0063-4A56-B9B8-4083B010DB66}"/>
    <cellStyle name="Millares 2 9 4" xfId="3487" xr:uid="{1790F3E0-134E-49EF-8EC8-CF80D4AC1EB2}"/>
    <cellStyle name="Millares 2 9 4 2" xfId="3488" xr:uid="{BBCE3257-ABD6-4EE7-B476-EC7820462E07}"/>
    <cellStyle name="Millares 2 9 4 2 2" xfId="3489" xr:uid="{87C9359F-C6E2-4BBE-B3CC-DE7F29399E25}"/>
    <cellStyle name="Millares 2 9 4 3" xfId="3490" xr:uid="{C47DA22B-F9DD-4DFF-83EA-4ED53F8CF060}"/>
    <cellStyle name="Millares 2 9 5" xfId="3491" xr:uid="{1E811811-8757-45DF-AF64-36DD97B079AA}"/>
    <cellStyle name="Millares 2 9 5 2" xfId="3492" xr:uid="{798FCBF4-37E1-4481-BE10-295C243B246F}"/>
    <cellStyle name="Millares 2 9 6" xfId="3493" xr:uid="{55BAF85D-2596-4C40-B56C-68B4556A633A}"/>
    <cellStyle name="Millares 2 9 7" xfId="3494" xr:uid="{3E65E254-5AC3-4953-8E4C-001BA26C85B7}"/>
    <cellStyle name="Millares 2 9 8" xfId="3495" xr:uid="{E33B2E4B-DD6F-4950-86F0-B428248BAD70}"/>
    <cellStyle name="Millares 20" xfId="317" xr:uid="{2EAC8086-A52E-4E07-B9A6-8505D2953035}"/>
    <cellStyle name="Millares 20 2" xfId="443" xr:uid="{DF1EDD61-CD23-49E3-A3AA-8F383EAC235A}"/>
    <cellStyle name="Millares 20 2 2" xfId="3498" xr:uid="{0BF98388-85BC-4E02-A628-D5E7E126A48A}"/>
    <cellStyle name="Millares 20 2 2 2" xfId="3499" xr:uid="{1E1450FD-1FF1-4767-AEBA-2DB3F7D6CADF}"/>
    <cellStyle name="Millares 20 2 3" xfId="3500" xr:uid="{D464C34D-7334-4CCF-B6EC-46C7AF1E1BB8}"/>
    <cellStyle name="Millares 20 2 4" xfId="3497" xr:uid="{2150E5CB-ED19-49BF-9CDB-5FBA304D0311}"/>
    <cellStyle name="Millares 20 3" xfId="3501" xr:uid="{B74314CE-9C1E-4642-B807-F800BA6966CE}"/>
    <cellStyle name="Millares 20 3 2" xfId="3502" xr:uid="{0CAF77D6-0555-4DF8-9EB3-17F5CA561A72}"/>
    <cellStyle name="Millares 20 3 2 2" xfId="3503" xr:uid="{0D80CD62-5E3D-458A-BFF9-C6B403F680CF}"/>
    <cellStyle name="Millares 20 3 3" xfId="3504" xr:uid="{20939B3A-50FC-42D6-8C23-E4A5282E1A64}"/>
    <cellStyle name="Millares 20 3 3 2" xfId="3505" xr:uid="{1F9894A3-8C43-44F2-807A-46DDCFEC898B}"/>
    <cellStyle name="Millares 20 3 4" xfId="3506" xr:uid="{B9EC9B14-2A84-4DBB-8DC0-64DE95725190}"/>
    <cellStyle name="Millares 20 3 5" xfId="3507" xr:uid="{928B1480-CAE7-4244-AFAC-7F9BA4D7409E}"/>
    <cellStyle name="Millares 20 3 6" xfId="3508" xr:uid="{5A245569-1E0D-4DD1-906A-66F4827B079D}"/>
    <cellStyle name="Millares 20 4" xfId="3509" xr:uid="{0EFB8DC5-867C-4313-9CCB-109DD4171154}"/>
    <cellStyle name="Millares 20 4 2" xfId="3510" xr:uid="{29807CB3-F580-4F09-BEAF-40BA701A4AB5}"/>
    <cellStyle name="Millares 20 5" xfId="3511" xr:uid="{F34C69A2-3D72-4A32-97FC-08258EADB58A}"/>
    <cellStyle name="Millares 20 5 2" xfId="3512" xr:uid="{A5FB4C77-AB21-4418-80F6-78D7E7704D92}"/>
    <cellStyle name="Millares 20 5 3" xfId="3513" xr:uid="{1F3D8863-B062-4153-A3E9-8297A90B7203}"/>
    <cellStyle name="Millares 20 6" xfId="3514" xr:uid="{F13DA43E-9D76-46A0-9E41-074692C07E1E}"/>
    <cellStyle name="Millares 20 6 2" xfId="3515" xr:uid="{71F0EF99-8772-445D-AD70-B41F4F48DDE7}"/>
    <cellStyle name="Millares 20 7" xfId="3516" xr:uid="{60263E0A-41A2-4006-B5E0-B7F248EDCE0F}"/>
    <cellStyle name="Millares 20 7 2" xfId="3517" xr:uid="{A0D4095C-4622-42F2-916F-023EA9E0E055}"/>
    <cellStyle name="Millares 20 8" xfId="3518" xr:uid="{048EE4F1-C2D6-4AAB-9FED-A5D2450F422F}"/>
    <cellStyle name="Millares 20 8 2" xfId="3519" xr:uid="{A1BA7AC4-C62A-4C63-B633-1DA9EA0AEE8A}"/>
    <cellStyle name="Millares 20 9" xfId="3496" xr:uid="{A4A26233-D40A-4122-93C9-6D0003779BA8}"/>
    <cellStyle name="Millares 200" xfId="3520" xr:uid="{E6CD63E6-B717-4711-AD74-A24983B63DF5}"/>
    <cellStyle name="Millares 200 2" xfId="3521" xr:uid="{5D1B5D6E-781E-44C7-BE61-7A4F8440DFB9}"/>
    <cellStyle name="Millares 200 3" xfId="3522" xr:uid="{1DB8E9F1-870A-49E6-B6CC-E1FF474B8056}"/>
    <cellStyle name="Millares 200 4" xfId="3523" xr:uid="{D1ED2D28-628D-4647-B7E2-34F839134245}"/>
    <cellStyle name="Millares 201" xfId="3524" xr:uid="{925DEF85-16A9-495D-ACF1-6D96724CC493}"/>
    <cellStyle name="Millares 201 2" xfId="3525" xr:uid="{1E59BEE9-9E32-4B46-BF1B-A51E28234C08}"/>
    <cellStyle name="Millares 201 3" xfId="3526" xr:uid="{2755B99F-4A19-40F2-BBB2-09A2D4C3A642}"/>
    <cellStyle name="Millares 201 4" xfId="3527" xr:uid="{35AF4F5A-AB17-44A4-BAC3-2846B12704B2}"/>
    <cellStyle name="Millares 202" xfId="3528" xr:uid="{3AAF5575-EB70-4A88-90DE-3C7C840B0504}"/>
    <cellStyle name="Millares 202 2" xfId="3529" xr:uid="{206E7EFA-72FF-4D02-98B7-2BBCCB732B39}"/>
    <cellStyle name="Millares 202 2 2" xfId="3530" xr:uid="{61644CCF-C976-46A4-90ED-8C742CC478DC}"/>
    <cellStyle name="Millares 202 3" xfId="3531" xr:uid="{D59ABF9B-6EEF-47A7-83DE-0E3C2443711E}"/>
    <cellStyle name="Millares 202 4" xfId="3532" xr:uid="{601795A4-2325-4E46-9EE8-9A634EF39EB9}"/>
    <cellStyle name="Millares 203" xfId="3533" xr:uid="{65158DE3-B575-4229-BECF-077F586DB3ED}"/>
    <cellStyle name="Millares 203 2" xfId="3534" xr:uid="{8231C8FC-3A96-432F-BCE2-BD01F453B2AA}"/>
    <cellStyle name="Millares 203 2 2" xfId="3535" xr:uid="{17B528C9-9323-4349-819A-ABCB0ABC1EDE}"/>
    <cellStyle name="Millares 203 3" xfId="3536" xr:uid="{B2751A96-0F1A-4C85-8A0B-C35A0A19F310}"/>
    <cellStyle name="Millares 203 4" xfId="3537" xr:uid="{55CDF0A2-FC03-4B85-AB4C-C672F8B548D4}"/>
    <cellStyle name="Millares 204" xfId="3538" xr:uid="{F09CEC07-24A4-4A96-814E-CEDD066E9EBF}"/>
    <cellStyle name="Millares 204 2" xfId="3539" xr:uid="{67A29B87-285E-47B7-9184-F6DA9A9795CA}"/>
    <cellStyle name="Millares 204 3" xfId="3540" xr:uid="{57E28143-5D2E-4D38-8A1B-B512B1EF75DE}"/>
    <cellStyle name="Millares 204 4" xfId="3541" xr:uid="{26D7BEFB-B20B-450A-9F21-1FE0E9242411}"/>
    <cellStyle name="Millares 205" xfId="3542" xr:uid="{850AC898-B938-4D47-A9DD-11705A6C82B9}"/>
    <cellStyle name="Millares 205 2" xfId="3543" xr:uid="{DC884BD3-4709-477D-B641-63ACB24DA33D}"/>
    <cellStyle name="Millares 205 2 2" xfId="3544" xr:uid="{BBA0CC15-F320-4BD1-9622-814D11160439}"/>
    <cellStyle name="Millares 205 2 3" xfId="3545" xr:uid="{3EF946DC-B5D2-431A-BC28-DA4021458107}"/>
    <cellStyle name="Millares 205 3" xfId="3546" xr:uid="{1112E031-7B69-471E-A521-F3873B57E39F}"/>
    <cellStyle name="Millares 205 4" xfId="3547" xr:uid="{3E6FBBA9-C78F-4E2E-8F37-CAEBDD6A556E}"/>
    <cellStyle name="Millares 205 4 2" xfId="12700" xr:uid="{E437CC54-DF21-493D-946D-AD00BA42E56B}"/>
    <cellStyle name="Millares 205 4 3" xfId="15472" xr:uid="{1084300A-FCBF-4213-B736-2D71ECE46C80}"/>
    <cellStyle name="Millares 205 5" xfId="3548" xr:uid="{B0A656DD-C1C4-41C4-B803-B1867558E5E1}"/>
    <cellStyle name="Millares 205 6" xfId="15471" xr:uid="{C1B69427-DBF4-402B-8BC9-875979EF1B7A}"/>
    <cellStyle name="Millares 206" xfId="3549" xr:uid="{22CB667D-8409-42E6-8A5F-716E189C0EDD}"/>
    <cellStyle name="Millares 206 2" xfId="3550" xr:uid="{F5B4D221-3033-41B5-BBFC-E4584950ADD1}"/>
    <cellStyle name="Millares 206 2 2" xfId="3551" xr:uid="{672170B4-0D23-4A11-9172-443431BFD1A9}"/>
    <cellStyle name="Millares 206 2 3" xfId="3552" xr:uid="{FFF8E0EF-B16A-436F-BA5C-E3237E034ADF}"/>
    <cellStyle name="Millares 206 3" xfId="3553" xr:uid="{DCCC0713-9B89-4E17-8FB4-1AA1352C7D56}"/>
    <cellStyle name="Millares 206 4" xfId="3554" xr:uid="{24E9D5FB-7AEA-4EB3-8210-1299B3B692BC}"/>
    <cellStyle name="Millares 206 4 2" xfId="12701" xr:uid="{46E01FE4-08AE-4FD5-A618-C923E8A2C09B}"/>
    <cellStyle name="Millares 206 4 3" xfId="15474" xr:uid="{98314914-6A4B-4205-9F80-F6D546DFA22D}"/>
    <cellStyle name="Millares 206 5" xfId="3555" xr:uid="{8F7C84CF-E604-40FF-8DD8-CB2DAFA5ED48}"/>
    <cellStyle name="Millares 206 6" xfId="15473" xr:uid="{D0A2BCAC-AC30-4D57-8E2D-7D4423432BC7}"/>
    <cellStyle name="Millares 207" xfId="3556" xr:uid="{A66E0792-CE0E-4A8C-B41C-9FA8C0D9D5B5}"/>
    <cellStyle name="Millares 207 2" xfId="3557" xr:uid="{5DFC1775-ADF4-4D15-9F55-F00F67B01D7F}"/>
    <cellStyle name="Millares 207 2 2" xfId="3558" xr:uid="{A6D14F7E-6266-47BC-A867-6BC7BE175BAB}"/>
    <cellStyle name="Millares 207 3" xfId="3559" xr:uid="{1FAA2A2B-0441-4B04-B600-A8D17D20CF29}"/>
    <cellStyle name="Millares 207 4" xfId="3560" xr:uid="{9C443AD3-0CFA-4494-AA6B-E3607C7DA166}"/>
    <cellStyle name="Millares 207 4 2" xfId="12703" xr:uid="{98946845-172C-4D03-8D40-CC0074EF0896}"/>
    <cellStyle name="Millares 207 4 3" xfId="15476" xr:uid="{8E473397-2C4E-47DE-8827-8C0000C4333D}"/>
    <cellStyle name="Millares 207 5" xfId="3561" xr:uid="{E4E62B08-E31D-423B-BD1B-1E37C4834DA1}"/>
    <cellStyle name="Millares 207 6" xfId="12702" xr:uid="{232E03DE-E951-4713-9576-4289C585BE0E}"/>
    <cellStyle name="Millares 207 7" xfId="15475" xr:uid="{281AEBD7-8D82-40CE-B87E-A6E78C327F25}"/>
    <cellStyle name="Millares 208" xfId="3562" xr:uid="{69048692-847C-4C30-AFCF-75AF1A66D634}"/>
    <cellStyle name="Millares 208 2" xfId="3563" xr:uid="{461CDC59-EE1E-4BD9-86C9-C69C49BED25E}"/>
    <cellStyle name="Millares 208 2 2" xfId="3564" xr:uid="{3E04C442-7354-4F80-A082-2373DE111FF4}"/>
    <cellStyle name="Millares 208 3" xfId="3565" xr:uid="{D9F4DDE3-EF73-4975-9645-A030B5D1A6E5}"/>
    <cellStyle name="Millares 208 4" xfId="3566" xr:uid="{9AB03FCE-F67A-4A52-8D89-439D2503C6AC}"/>
    <cellStyle name="Millares 208 4 2" xfId="12705" xr:uid="{21341319-1C09-46B2-96E7-FADBBEB01A83}"/>
    <cellStyle name="Millares 208 4 3" xfId="15478" xr:uid="{8E82C063-29CB-4091-8644-ABA7DF7250D6}"/>
    <cellStyle name="Millares 208 5" xfId="3567" xr:uid="{29B39449-AD67-418B-8227-353210FB0D5A}"/>
    <cellStyle name="Millares 208 6" xfId="12704" xr:uid="{62AE057A-A010-4234-A7B7-FFD949E7FECD}"/>
    <cellStyle name="Millares 208 7" xfId="15477" xr:uid="{25BF61FB-60FB-4644-9590-76D61F6391BA}"/>
    <cellStyle name="Millares 209" xfId="3568" xr:uid="{3868D6FE-1F5A-429E-B3CE-AAEC105F01B7}"/>
    <cellStyle name="Millares 209 2" xfId="3569" xr:uid="{076A10A5-CF8D-4680-8209-4A6F547E1F4F}"/>
    <cellStyle name="Millares 209 2 2" xfId="3570" xr:uid="{DEEA09AF-1E73-4EC2-A4B9-CF76D13F3214}"/>
    <cellStyle name="Millares 209 2 3" xfId="3571" xr:uid="{EA2E6D0A-D215-4A01-B25B-090FDD411CCB}"/>
    <cellStyle name="Millares 209 3" xfId="3572" xr:uid="{03775282-BC74-42C2-A667-7E2EBB802421}"/>
    <cellStyle name="Millares 209 3 2" xfId="12707" xr:uid="{BE81AEAC-98FB-45B5-950D-88E2A5C1FBB7}"/>
    <cellStyle name="Millares 209 3 3" xfId="15480" xr:uid="{12D7D709-2F68-4056-BBD4-4F8FAF38A0D5}"/>
    <cellStyle name="Millares 209 4" xfId="3573" xr:uid="{C6B69DC1-CA0E-47DA-8B60-08561F81B0A4}"/>
    <cellStyle name="Millares 209 5" xfId="12706" xr:uid="{DEAE9DDB-F93B-4C09-8045-6B389D701E85}"/>
    <cellStyle name="Millares 209 6" xfId="15479" xr:uid="{C1FD7BA8-FA21-41FB-95EF-015B008C58CD}"/>
    <cellStyle name="Millares 21" xfId="319" xr:uid="{B0950C5D-A6C9-4FD1-AB5B-4BFD70F57DFA}"/>
    <cellStyle name="Millares 21 2" xfId="3575" xr:uid="{B6D1ECE5-4ED0-4B84-8961-2DB5D16D814C}"/>
    <cellStyle name="Millares 21 2 2" xfId="3576" xr:uid="{57260B79-7586-4A6A-85DA-82EB90D4D963}"/>
    <cellStyle name="Millares 21 3" xfId="3577" xr:uid="{ED66A41F-294F-43B6-9783-7CE89437A138}"/>
    <cellStyle name="Millares 21 4" xfId="3574" xr:uid="{7246908F-3C64-46CD-95CF-F7F100E3FA2B}"/>
    <cellStyle name="Millares 210" xfId="3578" xr:uid="{EB01C0A4-8571-419C-A712-AD641962171F}"/>
    <cellStyle name="Millares 210 2" xfId="3579" xr:uid="{0CDB2876-340E-4FFF-B753-B36EB2B7C343}"/>
    <cellStyle name="Millares 210 2 2" xfId="3580" xr:uid="{C4640D9C-425A-4C6F-B75F-2EE0BF5FA45F}"/>
    <cellStyle name="Millares 210 2 3" xfId="3581" xr:uid="{66993377-C293-45BB-96D4-DEAA1377FBE9}"/>
    <cellStyle name="Millares 210 3" xfId="3582" xr:uid="{0D77963F-44AF-4F22-83F7-C1EE3552C592}"/>
    <cellStyle name="Millares 210 3 2" xfId="12709" xr:uid="{9464D054-6DE6-47A7-A6C5-149114553FC7}"/>
    <cellStyle name="Millares 210 3 3" xfId="15482" xr:uid="{F922A9BB-616B-4841-B57D-AB987F8E4F22}"/>
    <cellStyle name="Millares 210 4" xfId="3583" xr:uid="{0D363F02-C9C6-49C9-B2D3-B1357E226E40}"/>
    <cellStyle name="Millares 210 5" xfId="12708" xr:uid="{9510DC99-E54D-47A9-A7B5-FD1B2D33A7D8}"/>
    <cellStyle name="Millares 210 6" xfId="15481" xr:uid="{7D1FD548-24BE-4F40-83BD-13F4538A4B76}"/>
    <cellStyle name="Millares 211" xfId="3584" xr:uid="{848AB37D-CBCA-4C22-9818-B06CBF4D1F9B}"/>
    <cellStyle name="Millares 211 2" xfId="3585" xr:uid="{AD0982F2-C43A-4BF3-9602-FE766A502EC8}"/>
    <cellStyle name="Millares 211 3" xfId="3586" xr:uid="{0450C1C4-853A-48DD-9541-21776F6BFE03}"/>
    <cellStyle name="Millares 211 3 2" xfId="12711" xr:uid="{27B9B4F7-3005-4383-9777-CE3428F97C48}"/>
    <cellStyle name="Millares 211 3 3" xfId="15484" xr:uid="{F9BAF734-D940-4D48-B657-A5CBC639AECD}"/>
    <cellStyle name="Millares 211 4" xfId="3587" xr:uid="{20C75344-369F-453C-9131-ED215A0CF610}"/>
    <cellStyle name="Millares 211 5" xfId="12710" xr:uid="{2DCBEDD6-2A2F-4826-ABD0-704644B01C5B}"/>
    <cellStyle name="Millares 211 6" xfId="15483" xr:uid="{3620C31B-0F73-4C3D-8152-57EB74114505}"/>
    <cellStyle name="Millares 212" xfId="331" xr:uid="{8CAF01E5-DE7A-4137-9DD7-4C5C3500759F}"/>
    <cellStyle name="Millares 212 2" xfId="413" xr:uid="{9A221170-B21E-4B14-ABEA-EDE209F312C8}"/>
    <cellStyle name="Millares 212 2 2" xfId="3588" xr:uid="{8A4613DB-11EC-4565-BB2A-8ACC539B30F9}"/>
    <cellStyle name="Millares 212 3" xfId="3589" xr:uid="{5459BD98-6954-463B-93CC-F0CD367CCD0E}"/>
    <cellStyle name="Millares 212 3 2" xfId="12713" xr:uid="{92AE6C75-D497-4303-997B-EFCD2C3A4D81}"/>
    <cellStyle name="Millares 212 3 3" xfId="15486" xr:uid="{A3B4A8C1-BEF4-49BD-A5B7-6CCB9005736A}"/>
    <cellStyle name="Millares 212 4" xfId="3590" xr:uid="{FAFD2FBF-1F9D-4B89-B135-EC928808194A}"/>
    <cellStyle name="Millares 212 5" xfId="12712" xr:uid="{B886ED98-1E0C-471E-A4FA-80C584176EEF}"/>
    <cellStyle name="Millares 212 6" xfId="15485" xr:uid="{EB3E1BF6-AA51-4E60-90D3-EA4430AAD71D}"/>
    <cellStyle name="Millares 212 7" xfId="40195" xr:uid="{4090F5F5-4E1E-4EB6-A89F-1119A85D3EE4}"/>
    <cellStyle name="Millares 213" xfId="3591" xr:uid="{14519BDE-9E1E-4058-8FBB-B82F78394BAD}"/>
    <cellStyle name="Millares 213 2" xfId="3592" xr:uid="{20757494-4AD9-479C-9B77-71EAE288A87D}"/>
    <cellStyle name="Millares 213 3" xfId="3593" xr:uid="{9E1BB73D-CA8E-43EB-90CD-5175A4E77191}"/>
    <cellStyle name="Millares 213 3 2" xfId="12715" xr:uid="{9515518A-845E-4439-99B6-3450323A0ECF}"/>
    <cellStyle name="Millares 213 3 3" xfId="15488" xr:uid="{BA33A771-2099-49D9-87D3-29C5B28D84C6}"/>
    <cellStyle name="Millares 213 4" xfId="3594" xr:uid="{0694F13E-72B8-4DF1-901E-F5E1BBE4D9A3}"/>
    <cellStyle name="Millares 213 5" xfId="12714" xr:uid="{75D7E8B7-C029-41BF-986D-AC4E333285B8}"/>
    <cellStyle name="Millares 213 6" xfId="15487" xr:uid="{36DDD672-CFB2-45D5-A560-A5826EDA539B}"/>
    <cellStyle name="Millares 214" xfId="3595" xr:uid="{3B889B55-B25B-4B4B-A109-7C71D5006EDB}"/>
    <cellStyle name="Millares 214 2" xfId="3596" xr:uid="{F4C969E9-0405-401F-8DA5-1B19B3CCD010}"/>
    <cellStyle name="Millares 214 3" xfId="3597" xr:uid="{4239849E-4231-4AA3-865A-67E3986FB1CB}"/>
    <cellStyle name="Millares 214 3 2" xfId="12717" xr:uid="{01247EFB-79C7-4D24-A3C9-E86E4AA96D01}"/>
    <cellStyle name="Millares 214 3 3" xfId="15490" xr:uid="{AAA8BB83-86F0-4A2E-843B-AAB49C8F9E36}"/>
    <cellStyle name="Millares 214 4" xfId="3598" xr:uid="{0D521E53-A1A9-4CC5-827F-EA73B9D63BF3}"/>
    <cellStyle name="Millares 214 5" xfId="12716" xr:uid="{4B114FC9-748A-46C8-B006-B61474D6ABAB}"/>
    <cellStyle name="Millares 214 6" xfId="15489" xr:uid="{C6F04770-5BD0-455E-89DD-DDC24128204F}"/>
    <cellStyle name="Millares 215" xfId="3599" xr:uid="{3E5BFD12-16AB-4330-AEBC-D9B54387FE8B}"/>
    <cellStyle name="Millares 215 2" xfId="3600" xr:uid="{01FB7483-4EF8-422D-AEC3-452C7893B2B3}"/>
    <cellStyle name="Millares 215 3" xfId="3601" xr:uid="{76AB5D61-6498-4098-9419-8DE8105CB4A0}"/>
    <cellStyle name="Millares 215 4" xfId="3602" xr:uid="{044D110C-B6F4-40A3-8F64-44E50DD5501F}"/>
    <cellStyle name="Millares 216" xfId="3603" xr:uid="{8E71E8E2-8A44-457A-91E8-DA7EC0E6BCB8}"/>
    <cellStyle name="Millares 216 2" xfId="3604" xr:uid="{5445E4B3-CD02-4004-8A11-50471EF5662D}"/>
    <cellStyle name="Millares 216 3" xfId="3605" xr:uid="{3E2869DE-2132-47C1-9D7D-3CEC9CAAA003}"/>
    <cellStyle name="Millares 216 4" xfId="3606" xr:uid="{DB85EBDC-8053-42CD-80CD-FDDFA8BBC643}"/>
    <cellStyle name="Millares 217" xfId="3607" xr:uid="{96DD97A2-B8EB-4504-9EBF-53418AC4FE4F}"/>
    <cellStyle name="Millares 217 2" xfId="3608" xr:uid="{DC18D06B-7400-4C6F-BFE3-F6F893DC839B}"/>
    <cellStyle name="Millares 217 3" xfId="3609" xr:uid="{6470FEA2-E619-4A64-ACBC-866D80E9D283}"/>
    <cellStyle name="Millares 217 4" xfId="3610" xr:uid="{9690685D-ABC7-4731-A99F-AC11626B4FB3}"/>
    <cellStyle name="Millares 218" xfId="3611" xr:uid="{B8273C78-43FE-4F88-9C0C-53BDA67E1D0E}"/>
    <cellStyle name="Millares 218 2" xfId="3612" xr:uid="{363B510E-FD25-49ED-9DD8-BAE495B33E9B}"/>
    <cellStyle name="Millares 218 3" xfId="3613" xr:uid="{A1921B5B-373A-4B79-855B-5E99622A317E}"/>
    <cellStyle name="Millares 218 4" xfId="3614" xr:uid="{915DCA88-AECD-4E2B-A685-36834B45B383}"/>
    <cellStyle name="Millares 219" xfId="3615" xr:uid="{0B40A2E3-FA12-4C08-B549-8C0C4AA69F40}"/>
    <cellStyle name="Millares 219 2" xfId="3616" xr:uid="{C0C0F594-5AB9-463E-966A-5209BEDC418C}"/>
    <cellStyle name="Millares 219 3" xfId="3617" xr:uid="{7C6114C8-CBD1-40E2-833E-FF4BCA8B4B27}"/>
    <cellStyle name="Millares 219 4" xfId="3618" xr:uid="{45D04BBF-E3B7-446D-BDC6-0B1C6F7D81D2}"/>
    <cellStyle name="Millares 22" xfId="321" xr:uid="{C0522906-C9B2-4FAF-B575-6C7734FAF92F}"/>
    <cellStyle name="Millares 22 2" xfId="3620" xr:uid="{A3982799-41B9-4712-9198-3C83268BF3D3}"/>
    <cellStyle name="Millares 22 2 2" xfId="3621" xr:uid="{C1AB36AA-B089-4E47-9C30-AC34F404FFC6}"/>
    <cellStyle name="Millares 22 2 2 2" xfId="3622" xr:uid="{7F4F111C-178F-4A07-9A7C-B95E2FAB72F3}"/>
    <cellStyle name="Millares 22 2 3" xfId="3623" xr:uid="{AA14E77A-D98A-4750-A3F8-491700CD2462}"/>
    <cellStyle name="Millares 22 3" xfId="3624" xr:uid="{97A1C4D1-EDEB-4FF4-A8C3-AED19F54C52A}"/>
    <cellStyle name="Millares 22 3 2" xfId="3625" xr:uid="{E6C1FFDC-D064-4AD9-870B-E3A8023A4310}"/>
    <cellStyle name="Millares 22 3 2 2" xfId="3626" xr:uid="{FEED848E-9D51-456A-9324-BC6B7380E5F9}"/>
    <cellStyle name="Millares 22 3 3" xfId="3627" xr:uid="{7C76CEF5-B05E-4411-8225-D9CA5BFB3AF2}"/>
    <cellStyle name="Millares 22 3 3 2" xfId="3628" xr:uid="{75804E18-DF05-4AF0-8CED-45AE1BB3F7B5}"/>
    <cellStyle name="Millares 22 3 4" xfId="3629" xr:uid="{52764B74-418E-45FA-BC96-826F7B356A3A}"/>
    <cellStyle name="Millares 22 3 5" xfId="3630" xr:uid="{F35D898E-04CE-4569-93F4-7C347E3E1F12}"/>
    <cellStyle name="Millares 22 4" xfId="3631" xr:uid="{8F0832BA-4FDC-4D98-B49A-5BDDDF9BEBFE}"/>
    <cellStyle name="Millares 22 4 2" xfId="3632" xr:uid="{76965C29-DFD9-4584-9FFD-7D52DF87D1CA}"/>
    <cellStyle name="Millares 22 5" xfId="3633" xr:uid="{A92AE18E-2E43-46C1-B5C5-F41C166D1C06}"/>
    <cellStyle name="Millares 22 5 2" xfId="3634" xr:uid="{0125345A-6B11-4372-9C57-B1467263BCA7}"/>
    <cellStyle name="Millares 22 5 3" xfId="3635" xr:uid="{BAC4D549-5D9F-4B2E-A801-4317FA3B0922}"/>
    <cellStyle name="Millares 22 6" xfId="3636" xr:uid="{3DBFA5C5-1891-4D19-9571-957BD289AECC}"/>
    <cellStyle name="Millares 22 6 2" xfId="3637" xr:uid="{DBCEB6CF-A7A3-41AE-9E30-ADC8223D7FCD}"/>
    <cellStyle name="Millares 22 7" xfId="3638" xr:uid="{4A6A71E6-18A9-4E3B-8964-9F02C8CC2174}"/>
    <cellStyle name="Millares 22 7 2" xfId="3639" xr:uid="{051C0D46-6739-4423-BFDC-F50EF6BCD77C}"/>
    <cellStyle name="Millares 22 8" xfId="3640" xr:uid="{18F56526-5AE3-4202-8524-46D4DD523B50}"/>
    <cellStyle name="Millares 22 9" xfId="3619" xr:uid="{9F3F9797-1E91-4917-AAD8-E5647CC3DB87}"/>
    <cellStyle name="Millares 220" xfId="3641" xr:uid="{966ED73E-79C7-434A-B6BD-5156A42F4295}"/>
    <cellStyle name="Millares 220 2" xfId="3642" xr:uid="{6377B020-86BF-4221-A9B1-C632E1816D67}"/>
    <cellStyle name="Millares 220 3" xfId="3643" xr:uid="{E3E32A26-F206-424D-A0DD-4ACA1BAA8BF5}"/>
    <cellStyle name="Millares 220 4" xfId="3644" xr:uid="{FF32072D-34B4-49F3-AC27-14341C4A109D}"/>
    <cellStyle name="Millares 221" xfId="3645" xr:uid="{DAC1A7EE-30F9-40B5-96A7-802AAF9486B1}"/>
    <cellStyle name="Millares 222" xfId="3646" xr:uid="{2F3AFB71-8673-41E4-96FF-8F9817744A8A}"/>
    <cellStyle name="Millares 222 2" xfId="3647" xr:uid="{3163F90F-2E90-40D4-97A9-ED5B86744259}"/>
    <cellStyle name="Millares 222 3" xfId="3648" xr:uid="{6B6A3578-00BF-4082-BDD8-4E4329DDBDD7}"/>
    <cellStyle name="Millares 223" xfId="3649" xr:uid="{3731DF3C-6A84-4F59-BD1E-D4B43F752B6B}"/>
    <cellStyle name="Millares 223 2" xfId="3650" xr:uid="{07030675-A535-4921-BDC4-49F85AA678B7}"/>
    <cellStyle name="Millares 223 3" xfId="3651" xr:uid="{A2393310-1464-49AA-B64A-937689091836}"/>
    <cellStyle name="Millares 224" xfId="3652" xr:uid="{266DFD98-274A-40FF-9AEF-306E3029CB7F}"/>
    <cellStyle name="Millares 224 2" xfId="3653" xr:uid="{1AE04077-AB27-48CA-86CC-88026661DFEC}"/>
    <cellStyle name="Millares 224 3" xfId="3654" xr:uid="{8CA0708E-8916-4CB0-929A-5E100520F95F}"/>
    <cellStyle name="Millares 225" xfId="3655" xr:uid="{468A6939-2544-47A8-AEEB-AEA0A59E7626}"/>
    <cellStyle name="Millares 225 2" xfId="3656" xr:uid="{838CE576-98DD-47BB-B90D-E0CCC200CF73}"/>
    <cellStyle name="Millares 225 3" xfId="3657" xr:uid="{68AD9962-77DB-4BA9-B4FB-33B042162047}"/>
    <cellStyle name="Millares 226" xfId="3658" xr:uid="{A0ED45C0-4F94-496F-B9F9-A0353328FAD3}"/>
    <cellStyle name="Millares 226 2" xfId="3659" xr:uid="{208CE7E7-98E7-452E-8311-DD768D56FAD7}"/>
    <cellStyle name="Millares 226 3" xfId="3660" xr:uid="{2E45B2E7-5164-44D0-939F-794CDEC16459}"/>
    <cellStyle name="Millares 227" xfId="3661" xr:uid="{E4571260-B1C1-4AE7-A825-675A5EB9AFE4}"/>
    <cellStyle name="Millares 227 2" xfId="3662" xr:uid="{32C28AB9-B128-4D0D-B40F-5881FCB48169}"/>
    <cellStyle name="Millares 227 3" xfId="3663" xr:uid="{49148431-1A4A-4436-A5C9-EC8DF8B33C8D}"/>
    <cellStyle name="Millares 228" xfId="3664" xr:uid="{6F79536E-784D-4AFF-8030-8BBC534911C8}"/>
    <cellStyle name="Millares 228 2" xfId="3665" xr:uid="{30180D34-DB02-4B21-9EA2-3296F5AB20E4}"/>
    <cellStyle name="Millares 228 3" xfId="3666" xr:uid="{65EFFAB8-715B-4987-A10B-2FB11F529429}"/>
    <cellStyle name="Millares 229" xfId="3667" xr:uid="{11043CBF-2B05-4766-A4B1-6E3DCE7B5F87}"/>
    <cellStyle name="Millares 229 2" xfId="3668" xr:uid="{B2555597-26B8-4F05-9A67-C8E622C31190}"/>
    <cellStyle name="Millares 229 3" xfId="3669" xr:uid="{916F60EF-F701-418A-9602-C16D35D7F604}"/>
    <cellStyle name="Millares 23" xfId="434" xr:uid="{E75379F2-E857-4868-900F-F5EFE0C79B00}"/>
    <cellStyle name="Millares 23 2" xfId="3671" xr:uid="{6C2CF717-5E49-416C-9749-7BA3C4438FC3}"/>
    <cellStyle name="Millares 23 2 2" xfId="3672" xr:uid="{1F383EB0-9F8E-437D-B3A0-878EB77FE3CA}"/>
    <cellStyle name="Millares 23 3" xfId="3673" xr:uid="{5A65EBB4-C94C-4FDF-891B-AE28D530F102}"/>
    <cellStyle name="Millares 23 3 2" xfId="3674" xr:uid="{186618A7-AC3C-4E94-A313-681C73243C67}"/>
    <cellStyle name="Millares 23 3 3" xfId="3675" xr:uid="{4A07CCBB-1BF4-4570-A477-051FD26C9187}"/>
    <cellStyle name="Millares 23 4" xfId="3676" xr:uid="{09EBF9C2-4E71-457A-9C7A-D3EFAE20D07E}"/>
    <cellStyle name="Millares 23 5" xfId="3670" xr:uid="{255B35B4-8249-4D17-8FE6-73DDE8B4F529}"/>
    <cellStyle name="Millares 230" xfId="3677" xr:uid="{25C198B1-B394-48EA-B236-7C651FE4CE3D}"/>
    <cellStyle name="Millares 230 2" xfId="3678" xr:uid="{36C5E5DF-2541-44DE-91D2-1A4349D39ABA}"/>
    <cellStyle name="Millares 230 3" xfId="3679" xr:uid="{1626A5B0-6004-4088-AC20-2EF211AA1779}"/>
    <cellStyle name="Millares 231" xfId="3680" xr:uid="{4354DBFA-E5E1-49ED-BC9F-E8E3C44FDF68}"/>
    <cellStyle name="Millares 231 2" xfId="3681" xr:uid="{1180C174-0FAA-476B-BEC8-B99A66DBFF0E}"/>
    <cellStyle name="Millares 231 3" xfId="3682" xr:uid="{FA6EEA3C-8EC7-4ABC-B440-09824BBEB09E}"/>
    <cellStyle name="Millares 231 4" xfId="3683" xr:uid="{D88E03AC-94AE-4047-BAD1-759DE9CFE55A}"/>
    <cellStyle name="Millares 232" xfId="3684" xr:uid="{8F27ABA4-FAD3-4F2F-B779-BF0DFCB2BB5F}"/>
    <cellStyle name="Millares 232 2" xfId="3685" xr:uid="{48EEEBA2-6FB2-4F5F-943B-97CFB18A5905}"/>
    <cellStyle name="Millares 232 3" xfId="3686" xr:uid="{48138CB7-2C18-4F11-BD9A-A8CE42FF056D}"/>
    <cellStyle name="Millares 232 4" xfId="3687" xr:uid="{F6B98AFA-21B0-4090-AF52-02271A2BDF4E}"/>
    <cellStyle name="Millares 233" xfId="3688" xr:uid="{F0BE5728-3BE7-4058-820F-2B73B98353F8}"/>
    <cellStyle name="Millares 233 2" xfId="3689" xr:uid="{93A7ABAA-81D4-439B-950B-EC5F711A933E}"/>
    <cellStyle name="Millares 233 3" xfId="3690" xr:uid="{623AB613-F25D-44AD-BDA2-303D6681F726}"/>
    <cellStyle name="Millares 234" xfId="3691" xr:uid="{85FCB6C4-7715-419C-967E-E0033961E1EC}"/>
    <cellStyle name="Millares 234 2" xfId="3692" xr:uid="{DF023135-2741-4F9B-B6C3-C902624B1D7E}"/>
    <cellStyle name="Millares 234 3" xfId="3693" xr:uid="{74DD53D8-1165-4E47-8D78-50E42E8EA373}"/>
    <cellStyle name="Millares 235" xfId="3694" xr:uid="{B408A3F9-D0B5-423A-BC37-F2B22F33E847}"/>
    <cellStyle name="Millares 235 2" xfId="3695" xr:uid="{B8AB369F-8DD1-4C7B-82D8-7B0688BD67E8}"/>
    <cellStyle name="Millares 235 3" xfId="3696" xr:uid="{7B9C984C-F8C4-4FD6-8764-C31D4CD7570D}"/>
    <cellStyle name="Millares 236" xfId="3697" xr:uid="{B3E3BBF3-D18D-4F8B-AE71-3FA352E4896E}"/>
    <cellStyle name="Millares 236 2" xfId="3698" xr:uid="{9D5A9DE3-BFCB-4560-8A22-9A23FA9C70C9}"/>
    <cellStyle name="Millares 236 2 2" xfId="12719" xr:uid="{E38C9DE0-DDA0-457C-B238-1B1BB2CF584B}"/>
    <cellStyle name="Millares 236 2 3" xfId="15492" xr:uid="{959A0D48-8532-46CE-B359-26CA1CE39008}"/>
    <cellStyle name="Millares 236 3" xfId="3699" xr:uid="{CA1E5062-7621-468E-83F6-895723D95575}"/>
    <cellStyle name="Millares 236 4" xfId="12718" xr:uid="{619F1A52-EFE0-4EED-95F5-163E1B78AD0E}"/>
    <cellStyle name="Millares 236 5" xfId="15491" xr:uid="{B5A99A2A-D166-4E10-BFED-8435126FE3BC}"/>
    <cellStyle name="Millares 237" xfId="3700" xr:uid="{B1DA5A4D-B3E0-4CE7-9237-4CD8250E3C85}"/>
    <cellStyle name="Millares 237 2" xfId="3701" xr:uid="{F0DBF865-8E9A-40B4-B1DD-04F0C5587910}"/>
    <cellStyle name="Millares 237 2 2" xfId="12721" xr:uid="{6D528206-6362-412B-B268-E3066BCA00F1}"/>
    <cellStyle name="Millares 237 2 3" xfId="15494" xr:uid="{9C012442-E747-48CD-AA31-6265E54455ED}"/>
    <cellStyle name="Millares 237 3" xfId="3702" xr:uid="{48DC6A2F-7E71-49A3-9F15-859BD5E5A23D}"/>
    <cellStyle name="Millares 237 4" xfId="12720" xr:uid="{4F531BD8-DBF4-4AC0-9DD6-6A7F7610F9A6}"/>
    <cellStyle name="Millares 237 5" xfId="15493" xr:uid="{AFFE1ACB-629C-4709-97F3-271EA8D2B1B6}"/>
    <cellStyle name="Millares 238" xfId="3703" xr:uid="{37529D78-2FAA-4C1D-AA0B-C0680A785EC8}"/>
    <cellStyle name="Millares 238 2" xfId="3704" xr:uid="{08A59A4A-C9E3-45F7-9A25-E34FB528DF44}"/>
    <cellStyle name="Millares 238 3" xfId="3705" xr:uid="{97A88782-B19A-4BCF-9E94-8ED3AD92A777}"/>
    <cellStyle name="Millares 239" xfId="3706" xr:uid="{801AD5EA-913B-4CD2-A83E-F2898CAC41BA}"/>
    <cellStyle name="Millares 239 2" xfId="3707" xr:uid="{4B82FFB8-4EE2-4A84-BCD7-D8310295BFDC}"/>
    <cellStyle name="Millares 239 3" xfId="3708" xr:uid="{CC6B4355-26DC-4992-9B37-616959A27474}"/>
    <cellStyle name="Millares 24" xfId="3709" xr:uid="{BBBDB01E-A4AF-47FE-A48A-CDE37178433C}"/>
    <cellStyle name="Millares 24 2" xfId="3710" xr:uid="{697F005E-E75D-4C0F-A3B1-6725235457AE}"/>
    <cellStyle name="Millares 24 2 2" xfId="3711" xr:uid="{712EC38E-0315-4C2D-8895-26355F98B3D7}"/>
    <cellStyle name="Millares 24 2 2 2" xfId="3712" xr:uid="{6604F0FD-0420-4AEE-AC53-93080BA0A1C6}"/>
    <cellStyle name="Millares 24 2 3" xfId="3713" xr:uid="{9EE82079-CD8E-4F61-9BBB-3764B028427F}"/>
    <cellStyle name="Millares 24 3" xfId="3714" xr:uid="{2742FC76-42BF-402E-8D9B-89EBDAE9432B}"/>
    <cellStyle name="Millares 24 3 2" xfId="3715" xr:uid="{A232C1EF-0B23-4F98-A71F-ACC31ADB362D}"/>
    <cellStyle name="Millares 24 3 2 2" xfId="3716" xr:uid="{3F1F79C2-182D-4EC3-9C4E-7E9FE49C52C8}"/>
    <cellStyle name="Millares 24 3 3" xfId="3717" xr:uid="{52BA9B57-D2A1-4E55-8237-85A8AA5E8695}"/>
    <cellStyle name="Millares 24 3 3 2" xfId="3718" xr:uid="{1FDC690C-ACC1-471A-9A05-10BD00EC2663}"/>
    <cellStyle name="Millares 24 3 4" xfId="3719" xr:uid="{B14371D6-08CA-4C0B-B265-2098E3946F36}"/>
    <cellStyle name="Millares 24 3 5" xfId="3720" xr:uid="{639A5093-C7C6-4DD8-A527-CC4C6658CFBB}"/>
    <cellStyle name="Millares 24 4" xfId="3721" xr:uid="{97BE9B1B-9FC8-4970-BD24-AEA7B3FA58E7}"/>
    <cellStyle name="Millares 24 4 2" xfId="3722" xr:uid="{DDDB7B99-55C1-4D8D-ABD2-10126B83E73C}"/>
    <cellStyle name="Millares 24 5" xfId="3723" xr:uid="{9C98C708-D834-4F05-AF93-9714EA023C3C}"/>
    <cellStyle name="Millares 24 5 2" xfId="3724" xr:uid="{C6B2EBBE-B1F1-47CC-8D8D-35BA1E8650A4}"/>
    <cellStyle name="Millares 24 6" xfId="3725" xr:uid="{F1A8422D-F52C-4807-9B44-351AE6E2ED04}"/>
    <cellStyle name="Millares 24 6 2" xfId="3726" xr:uid="{38F26985-FF96-40AA-853E-9D2B5746ECA5}"/>
    <cellStyle name="Millares 24 7" xfId="3727" xr:uid="{0CB68E06-4E60-4F49-A5BF-A20ED4525E90}"/>
    <cellStyle name="Millares 24 7 2" xfId="12722" xr:uid="{9D098EDA-C13A-498B-AC0F-AA1D267A8B0A}"/>
    <cellStyle name="Millares 24 8" xfId="3728" xr:uid="{A895ED85-1D6A-406F-9613-66BB9A12486C}"/>
    <cellStyle name="Millares 240" xfId="3729" xr:uid="{2778D2F1-32B0-471E-A0C1-92BE372BE03F}"/>
    <cellStyle name="Millares 240 2" xfId="3730" xr:uid="{B4803B84-DA7C-4062-A25D-D38461954E51}"/>
    <cellStyle name="Millares 240 3" xfId="3731" xr:uid="{BB135FEE-E8A0-4A1A-A6AE-E94FD7D05666}"/>
    <cellStyle name="Millares 241" xfId="3732" xr:uid="{010E3104-7C2E-4A54-939A-1FC49927EAA3}"/>
    <cellStyle name="Millares 241 2" xfId="3733" xr:uid="{E1DB4D9B-3AE8-4904-86D9-BDE6029E8607}"/>
    <cellStyle name="Millares 241 3" xfId="3734" xr:uid="{8FA22FAE-7486-4E05-A55A-03211B6402AA}"/>
    <cellStyle name="Millares 242" xfId="3735" xr:uid="{C2C336DE-2487-4C64-A98B-27554BCF6259}"/>
    <cellStyle name="Millares 242 2" xfId="3736" xr:uid="{61FF2B7E-645F-42F0-8028-EFC6ED508966}"/>
    <cellStyle name="Millares 242 3" xfId="3737" xr:uid="{89F351FB-1B6B-479F-9CD8-9C5FC469BB13}"/>
    <cellStyle name="Millares 243" xfId="3738" xr:uid="{F4CD814D-AC9E-4D21-B57F-6D8986E1A608}"/>
    <cellStyle name="Millares 243 2" xfId="3739" xr:uid="{8B77BFB9-5F34-45B1-BDAB-0A972B160F27}"/>
    <cellStyle name="Millares 243 3" xfId="3740" xr:uid="{B06484F8-93A2-43B1-BC62-AB576E23E946}"/>
    <cellStyle name="Millares 244" xfId="3741" xr:uid="{6E3B4439-1D5A-4F69-9A9C-4B7D724DCF3A}"/>
    <cellStyle name="Millares 244 2" xfId="3742" xr:uid="{9C740BC8-71CD-4772-B66D-46D0DA591185}"/>
    <cellStyle name="Millares 244 3" xfId="3743" xr:uid="{76B538F4-02FE-4A6A-B5FD-094F1C46EAF4}"/>
    <cellStyle name="Millares 245" xfId="3744" xr:uid="{833A161D-E9FC-438E-A425-70E2D850E801}"/>
    <cellStyle name="Millares 245 2" xfId="3745" xr:uid="{8ECF8993-1297-4483-8EDB-931F896FDEA0}"/>
    <cellStyle name="Millares 245 3" xfId="3746" xr:uid="{9B59E823-B8E7-4C96-BB09-883DC38FC382}"/>
    <cellStyle name="Millares 246" xfId="3747" xr:uid="{6CA5C576-F934-4E2E-B563-23E5E5A68804}"/>
    <cellStyle name="Millares 246 2" xfId="3748" xr:uid="{53A4A8D2-423F-4EAE-B25E-6EA8FAC13E52}"/>
    <cellStyle name="Millares 246 3" xfId="3749" xr:uid="{7B69C5C7-4B4C-473F-885A-1EB516CA347C}"/>
    <cellStyle name="Millares 247" xfId="3750" xr:uid="{FBE9C309-1211-4C12-BF89-EFFF986BCC7A}"/>
    <cellStyle name="Millares 248" xfId="3751" xr:uid="{46153F4B-B4DD-4C5F-8F26-27F9BF637266}"/>
    <cellStyle name="Millares 249" xfId="3752" xr:uid="{49919482-CF40-49A9-A313-822E4D94CF26}"/>
    <cellStyle name="Millares 25" xfId="3753" xr:uid="{F54AEEDB-6515-43FB-9916-D891B52D5C54}"/>
    <cellStyle name="Millares 25 2" xfId="3754" xr:uid="{DAE1ADD9-F826-4E09-A1AF-899F39C19E51}"/>
    <cellStyle name="Millares 25 2 2" xfId="3755" xr:uid="{395F3E4B-C744-45B0-8FB8-7E961C96CD6F}"/>
    <cellStyle name="Millares 25 3" xfId="3756" xr:uid="{31C2CA85-B3F3-40E7-91FA-685C0981EEB3}"/>
    <cellStyle name="Millares 250" xfId="3757" xr:uid="{0E9CE73C-04A4-4440-B856-4999D338BBA3}"/>
    <cellStyle name="Millares 251" xfId="3758" xr:uid="{D3E4B3BA-17F9-4964-8B17-1AECAB80F0D0}"/>
    <cellStyle name="Millares 252" xfId="3759" xr:uid="{4AE72186-26D9-4FCD-80F7-F700BF5330D5}"/>
    <cellStyle name="Millares 253" xfId="3760" xr:uid="{081F9F61-A2AE-463F-BAF9-F3A32E9DF619}"/>
    <cellStyle name="Millares 254" xfId="3761" xr:uid="{653F4808-D0E8-4437-8D4B-30BC94D98232}"/>
    <cellStyle name="Millares 255" xfId="3762" xr:uid="{879A24EE-5F50-4304-885E-2563003D3439}"/>
    <cellStyle name="Millares 256" xfId="3763" xr:uid="{FCB7F2AA-EB37-4CD4-BB8F-FB7C7ACE15DF}"/>
    <cellStyle name="Millares 257" xfId="3764" xr:uid="{6F43ADB3-6CCB-4808-A357-957726E63B62}"/>
    <cellStyle name="Millares 258" xfId="3765" xr:uid="{0F5D8C45-0E6F-48EA-901C-818F18E2C423}"/>
    <cellStyle name="Millares 259" xfId="3766" xr:uid="{A8F8E62C-B0EE-45E4-80DF-5E81E56FB50E}"/>
    <cellStyle name="Millares 26" xfId="3767" xr:uid="{816780B2-5275-4734-8FFB-8777942E6AF3}"/>
    <cellStyle name="Millares 26 10" xfId="3768" xr:uid="{FA39E007-5AC6-4F50-80BA-DC93C298755A}"/>
    <cellStyle name="Millares 26 10 2" xfId="3769" xr:uid="{BBA62FBF-9CA3-40AF-80BB-0B611A275C0F}"/>
    <cellStyle name="Millares 26 10 2 2" xfId="3770" xr:uid="{2B83D582-0222-4382-9159-D1055AB705F7}"/>
    <cellStyle name="Millares 26 10 3" xfId="3771" xr:uid="{CD4540B3-6C61-4F10-9AC8-AA907957FB56}"/>
    <cellStyle name="Millares 26 10 3 2" xfId="3772" xr:uid="{598070E3-E0EE-4AD2-AABF-898CF5D193A6}"/>
    <cellStyle name="Millares 26 10 4" xfId="3773" xr:uid="{B90450B8-4A93-485D-9D01-5E09B0C2A06B}"/>
    <cellStyle name="Millares 26 10 4 2" xfId="3774" xr:uid="{C0CC45C6-5ADB-42F0-A2DD-21575B716EA9}"/>
    <cellStyle name="Millares 26 10 5" xfId="3775" xr:uid="{BA5D8D76-73EA-4E67-ACFD-D3FD56F66214}"/>
    <cellStyle name="Millares 26 11" xfId="3776" xr:uid="{2C02F1D9-8346-4EAC-A1E1-022E1B347521}"/>
    <cellStyle name="Millares 26 11 2" xfId="3777" xr:uid="{604F1295-B096-4EA2-B4BF-6A9EDEB9A7C3}"/>
    <cellStyle name="Millares 26 11 2 2" xfId="3778" xr:uid="{92132439-65DA-4EF5-A3BE-8A8B18BD43B7}"/>
    <cellStyle name="Millares 26 11 3" xfId="3779" xr:uid="{13C397B0-07F1-4C66-983E-C1F3FBEE0A8C}"/>
    <cellStyle name="Millares 26 11 3 2" xfId="3780" xr:uid="{32F885CF-6CBB-41A1-A4A2-125AE982A542}"/>
    <cellStyle name="Millares 26 11 4" xfId="3781" xr:uid="{00FAAE61-00F5-4DA8-8975-CF8157CE037B}"/>
    <cellStyle name="Millares 26 11 4 2" xfId="3782" xr:uid="{D4620C47-79E2-45D6-8E0C-A2935A132172}"/>
    <cellStyle name="Millares 26 11 5" xfId="3783" xr:uid="{D7117F55-4F70-4347-AE34-BF491BE1E0A0}"/>
    <cellStyle name="Millares 26 12" xfId="3784" xr:uid="{B62BEA0B-EC7C-4285-A68A-3132477C43A4}"/>
    <cellStyle name="Millares 26 12 2" xfId="3785" xr:uid="{EFC497C7-15EB-420B-BA05-DC8A262207AA}"/>
    <cellStyle name="Millares 26 13" xfId="3786" xr:uid="{66425ABF-8A3C-4B05-90A5-63511B2521CA}"/>
    <cellStyle name="Millares 26 13 2" xfId="3787" xr:uid="{3525C3F2-FAA1-449F-A343-280C32AB7F82}"/>
    <cellStyle name="Millares 26 13 3" xfId="3788" xr:uid="{D77D9B1A-9FA6-46A9-B69C-47D56474C7A5}"/>
    <cellStyle name="Millares 26 14" xfId="3789" xr:uid="{1E745A1D-C044-4CF3-B412-B9D0F5DD65BC}"/>
    <cellStyle name="Millares 26 14 2" xfId="3790" xr:uid="{EED10F74-4848-4FD6-B0CA-824C6C6DDC37}"/>
    <cellStyle name="Millares 26 2" xfId="3791" xr:uid="{AB6799BD-20BE-4761-9DC6-E6FCB7087C36}"/>
    <cellStyle name="Millares 26 2 2" xfId="3792" xr:uid="{F42E6AA2-4F4D-4D4C-8BEB-12D01B73A3CC}"/>
    <cellStyle name="Millares 26 2 2 2" xfId="3793" xr:uid="{F7B5BABB-3E79-4924-9673-83C525B22DA1}"/>
    <cellStyle name="Millares 26 2 3" xfId="3794" xr:uid="{884E1169-E798-4DEC-B999-E7314898337F}"/>
    <cellStyle name="Millares 26 2 3 2" xfId="3795" xr:uid="{06F390BE-769C-4275-989E-E301DEE97F7E}"/>
    <cellStyle name="Millares 26 2 3 2 2" xfId="3796" xr:uid="{91218FFD-FC26-4D04-8964-93838AA96BDC}"/>
    <cellStyle name="Millares 26 2 3 3" xfId="3797" xr:uid="{970A8046-1116-4B43-B427-715B3F2894AF}"/>
    <cellStyle name="Millares 26 2 4" xfId="3798" xr:uid="{EF3D448C-CF6D-471B-B66B-C085AB60FF5C}"/>
    <cellStyle name="Millares 26 2 4 2" xfId="3799" xr:uid="{A8C02E67-1966-4059-B063-16DB35105B7D}"/>
    <cellStyle name="Millares 26 2 5" xfId="3800" xr:uid="{7ACECC0A-7809-4630-9802-A0E2A0509F84}"/>
    <cellStyle name="Millares 26 2 5 2" xfId="3801" xr:uid="{A649A7C4-46FD-47FA-975F-649F94A6E776}"/>
    <cellStyle name="Millares 26 2 6" xfId="3802" xr:uid="{1D613A88-E61B-4122-8FB3-06974588748C}"/>
    <cellStyle name="Millares 26 2 6 2" xfId="12727" xr:uid="{4CB74D63-DB27-4CDB-B8C4-F612038CE604}"/>
    <cellStyle name="Millares 26 2 7" xfId="3803" xr:uid="{8D64AE21-7422-431F-B478-791CC0D523B6}"/>
    <cellStyle name="Millares 26 3" xfId="3804" xr:uid="{8A1C991B-7343-4EBD-ADFC-E34452F2D017}"/>
    <cellStyle name="Millares 26 3 2" xfId="3805" xr:uid="{BA842A36-6841-4E6C-B8BC-A0124AD81AEA}"/>
    <cellStyle name="Millares 26 3 2 2" xfId="3806" xr:uid="{2726BADA-9D5A-4C7A-92B6-9CEC3D4426CE}"/>
    <cellStyle name="Millares 26 3 3" xfId="3807" xr:uid="{CE8CD5C2-5177-49FA-AF14-B3B8596A1130}"/>
    <cellStyle name="Millares 26 3 3 2" xfId="3808" xr:uid="{66CC987D-9836-4683-9B86-CEE74445EF18}"/>
    <cellStyle name="Millares 26 3 4" xfId="3809" xr:uid="{3E158A36-5E28-4F44-BFA1-1B2812A8E459}"/>
    <cellStyle name="Millares 26 3 4 2" xfId="3810" xr:uid="{B6A0D858-4051-4CED-BD84-8C07C40960CD}"/>
    <cellStyle name="Millares 26 3 5" xfId="3811" xr:uid="{1B73CD48-A5FE-49F3-B514-34918AA3C4B8}"/>
    <cellStyle name="Millares 26 4" xfId="3812" xr:uid="{B6775196-7284-45A4-A6E4-02FF785E8E68}"/>
    <cellStyle name="Millares 26 4 2" xfId="3813" xr:uid="{E6BDD68C-66A0-44A5-98F5-2254B176F830}"/>
    <cellStyle name="Millares 26 4 2 2" xfId="3814" xr:uid="{32640C87-F1FD-4431-B4F1-AE4A8D451BDB}"/>
    <cellStyle name="Millares 26 4 3" xfId="3815" xr:uid="{6E4007BF-FCC1-46FE-80D4-98305BFBB946}"/>
    <cellStyle name="Millares 26 4 3 2" xfId="3816" xr:uid="{909891D8-9885-4DC5-969D-4F0B3ADBFF74}"/>
    <cellStyle name="Millares 26 4 4" xfId="3817" xr:uid="{C0E65D89-F681-440C-A46A-627030E6D7E6}"/>
    <cellStyle name="Millares 26 4 4 2" xfId="3818" xr:uid="{F0B8736D-1479-434C-88B0-5353E4E8A594}"/>
    <cellStyle name="Millares 26 4 5" xfId="3819" xr:uid="{CD3B358E-F25D-4797-98B2-3619A998A2D3}"/>
    <cellStyle name="Millares 26 5" xfId="3820" xr:uid="{BC7474C6-44E4-4AA2-920C-358B20654A09}"/>
    <cellStyle name="Millares 26 5 2" xfId="3821" xr:uid="{D1DFF86A-6EC4-46F5-9CBF-5010A4DEBB26}"/>
    <cellStyle name="Millares 26 5 2 2" xfId="3822" xr:uid="{53426BD0-D1CE-413D-A987-85E8B5811910}"/>
    <cellStyle name="Millares 26 5 3" xfId="3823" xr:uid="{3264F2EE-65CE-4F6A-B162-8F37C31BF989}"/>
    <cellStyle name="Millares 26 5 3 2" xfId="3824" xr:uid="{6C38C5C6-862B-4F76-9F6C-65FB91513549}"/>
    <cellStyle name="Millares 26 5 4" xfId="3825" xr:uid="{73F664ED-ED32-47CC-AC0C-92A236B56B93}"/>
    <cellStyle name="Millares 26 5 4 2" xfId="3826" xr:uid="{F88F8945-6CF6-44B3-A051-195EC821032D}"/>
    <cellStyle name="Millares 26 5 5" xfId="3827" xr:uid="{DD17B0A2-8AB4-4553-B4D7-8B6C356A1C04}"/>
    <cellStyle name="Millares 26 6" xfId="3828" xr:uid="{C35FC8D2-659C-4712-8E93-6F6E07C26582}"/>
    <cellStyle name="Millares 26 6 2" xfId="3829" xr:uid="{C339FF5A-7024-41F6-AC41-08C03AF63C62}"/>
    <cellStyle name="Millares 26 6 2 2" xfId="3830" xr:uid="{55727F94-7FA2-44BF-9647-1F7EE0E4819A}"/>
    <cellStyle name="Millares 26 6 3" xfId="3831" xr:uid="{C89BC0CD-88A2-4FA8-8DDA-AC842771A35F}"/>
    <cellStyle name="Millares 26 6 3 2" xfId="3832" xr:uid="{78427935-554C-4ED6-9080-2B3C3E830551}"/>
    <cellStyle name="Millares 26 6 4" xfId="3833" xr:uid="{B39927FE-E520-4B26-89F8-4521E4B16A79}"/>
    <cellStyle name="Millares 26 6 4 2" xfId="3834" xr:uid="{2C736B78-C04C-403E-9599-51FF694E81AC}"/>
    <cellStyle name="Millares 26 6 5" xfId="3835" xr:uid="{6F128770-83AE-4047-8A17-B3BB205D4F3E}"/>
    <cellStyle name="Millares 26 7" xfId="3836" xr:uid="{E92CEE22-D127-45B4-A4B9-1AB06BD79228}"/>
    <cellStyle name="Millares 26 7 2" xfId="3837" xr:uid="{A8C2A9DE-6650-461D-B8FF-ACF401869F0F}"/>
    <cellStyle name="Millares 26 7 2 2" xfId="3838" xr:uid="{2AB4F28A-41FA-4511-A10C-EBA10DB1AC7A}"/>
    <cellStyle name="Millares 26 7 3" xfId="3839" xr:uid="{7879DBBE-3724-49AB-A260-6E8E5F79B299}"/>
    <cellStyle name="Millares 26 7 3 2" xfId="3840" xr:uid="{0C1F9DB7-4E56-4964-85D7-4011C2214040}"/>
    <cellStyle name="Millares 26 7 4" xfId="3841" xr:uid="{BFBDFACA-BBC6-4A31-80C4-E77A137FF5BE}"/>
    <cellStyle name="Millares 26 7 4 2" xfId="3842" xr:uid="{D57ED5BD-4DA3-4571-9087-09619E4C9B8A}"/>
    <cellStyle name="Millares 26 7 5" xfId="3843" xr:uid="{5466E07D-016E-447A-A434-879C60A905CF}"/>
    <cellStyle name="Millares 26 8" xfId="3844" xr:uid="{679665E8-0562-4D2F-83B6-3A186E387905}"/>
    <cellStyle name="Millares 26 8 2" xfId="3845" xr:uid="{F354EF63-1817-4B11-985F-DCB6C0FEED14}"/>
    <cellStyle name="Millares 26 8 2 2" xfId="3846" xr:uid="{AFA99BBB-52AA-4422-9682-472AEB28637F}"/>
    <cellStyle name="Millares 26 8 3" xfId="3847" xr:uid="{2C096D07-0AB5-4D57-8DE0-6DE330BA2E9C}"/>
    <cellStyle name="Millares 26 8 3 2" xfId="3848" xr:uid="{E5931848-30CD-4E7E-BA36-CEAD81E9C905}"/>
    <cellStyle name="Millares 26 8 4" xfId="3849" xr:uid="{648F6469-EE45-4EB1-8AA9-7C5364E4BAFA}"/>
    <cellStyle name="Millares 26 8 4 2" xfId="3850" xr:uid="{E0D7EC1A-AC7B-4295-A676-2F9660660F03}"/>
    <cellStyle name="Millares 26 8 5" xfId="3851" xr:uid="{A4F51864-0179-47FB-BA95-9A93A94A834B}"/>
    <cellStyle name="Millares 26 9" xfId="3852" xr:uid="{06B9E5BD-846F-4A43-98FC-7B99C203C6A5}"/>
    <cellStyle name="Millares 26 9 2" xfId="3853" xr:uid="{D339670E-64D1-41C4-AD9C-7EBD346F83DE}"/>
    <cellStyle name="Millares 26 9 2 2" xfId="3854" xr:uid="{67A708C9-73F0-421E-AE61-B29BBA3DB5D7}"/>
    <cellStyle name="Millares 26 9 3" xfId="3855" xr:uid="{06A55240-048F-48BB-ABAE-5E16AD57AC92}"/>
    <cellStyle name="Millares 26 9 3 2" xfId="3856" xr:uid="{B8BBDC73-68CB-45A7-90D6-80B0B837C95A}"/>
    <cellStyle name="Millares 26 9 4" xfId="3857" xr:uid="{EECDC5AF-2BBE-4263-8746-2DE473317DE8}"/>
    <cellStyle name="Millares 26 9 4 2" xfId="3858" xr:uid="{616202A1-E33E-423F-B6E1-21476F936432}"/>
    <cellStyle name="Millares 26 9 5" xfId="3859" xr:uid="{E4D7C8C5-B255-41FD-9331-2E1A9E2B00BA}"/>
    <cellStyle name="Millares 260" xfId="3860" xr:uid="{BF64DB25-D6B7-4996-A88D-4B585EB85901}"/>
    <cellStyle name="Millares 261" xfId="3861" xr:uid="{D1EBF080-1060-4AED-8116-D25B33D44426}"/>
    <cellStyle name="Millares 262" xfId="3862" xr:uid="{76990F03-9755-4E98-9CDC-E05477D1CFA9}"/>
    <cellStyle name="Millares 263" xfId="3863" xr:uid="{D3186422-C74A-4CFF-952E-329D756B5E1C}"/>
    <cellStyle name="Millares 263 2" xfId="3864" xr:uid="{20692EED-1CFD-40D6-9C6E-3E47378A2380}"/>
    <cellStyle name="Millares 263 3" xfId="3865" xr:uid="{6672EE8C-30A7-4CEE-92C2-1D7C160D4F30}"/>
    <cellStyle name="Millares 263 4" xfId="3866" xr:uid="{B359E187-6EE1-4C2D-BB7F-7E436B8D8B9F}"/>
    <cellStyle name="Millares 263 4 2" xfId="12739" xr:uid="{7ABAC9BC-A8B6-4307-8285-EEBA691A97EC}"/>
    <cellStyle name="Millares 263 4 3" xfId="15495" xr:uid="{4385DAE5-4A2B-480F-AC6B-E351F8E346E5}"/>
    <cellStyle name="Millares 264" xfId="3867" xr:uid="{F7288CC0-323D-49E1-99B9-78204368A51A}"/>
    <cellStyle name="Millares 264 2" xfId="3868" xr:uid="{D1F1EB65-9E13-4473-A973-2254ACEC3553}"/>
    <cellStyle name="Millares 264 3" xfId="3869" xr:uid="{6F105AB2-B88F-41D0-979C-412C8CD45280}"/>
    <cellStyle name="Millares 264 4" xfId="3870" xr:uid="{CEF44899-AF75-46DA-B8C4-B7663336EA8C}"/>
    <cellStyle name="Millares 264 4 2" xfId="12740" xr:uid="{A5ADB243-C00B-4AED-807D-625D8BB77C0B}"/>
    <cellStyle name="Millares 264 4 3" xfId="15496" xr:uid="{0A38402C-4ADC-44DE-9AB9-2874C7746560}"/>
    <cellStyle name="Millares 265" xfId="3871" xr:uid="{071384F6-7033-4EED-83BA-1EE622AD8453}"/>
    <cellStyle name="Millares 265 2" xfId="3872" xr:uid="{6442809F-D1B7-426D-939F-379BB0442FD4}"/>
    <cellStyle name="Millares 265 3" xfId="3873" xr:uid="{4CC4997E-8411-491E-B41B-0FE66F86175F}"/>
    <cellStyle name="Millares 265 4" xfId="3874" xr:uid="{A9DCD4D3-675F-4266-BE06-4F4AB09010A8}"/>
    <cellStyle name="Millares 265 4 2" xfId="12741" xr:uid="{39AAFB48-DDFC-475C-A4DE-9175F64F1857}"/>
    <cellStyle name="Millares 265 4 3" xfId="15497" xr:uid="{E55A8F8A-3B14-421E-83E7-80C36321C87F}"/>
    <cellStyle name="Millares 266" xfId="3875" xr:uid="{5D5F4507-138C-48BC-B585-3D79BE0701D3}"/>
    <cellStyle name="Millares 266 2" xfId="3876" xr:uid="{DBEECD5E-07A4-40B5-BF62-B5AFFA5C7ED3}"/>
    <cellStyle name="Millares 266 3" xfId="3877" xr:uid="{8C404BC2-DC05-4E10-BAA2-6A590D4EF2DC}"/>
    <cellStyle name="Millares 266 4" xfId="3878" xr:uid="{65ACD8C9-72C7-4817-A3F5-6F6F4DBC2028}"/>
    <cellStyle name="Millares 266 4 2" xfId="12742" xr:uid="{9F5A2718-DF76-41F1-9AA8-01888B37E01A}"/>
    <cellStyle name="Millares 266 4 3" xfId="15498" xr:uid="{85FE156D-F35D-4267-AD1B-D16B2DF27573}"/>
    <cellStyle name="Millares 267" xfId="3879" xr:uid="{A8475F28-484F-4CD5-8340-8F8623C90970}"/>
    <cellStyle name="Millares 267 2" xfId="3880" xr:uid="{9A8BCC58-C2D4-4E5E-81CA-58B113BBF4E1}"/>
    <cellStyle name="Millares 267 3" xfId="3881" xr:uid="{9DDDCFA6-5748-492D-84D1-885BEF959055}"/>
    <cellStyle name="Millares 267 4" xfId="3882" xr:uid="{45A9850B-2B20-4E27-BA7D-96EEDE577263}"/>
    <cellStyle name="Millares 267 4 2" xfId="12743" xr:uid="{5C9DB407-597D-46F8-8064-35F68A4B8BDC}"/>
    <cellStyle name="Millares 267 4 3" xfId="15499" xr:uid="{741D5030-23A1-4853-9DCB-3F27B91D7258}"/>
    <cellStyle name="Millares 268" xfId="3883" xr:uid="{0457483D-D7AD-4DBF-97B4-F41FC9A8C306}"/>
    <cellStyle name="Millares 268 2" xfId="3884" xr:uid="{88DCE3D0-E7B1-47AF-9605-D176F81D528C}"/>
    <cellStyle name="Millares 268 3" xfId="3885" xr:uid="{9B86A38A-6651-46FA-842D-C28440EA3567}"/>
    <cellStyle name="Millares 268 4" xfId="3886" xr:uid="{D2DF671E-F23A-46B3-B133-CD70E08265AA}"/>
    <cellStyle name="Millares 268 4 2" xfId="12744" xr:uid="{2C66869F-E1DF-48AD-9F03-073AE301E197}"/>
    <cellStyle name="Millares 268 4 3" xfId="15500" xr:uid="{40E44285-54E3-49FB-9700-C610A44E87B0}"/>
    <cellStyle name="Millares 269" xfId="3887" xr:uid="{275D9EB4-16B5-4CC3-A9BB-C523D56EFEC5}"/>
    <cellStyle name="Millares 269 2" xfId="3888" xr:uid="{86167786-E253-430F-8E98-B9C8A5413BCE}"/>
    <cellStyle name="Millares 269 3" xfId="3889" xr:uid="{8B5552BB-6304-4A67-956D-53AB98E48AE3}"/>
    <cellStyle name="Millares 269 4" xfId="3890" xr:uid="{C2744ECC-69E8-456E-BFA1-3882A19203BD}"/>
    <cellStyle name="Millares 269 4 2" xfId="12745" xr:uid="{7194FAA6-7F3B-4B14-9569-BD8D6B8EF6A8}"/>
    <cellStyle name="Millares 269 4 3" xfId="15501" xr:uid="{968E6ADC-2C06-432B-82F3-8D9C5F6207AF}"/>
    <cellStyle name="Millares 27" xfId="3891" xr:uid="{B8F3AFF6-ABBF-49E7-820F-618B1E4C2850}"/>
    <cellStyle name="Millares 27 2" xfId="3892" xr:uid="{3E8BCC13-F0B4-4392-9656-D9BA2CB81857}"/>
    <cellStyle name="Millares 27 2 2" xfId="3893" xr:uid="{56DB9BB1-B1D1-47DF-A7ED-12ACFC49CEA4}"/>
    <cellStyle name="Millares 27 3" xfId="3894" xr:uid="{3C9CDC7B-3640-4A6B-AB3C-897A164B0C9A}"/>
    <cellStyle name="Millares 270" xfId="3895" xr:uid="{65CA3B57-25F8-461A-856A-73B8A06FBA18}"/>
    <cellStyle name="Millares 270 2" xfId="3896" xr:uid="{3F54DAD5-364F-4DFA-A917-FC01DEA2FCA8}"/>
    <cellStyle name="Millares 270 3" xfId="3897" xr:uid="{5D305CFD-C455-459D-AD98-640F69B81396}"/>
    <cellStyle name="Millares 270 3 2" xfId="12746" xr:uid="{4177035F-D01A-4A09-9CCE-D43417D26618}"/>
    <cellStyle name="Millares 270 3 3" xfId="15502" xr:uid="{44A24121-FBB5-4919-A9C6-6991127F522C}"/>
    <cellStyle name="Millares 271" xfId="3898" xr:uid="{CE1EDB37-31E6-4CBB-8592-E2231F627181}"/>
    <cellStyle name="Millares 271 2" xfId="3899" xr:uid="{39D334C3-8E73-4F75-9524-D5DBD72378D6}"/>
    <cellStyle name="Millares 271 3" xfId="3900" xr:uid="{15E51A3E-C69C-4803-91FC-004EB3F9652E}"/>
    <cellStyle name="Millares 271 3 2" xfId="12747" xr:uid="{43B44898-A65E-4074-A874-5071422530DF}"/>
    <cellStyle name="Millares 271 3 3" xfId="15503" xr:uid="{C9CFF37D-F69D-4394-904D-BAB522E43319}"/>
    <cellStyle name="Millares 272" xfId="3901" xr:uid="{3441B22D-2FAE-4E32-B245-91AA93E6AC2D}"/>
    <cellStyle name="Millares 272 2" xfId="3902" xr:uid="{50C8F774-7F6B-4DCA-8B46-7D8779BF00B4}"/>
    <cellStyle name="Millares 272 3" xfId="3903" xr:uid="{0A4B6B5E-E33B-4A95-8541-5B9447CDA27D}"/>
    <cellStyle name="Millares 272 3 2" xfId="12748" xr:uid="{BE73102C-2BA0-41D2-A1F8-A50AE94B2AC7}"/>
    <cellStyle name="Millares 272 3 3" xfId="15504" xr:uid="{B8B7D498-A361-4490-B8C0-6B4A13C9089D}"/>
    <cellStyle name="Millares 273" xfId="3904" xr:uid="{3F36C14B-277F-4483-9396-FA80489FE2B7}"/>
    <cellStyle name="Millares 273 2" xfId="3905" xr:uid="{CDEC2556-56C8-405B-9B5F-33A44F954E72}"/>
    <cellStyle name="Millares 273 3" xfId="3906" xr:uid="{F28C7537-C920-4967-9972-F91C730B6E96}"/>
    <cellStyle name="Millares 273 3 2" xfId="12749" xr:uid="{29F4D83A-1105-471B-8172-CA900B1C85A6}"/>
    <cellStyle name="Millares 273 3 3" xfId="15505" xr:uid="{70E19600-4277-4CE7-8983-63E39B455262}"/>
    <cellStyle name="Millares 274" xfId="3907" xr:uid="{C39A7DBB-6E21-4DD0-BD2A-80BC22363AB2}"/>
    <cellStyle name="Millares 274 2" xfId="3908" xr:uid="{579EFB65-1399-4FD4-8D50-C8D5A28D6EAF}"/>
    <cellStyle name="Millares 274 3" xfId="3909" xr:uid="{7EFBB33A-F2A4-4502-966F-D410A123B082}"/>
    <cellStyle name="Millares 274 3 2" xfId="12750" xr:uid="{CE3F4025-6268-4049-BDAF-1C78BEB9EA0B}"/>
    <cellStyle name="Millares 274 3 3" xfId="15506" xr:uid="{3B900B90-C1D4-43C5-A4CC-263F96D19CEC}"/>
    <cellStyle name="Millares 275" xfId="3910" xr:uid="{77DC3CFB-483D-4206-86D2-D33F966E6DFF}"/>
    <cellStyle name="Millares 275 2" xfId="3911" xr:uid="{0796EF9F-856B-41E2-AF10-62E9DE9E50A1}"/>
    <cellStyle name="Millares 275 3" xfId="3912" xr:uid="{D7D98C27-FA20-4673-9863-2FDAAA90D8DD}"/>
    <cellStyle name="Millares 275 3 2" xfId="12751" xr:uid="{31060E42-C95E-4F02-BB32-08D3A65C0A7D}"/>
    <cellStyle name="Millares 275 3 3" xfId="15507" xr:uid="{8819D99F-25F1-4D92-9E38-DD9966560A8A}"/>
    <cellStyle name="Millares 276" xfId="3913" xr:uid="{6275610A-98FB-4F45-9F29-67D5EF5A03B7}"/>
    <cellStyle name="Millares 276 2" xfId="3914" xr:uid="{AD68DDAD-AD34-48F7-885B-26F67DC911A3}"/>
    <cellStyle name="Millares 276 3" xfId="3915" xr:uid="{CA1C3B43-0AAA-4788-8E98-1CBBFB4F39C6}"/>
    <cellStyle name="Millares 276 3 2" xfId="12752" xr:uid="{6BF3FD15-87B5-4DA0-A807-30BBE878ECC1}"/>
    <cellStyle name="Millares 276 3 3" xfId="15508" xr:uid="{B51987C6-2B79-4BF6-8591-4D5717C7BEFC}"/>
    <cellStyle name="Millares 277" xfId="3916" xr:uid="{5F417B88-4443-4D76-A943-B031442AA328}"/>
    <cellStyle name="Millares 277 2" xfId="3917" xr:uid="{2C3CCEB1-5D63-4D50-A416-964168B41D1D}"/>
    <cellStyle name="Millares 277 3" xfId="3918" xr:uid="{AFCE0D10-63A9-4A31-B56D-247A88D59CCB}"/>
    <cellStyle name="Millares 277 3 2" xfId="12753" xr:uid="{7D036711-47BF-4C29-B137-0803D25C2D02}"/>
    <cellStyle name="Millares 277 3 3" xfId="15509" xr:uid="{E95F120D-308F-4FBD-BEE0-105056FE1CAA}"/>
    <cellStyle name="Millares 278" xfId="3919" xr:uid="{9732FE73-ED5D-4540-A320-8BCB022B33DF}"/>
    <cellStyle name="Millares 278 2" xfId="3920" xr:uid="{E7D8E52C-FD96-4124-95EB-8B15F1FEF6AA}"/>
    <cellStyle name="Millares 278 3" xfId="3921" xr:uid="{876FD289-279E-4B9F-ADC6-66805D627AC5}"/>
    <cellStyle name="Millares 278 3 2" xfId="12754" xr:uid="{7F97432A-C8F9-4A8D-8D10-538A4AF8B2BF}"/>
    <cellStyle name="Millares 278 3 3" xfId="15510" xr:uid="{971FE5B2-1CC1-4054-8587-4E2841AA3836}"/>
    <cellStyle name="Millares 279" xfId="3922" xr:uid="{974CD8CA-91D3-482F-B271-5593B735B7A7}"/>
    <cellStyle name="Millares 279 2" xfId="3923" xr:uid="{34701339-57A1-4C62-AA03-739BBB3A529C}"/>
    <cellStyle name="Millares 279 3" xfId="3924" xr:uid="{163DD390-2371-4E43-960E-6603D16B055C}"/>
    <cellStyle name="Millares 279 3 2" xfId="12755" xr:uid="{61909657-41D6-418C-853F-C7B23288B931}"/>
    <cellStyle name="Millares 279 3 3" xfId="15511" xr:uid="{141132F4-5BE3-45B4-AB1B-404B2402B0E4}"/>
    <cellStyle name="Millares 28" xfId="3925" xr:uid="{2F5EADAC-2A27-450A-A18A-48657BAE5FD7}"/>
    <cellStyle name="Millares 28 2" xfId="3926" xr:uid="{D85C124B-6C4B-4B26-95F7-1D8765D24D36}"/>
    <cellStyle name="Millares 28 2 2" xfId="3927" xr:uid="{BBD89C7C-091F-46D0-B896-1F223B1DA272}"/>
    <cellStyle name="Millares 28 2 2 2" xfId="3928" xr:uid="{87827F9A-7FAE-4214-AAF9-06A35F02612F}"/>
    <cellStyle name="Millares 28 2 3" xfId="3929" xr:uid="{256601CC-8249-4920-B5DF-039BC92AB130}"/>
    <cellStyle name="Millares 28 3" xfId="3930" xr:uid="{66F1D534-7636-443D-9CA6-5844670E80D3}"/>
    <cellStyle name="Millares 28 3 2" xfId="3931" xr:uid="{9974325A-8D8F-4A28-BA8F-D6BA409DE70D}"/>
    <cellStyle name="Millares 28 3 2 2" xfId="3932" xr:uid="{DA8DF622-849D-4997-92A6-2B20B4957510}"/>
    <cellStyle name="Millares 28 3 3" xfId="3933" xr:uid="{5A6CCCF1-D827-450B-87C4-B224CCCD891F}"/>
    <cellStyle name="Millares 28 3 3 2" xfId="3934" xr:uid="{6E8B447A-D9A8-49C3-8668-45E3B4CD0E09}"/>
    <cellStyle name="Millares 28 3 4" xfId="3935" xr:uid="{989D4EAA-E37C-43A9-A60C-5E3ADB48F823}"/>
    <cellStyle name="Millares 28 3 5" xfId="3936" xr:uid="{D943FB36-1A0A-4D12-86CA-6FA79B01A815}"/>
    <cellStyle name="Millares 28 4" xfId="3937" xr:uid="{AC54F541-54E8-4D47-9675-8EFC6A11BA44}"/>
    <cellStyle name="Millares 28 4 2" xfId="3938" xr:uid="{D3312FB0-1CB3-4A53-9233-826A34AE27DD}"/>
    <cellStyle name="Millares 28 5" xfId="3939" xr:uid="{667F9893-6424-4E14-9E5C-E5D5BEBFC7CF}"/>
    <cellStyle name="Millares 28 5 2" xfId="3940" xr:uid="{31009901-B29F-42F1-8C66-3BD8389135BD}"/>
    <cellStyle name="Millares 28 6" xfId="3941" xr:uid="{C090A3CD-E6D3-460C-9C4A-35B014A70B71}"/>
    <cellStyle name="Millares 28 6 2" xfId="3942" xr:uid="{ADAB0EF1-E0E7-4B59-9139-D908FABB5196}"/>
    <cellStyle name="Millares 28 7" xfId="3943" xr:uid="{D0ED0B20-12CE-4B21-89CE-0CC94689A8CF}"/>
    <cellStyle name="Millares 28 7 2" xfId="3944" xr:uid="{B2B56098-FDAB-4BC7-AAD6-BADA63B778B7}"/>
    <cellStyle name="Millares 28 8" xfId="3945" xr:uid="{EFB3B671-A86A-46FE-AE34-D2CAA88D5A39}"/>
    <cellStyle name="Millares 280" xfId="3946" xr:uid="{E78AD1F6-41A2-49FC-8C26-893559D2C9E9}"/>
    <cellStyle name="Millares 280 2" xfId="3947" xr:uid="{FAED26F0-BCB1-496A-A6E2-DD72ED3E6EF9}"/>
    <cellStyle name="Millares 280 3" xfId="3948" xr:uid="{A9D0BFE6-2F51-4C57-9627-0267DC15EBC9}"/>
    <cellStyle name="Millares 280 3 2" xfId="12756" xr:uid="{FC55DD9E-2A60-4EC8-B774-99EDC2A7070F}"/>
    <cellStyle name="Millares 280 3 3" xfId="15512" xr:uid="{3BD55F70-C091-4499-9B6D-09A45CD1201E}"/>
    <cellStyle name="Millares 281" xfId="3949" xr:uid="{D7A2C54B-A55B-4EFA-BD5F-F06F19E0BB62}"/>
    <cellStyle name="Millares 281 2" xfId="3950" xr:uid="{F97B755C-2950-4CFB-996F-37CD236059CC}"/>
    <cellStyle name="Millares 281 2 2" xfId="12757" xr:uid="{7A40D71A-BDF8-4CF9-9050-2F8F4F88B960}"/>
    <cellStyle name="Millares 281 2 3" xfId="15513" xr:uid="{B08A581A-C258-49A2-9E19-CA461861BB91}"/>
    <cellStyle name="Millares 282" xfId="3951" xr:uid="{A79C5396-95B9-4379-B65F-C4C39C85FF66}"/>
    <cellStyle name="Millares 282 2" xfId="3952" xr:uid="{8173959C-F40B-4FDD-BDE4-D0828F5B5745}"/>
    <cellStyle name="Millares 282 2 2" xfId="12758" xr:uid="{AC779144-4968-4C1E-95C6-69EE1A3373C8}"/>
    <cellStyle name="Millares 282 2 3" xfId="15514" xr:uid="{14C94888-58E5-4E1B-A2B5-CBBBC033366C}"/>
    <cellStyle name="Millares 283" xfId="3953" xr:uid="{BC335960-1B1F-4FA1-92DC-4E65C386AA89}"/>
    <cellStyle name="Millares 283 2" xfId="3954" xr:uid="{8DD9CC04-A7FE-4430-8655-77D6D173D678}"/>
    <cellStyle name="Millares 283 2 2" xfId="12759" xr:uid="{D417786F-B8FA-499C-A72C-191316D3C3DC}"/>
    <cellStyle name="Millares 283 2 3" xfId="15515" xr:uid="{D6902DEB-F5A5-42B3-8AA0-301B8793DD0B}"/>
    <cellStyle name="Millares 284" xfId="3955" xr:uid="{29DF78D1-237F-4B48-9C23-B80FC35ED62F}"/>
    <cellStyle name="Millares 284 2" xfId="3956" xr:uid="{BE9359E1-2803-4650-83A2-D60C29D9B469}"/>
    <cellStyle name="Millares 284 2 2" xfId="12760" xr:uid="{EFF7018E-3631-489B-A0AF-4A2A434A441E}"/>
    <cellStyle name="Millares 284 2 3" xfId="15516" xr:uid="{7F6D8F0D-6B8B-4DA9-AE39-411EA182A745}"/>
    <cellStyle name="Millares 285" xfId="3957" xr:uid="{403B9199-087F-4700-B162-33026F1D723F}"/>
    <cellStyle name="Millares 285 2" xfId="3958" xr:uid="{CA6868FF-709D-4103-8C45-3F89B77E775F}"/>
    <cellStyle name="Millares 285 2 2" xfId="12761" xr:uid="{D0D7F71A-8985-4D3E-AE94-A4C2A9616371}"/>
    <cellStyle name="Millares 285 2 3" xfId="15517" xr:uid="{F4A8F522-30C7-486B-B214-80574A8CEBA5}"/>
    <cellStyle name="Millares 286" xfId="3959" xr:uid="{480A7F4B-9B61-49B1-A796-DCFAD3AB7101}"/>
    <cellStyle name="Millares 286 2" xfId="3960" xr:uid="{821A3B74-38E2-46A0-9E88-810630A2E513}"/>
    <cellStyle name="Millares 286 2 2" xfId="12762" xr:uid="{E18B06FF-1DB4-44E1-91E6-614FA19C672B}"/>
    <cellStyle name="Millares 286 2 3" xfId="15518" xr:uid="{3677F422-1918-4C3D-A8F4-6ACBAB97B51A}"/>
    <cellStyle name="Millares 287" xfId="3961" xr:uid="{7A395D42-0880-4DEE-ABD2-A8A799505804}"/>
    <cellStyle name="Millares 287 2" xfId="3962" xr:uid="{72E385F6-7571-48F8-9554-87C6851D0BCA}"/>
    <cellStyle name="Millares 287 2 2" xfId="12763" xr:uid="{FD12B647-FBA4-4446-9A41-D2081159710D}"/>
    <cellStyle name="Millares 287 2 3" xfId="15519" xr:uid="{26B0016B-5C1E-4DE6-9910-605D242771C5}"/>
    <cellStyle name="Millares 288" xfId="3963" xr:uid="{E52EF873-21CB-4D0C-8DBD-3C77852B8403}"/>
    <cellStyle name="Millares 288 2" xfId="3964" xr:uid="{6852BF04-0347-4D21-A5BD-0D338F5EE59D}"/>
    <cellStyle name="Millares 288 2 2" xfId="12764" xr:uid="{B0AC0374-8882-4C66-A8EF-2DEAC160AF21}"/>
    <cellStyle name="Millares 288 2 3" xfId="15520" xr:uid="{C890E1D6-BF10-479B-96DB-8648D7BD6B2A}"/>
    <cellStyle name="Millares 289" xfId="3965" xr:uid="{F06561AF-CDA5-4B22-A0B0-E85028FCA521}"/>
    <cellStyle name="Millares 289 2" xfId="3966" xr:uid="{4FA3774B-19FB-45DA-85B2-C3AA4EEAA831}"/>
    <cellStyle name="Millares 29" xfId="3967" xr:uid="{3BB0E186-4338-45B0-921C-BF316E4968A2}"/>
    <cellStyle name="Millares 29 10" xfId="3968" xr:uid="{30CBE0D4-F32A-4725-9EE3-E042512A8E73}"/>
    <cellStyle name="Millares 29 10 2" xfId="3969" xr:uid="{C7094F40-5757-41A5-80AB-1EAB0F1A5982}"/>
    <cellStyle name="Millares 29 10 2 2" xfId="3970" xr:uid="{AFD22F2F-51F5-4942-9D97-BEA6E68749AC}"/>
    <cellStyle name="Millares 29 10 3" xfId="3971" xr:uid="{A38B18A2-2830-4180-9283-0E105E083E23}"/>
    <cellStyle name="Millares 29 10 3 2" xfId="3972" xr:uid="{C67E3618-611A-4F28-B896-FB6B04805144}"/>
    <cellStyle name="Millares 29 10 4" xfId="3973" xr:uid="{C1047EB7-6E93-48E2-8725-1FF3DF9587D4}"/>
    <cellStyle name="Millares 29 10 4 2" xfId="3974" xr:uid="{9824A84E-23BC-4A20-8609-F4719CF2AAA9}"/>
    <cellStyle name="Millares 29 10 5" xfId="3975" xr:uid="{A9AB6F6F-FE2E-4828-AEAA-D2CA1AE3979A}"/>
    <cellStyle name="Millares 29 11" xfId="3976" xr:uid="{F5F57E80-7A98-44DB-A8C0-8CEC3364CDCD}"/>
    <cellStyle name="Millares 29 11 2" xfId="3977" xr:uid="{FACC377A-019B-473F-9290-7D8CFE1E2D5C}"/>
    <cellStyle name="Millares 29 12" xfId="3978" xr:uid="{36C30D80-0C41-4DD4-A9FE-829E773BE51F}"/>
    <cellStyle name="Millares 29 12 2" xfId="3979" xr:uid="{7FC94887-B49A-4B4E-81C8-4D67C8E11EEB}"/>
    <cellStyle name="Millares 29 12 3" xfId="3980" xr:uid="{56BD28D9-2B47-4945-B06C-01F23287F3A3}"/>
    <cellStyle name="Millares 29 13" xfId="3981" xr:uid="{6738CEE3-6B3B-4BB6-B8DA-8731365CAC88}"/>
    <cellStyle name="Millares 29 2" xfId="3982" xr:uid="{55C2D0C4-77BE-4605-B35B-3F0F84EE7208}"/>
    <cellStyle name="Millares 29 2 2" xfId="3983" xr:uid="{8490707E-A324-427A-B87E-75976DBB1E2D}"/>
    <cellStyle name="Millares 29 2 2 2" xfId="3984" xr:uid="{F1A69808-CF4D-4776-8235-D34B643981C8}"/>
    <cellStyle name="Millares 29 2 3" xfId="3985" xr:uid="{4A7C096F-1117-4524-AABE-3DA432828037}"/>
    <cellStyle name="Millares 29 2 3 2" xfId="3986" xr:uid="{76B0226E-621B-44DA-BC55-C6E567DA3065}"/>
    <cellStyle name="Millares 29 2 3 2 2" xfId="3987" xr:uid="{CDD2DEDC-47F5-4C8A-B720-E2E0F244970C}"/>
    <cellStyle name="Millares 29 2 3 3" xfId="3988" xr:uid="{45784FF8-99CE-4BC3-AD17-F3F248C009F7}"/>
    <cellStyle name="Millares 29 2 4" xfId="3989" xr:uid="{F1FC2EA8-3D49-464C-81E1-8BE5D3D417C5}"/>
    <cellStyle name="Millares 29 2 4 2" xfId="3990" xr:uid="{AD114643-E390-44C4-A5BF-569105E8F5F6}"/>
    <cellStyle name="Millares 29 2 5" xfId="3991" xr:uid="{9B361806-16CF-4F6C-B688-D37ABD8DDF01}"/>
    <cellStyle name="Millares 29 2 5 2" xfId="3992" xr:uid="{EBBE1CCF-2114-48B3-BC3B-E5B548785C80}"/>
    <cellStyle name="Millares 29 2 6" xfId="3993" xr:uid="{29B5167A-FDE6-4CC7-94B7-37079572E07D}"/>
    <cellStyle name="Millares 29 2 6 2" xfId="12765" xr:uid="{770C9E51-A78C-4E83-913D-6F7FDFD55C2E}"/>
    <cellStyle name="Millares 29 2 7" xfId="3994" xr:uid="{34B0BC69-661A-4F51-A7CC-9E2D8EF4BD3D}"/>
    <cellStyle name="Millares 29 3" xfId="3995" xr:uid="{FBEDC7D4-B01B-4FA8-AB59-0DB97DFD38A8}"/>
    <cellStyle name="Millares 29 3 2" xfId="3996" xr:uid="{79B0F9EA-017F-42AD-A357-F270EF386CA5}"/>
    <cellStyle name="Millares 29 3 2 2" xfId="3997" xr:uid="{2419C6E0-895A-460C-BD30-DDEB1606BF38}"/>
    <cellStyle name="Millares 29 3 3" xfId="3998" xr:uid="{C7779AF4-92E3-447E-B2F1-5C200F487351}"/>
    <cellStyle name="Millares 29 3 3 2" xfId="3999" xr:uid="{92412FFD-0D69-4AF2-A50E-42416DB356AE}"/>
    <cellStyle name="Millares 29 3 4" xfId="4000" xr:uid="{C4157BBD-0EDD-4872-A1E2-575BE1B79FA9}"/>
    <cellStyle name="Millares 29 3 4 2" xfId="4001" xr:uid="{AD36B496-8E8D-4C90-9245-A5B91B965D2B}"/>
    <cellStyle name="Millares 29 3 5" xfId="4002" xr:uid="{C3756FE7-0A9E-407A-9306-4D126D70DC1F}"/>
    <cellStyle name="Millares 29 4" xfId="4003" xr:uid="{F7F04373-8B95-484F-A7C6-75CBB5C004A1}"/>
    <cellStyle name="Millares 29 4 2" xfId="4004" xr:uid="{33D78BDC-5BD5-46A9-B8E9-ABACDBCFA255}"/>
    <cellStyle name="Millares 29 4 2 2" xfId="4005" xr:uid="{DCE47A8A-DB53-428D-8140-E790542D1D8D}"/>
    <cellStyle name="Millares 29 4 3" xfId="4006" xr:uid="{BF70D142-37E1-44D3-B7AE-FB638923B42B}"/>
    <cellStyle name="Millares 29 4 3 2" xfId="4007" xr:uid="{B4D3F1B5-D2CC-410A-B005-C790ED0DC9A2}"/>
    <cellStyle name="Millares 29 4 4" xfId="4008" xr:uid="{36CFEEEA-52A0-4822-AA05-CD76507620A8}"/>
    <cellStyle name="Millares 29 4 4 2" xfId="4009" xr:uid="{E84C70F4-E006-4656-9A9F-C9C9D2EB3F38}"/>
    <cellStyle name="Millares 29 4 5" xfId="4010" xr:uid="{42EF3911-0B44-4832-8FBF-C91A60805BF9}"/>
    <cellStyle name="Millares 29 5" xfId="4011" xr:uid="{21185491-A771-4DB1-A3CB-4DAF1BD60162}"/>
    <cellStyle name="Millares 29 5 2" xfId="4012" xr:uid="{68CF1B1B-B597-4D44-ACC2-D4FB6DE56712}"/>
    <cellStyle name="Millares 29 5 2 2" xfId="4013" xr:uid="{05842B77-B136-461F-BFA1-3A5B42811330}"/>
    <cellStyle name="Millares 29 5 3" xfId="4014" xr:uid="{5DFB5016-04B0-40FA-B32B-962EF283D80A}"/>
    <cellStyle name="Millares 29 5 3 2" xfId="4015" xr:uid="{BBFCAB9D-13F4-4A56-AF03-D7E745FF90BB}"/>
    <cellStyle name="Millares 29 5 4" xfId="4016" xr:uid="{F5BFC284-AA33-41FD-BAA7-E0CABAFC44BF}"/>
    <cellStyle name="Millares 29 5 4 2" xfId="4017" xr:uid="{D8F5FBBE-DD69-4A83-9F97-ECDA229C0A62}"/>
    <cellStyle name="Millares 29 5 5" xfId="4018" xr:uid="{27F519D1-BA7B-496F-B57D-4CBF016BC867}"/>
    <cellStyle name="Millares 29 6" xfId="4019" xr:uid="{EAAC724E-CC73-492C-9BBB-A3A5B3060588}"/>
    <cellStyle name="Millares 29 6 2" xfId="4020" xr:uid="{0EB19CAE-2766-4F39-8408-77CA6791DE7E}"/>
    <cellStyle name="Millares 29 6 2 2" xfId="4021" xr:uid="{CDD62E8E-3FB7-497C-950F-D343C0D51588}"/>
    <cellStyle name="Millares 29 6 3" xfId="4022" xr:uid="{860CB267-6C3F-4301-AAD8-98320ECC6C85}"/>
    <cellStyle name="Millares 29 6 3 2" xfId="4023" xr:uid="{3CE069E3-797D-4A52-AED0-057CB8D84354}"/>
    <cellStyle name="Millares 29 6 4" xfId="4024" xr:uid="{9A68ED0D-CA9C-4729-A702-F85AF4876808}"/>
    <cellStyle name="Millares 29 6 4 2" xfId="4025" xr:uid="{98E89963-74FF-4DA0-9EBD-49322A03D7B0}"/>
    <cellStyle name="Millares 29 6 5" xfId="4026" xr:uid="{75ED3541-2FD7-4619-89F2-608FBB6A41CE}"/>
    <cellStyle name="Millares 29 7" xfId="4027" xr:uid="{CBA0A776-9F6B-48DB-BDDB-F5BBD05CE554}"/>
    <cellStyle name="Millares 29 7 2" xfId="4028" xr:uid="{0D4ACD52-D7C0-4055-A1E7-AE3CB54AE9C3}"/>
    <cellStyle name="Millares 29 7 2 2" xfId="4029" xr:uid="{D5707CE3-ED16-4120-A7CE-B094AAC2BB57}"/>
    <cellStyle name="Millares 29 7 3" xfId="4030" xr:uid="{DBBC039C-04BF-4D20-B23F-1A6489918511}"/>
    <cellStyle name="Millares 29 7 3 2" xfId="4031" xr:uid="{705FE664-E5DD-49E3-B33B-3EC1CFBB1130}"/>
    <cellStyle name="Millares 29 7 4" xfId="4032" xr:uid="{26768D84-D939-4187-9CA6-110C10013ACE}"/>
    <cellStyle name="Millares 29 7 4 2" xfId="4033" xr:uid="{32C42E4A-FBC4-4DDA-963B-2D79835970CC}"/>
    <cellStyle name="Millares 29 7 5" xfId="4034" xr:uid="{4B2A6AF9-0109-4C6A-BE06-CF7ED64228F3}"/>
    <cellStyle name="Millares 29 8" xfId="4035" xr:uid="{89D997C2-A653-420C-A59F-9971309AF4D3}"/>
    <cellStyle name="Millares 29 8 2" xfId="4036" xr:uid="{D47698B7-5884-42F1-9AE5-9090BE242862}"/>
    <cellStyle name="Millares 29 8 2 2" xfId="4037" xr:uid="{72F6728D-D6B0-4CD5-8159-8324FA9F04AE}"/>
    <cellStyle name="Millares 29 8 3" xfId="4038" xr:uid="{0BD111DF-5A07-459E-A0D7-0D8549ACF374}"/>
    <cellStyle name="Millares 29 8 3 2" xfId="4039" xr:uid="{659A1E4E-7634-4051-B10F-3F09632D4BCA}"/>
    <cellStyle name="Millares 29 8 4" xfId="4040" xr:uid="{FC2206E8-6D81-4774-A2D8-9311DF1EC1AE}"/>
    <cellStyle name="Millares 29 8 4 2" xfId="4041" xr:uid="{61F7C949-4154-449F-8669-537ED1FDC934}"/>
    <cellStyle name="Millares 29 8 5" xfId="4042" xr:uid="{AA5D5C95-FE40-497A-8473-04A823591B32}"/>
    <cellStyle name="Millares 29 9" xfId="4043" xr:uid="{E943727E-529D-41A2-9224-052525A5644B}"/>
    <cellStyle name="Millares 29 9 2" xfId="4044" xr:uid="{C2EF5F36-3A6C-43BC-A09B-44343FE64718}"/>
    <cellStyle name="Millares 29 9 2 2" xfId="4045" xr:uid="{E17C6685-5A79-4DE3-8D1B-4007BD783A95}"/>
    <cellStyle name="Millares 29 9 3" xfId="4046" xr:uid="{F6402141-85D6-4722-91C2-ADA7BF647061}"/>
    <cellStyle name="Millares 29 9 3 2" xfId="4047" xr:uid="{8815EF57-4351-4CB9-88FA-3B0395D54723}"/>
    <cellStyle name="Millares 29 9 4" xfId="4048" xr:uid="{C4DBCF3A-A115-44FE-9EC9-18FB429A3B5F}"/>
    <cellStyle name="Millares 29 9 4 2" xfId="4049" xr:uid="{2ADFD88C-A53A-494A-88A8-17F18D54CF6A}"/>
    <cellStyle name="Millares 29 9 5" xfId="4050" xr:uid="{F4EE9C3C-12FD-472A-BDCF-70C531A09B52}"/>
    <cellStyle name="Millares 290" xfId="4051" xr:uid="{3800D9C0-DABE-4A27-A342-352FD6761D69}"/>
    <cellStyle name="Millares 290 2" xfId="4052" xr:uid="{097E024D-62F4-4690-B95D-9F56E71D990F}"/>
    <cellStyle name="Millares 291" xfId="4053" xr:uid="{25569CF6-D6F4-4761-97DE-8A3C661D1C4B}"/>
    <cellStyle name="Millares 291 2" xfId="4054" xr:uid="{B3DBACD5-BF4C-4597-93AE-97677FBFFDF5}"/>
    <cellStyle name="Millares 292" xfId="4055" xr:uid="{F5276680-F8A6-473F-B727-9FB54B9C0556}"/>
    <cellStyle name="Millares 292 2" xfId="4056" xr:uid="{993CBABA-C994-4BA8-AF4B-7879A2F0445D}"/>
    <cellStyle name="Millares 293" xfId="4057" xr:uid="{D4A87600-3C7B-449B-BB48-B3ACA2C17D36}"/>
    <cellStyle name="Millares 293 2" xfId="4058" xr:uid="{34F15D70-FA17-4780-9310-501DC867B412}"/>
    <cellStyle name="Millares 294" xfId="4059" xr:uid="{6D7EE404-F568-41C1-87F3-6C0D137D0E51}"/>
    <cellStyle name="Millares 294 2" xfId="4060" xr:uid="{66EF5F8C-4639-46DC-BDCF-2FB976723968}"/>
    <cellStyle name="Millares 295" xfId="4061" xr:uid="{314BCD44-933E-4ED4-8923-BF6352E7DD7F}"/>
    <cellStyle name="Millares 295 2" xfId="4062" xr:uid="{13545E8F-6E87-4138-87F5-9FF1A7DD0CE8}"/>
    <cellStyle name="Millares 296" xfId="4063" xr:uid="{350DA43E-2ED7-4496-9981-6C2B4871BCBF}"/>
    <cellStyle name="Millares 296 2" xfId="4064" xr:uid="{A706B2BA-6A84-4DE2-9294-A512EAB379D3}"/>
    <cellStyle name="Millares 297" xfId="4065" xr:uid="{CA74E111-F970-4D18-BDD8-A9BD189FCAD2}"/>
    <cellStyle name="Millares 297 2" xfId="4066" xr:uid="{4B6BF7F5-CAA9-4F06-AABB-05EB02A65069}"/>
    <cellStyle name="Millares 298" xfId="4067" xr:uid="{F9D8381C-9296-40A7-BCEC-96FEDE7C2BC9}"/>
    <cellStyle name="Millares 298 2" xfId="4068" xr:uid="{F23D2420-8B90-488F-8068-3CCF16134D83}"/>
    <cellStyle name="Millares 299" xfId="4069" xr:uid="{0A615E72-EF06-4856-A8FA-60B5034F6465}"/>
    <cellStyle name="Millares 299 2" xfId="4070" xr:uid="{D65E7964-FDDE-4C65-BE95-54B07A5E4DD8}"/>
    <cellStyle name="Millares 3" xfId="64" xr:uid="{00000000-0005-0000-0000-00009A000000}"/>
    <cellStyle name="Millares 3 10" xfId="4071" xr:uid="{00003B5F-A45B-4D9F-B9E3-4562A6516103}"/>
    <cellStyle name="Millares 3 11" xfId="398" xr:uid="{F9A0C0AD-951D-488E-B5D2-3104C6D18F05}"/>
    <cellStyle name="Millares 3 2" xfId="76" xr:uid="{00000000-0005-0000-0000-00009B000000}"/>
    <cellStyle name="Millares 3 2 2" xfId="642" xr:uid="{6FF31F79-5A38-4488-BD44-710F23AE5838}"/>
    <cellStyle name="Millares 3 2 2 2" xfId="4073" xr:uid="{C7BE1AA1-2C6C-4F28-B6B0-5F6BFABF57FC}"/>
    <cellStyle name="Millares 3 2 3" xfId="429" xr:uid="{0B28A62D-79C5-4AF6-A363-F509D45ACC76}"/>
    <cellStyle name="Millares 3 2 3 2" xfId="4074" xr:uid="{F4DB4DE1-ADBF-4BB3-9ED4-464F137D5559}"/>
    <cellStyle name="Millares 3 2 4" xfId="4075" xr:uid="{6C133245-1B70-485B-84A4-607B9C4763D3}"/>
    <cellStyle name="Millares 3 2 5" xfId="4072" xr:uid="{A009D2DB-D0AD-4987-AA19-803F4F246357}"/>
    <cellStyle name="Millares 3 2 6" xfId="40311" xr:uid="{5ABE7EFC-F499-4B9B-B42A-926231B9ED09}"/>
    <cellStyle name="Millares 3 3" xfId="426" xr:uid="{D0244AAA-AA0D-4BBA-B730-29C02FB6CD61}"/>
    <cellStyle name="Millares 3 3 2" xfId="4077" xr:uid="{7BF3D71E-4469-45AA-97D5-7263A817A11B}"/>
    <cellStyle name="Millares 3 3 3" xfId="4078" xr:uid="{584297EB-1DED-4C51-A07F-AA7B3BA92576}"/>
    <cellStyle name="Millares 3 3 4" xfId="4079" xr:uid="{7484C145-784B-44E8-81E2-7F07F729DEFB}"/>
    <cellStyle name="Millares 3 3 5" xfId="4076" xr:uid="{A54E6E59-DE0A-447A-A00B-23D5D4598BBD}"/>
    <cellStyle name="Millares 3 4" xfId="641" xr:uid="{8D5A3301-9498-4B7B-8E7B-EA8BC7B83BE8}"/>
    <cellStyle name="Millares 3 4 2" xfId="4081" xr:uid="{9C7401AA-9AC0-435D-BDB6-887F427977AA}"/>
    <cellStyle name="Millares 3 4 3" xfId="4080" xr:uid="{3205A568-D7DE-4AE2-B075-93D28BCF3457}"/>
    <cellStyle name="Millares 3 5" xfId="324" xr:uid="{F8CCF16F-BA5F-4C86-8269-144C2D4CA713}"/>
    <cellStyle name="Millares 3 5 2" xfId="4083" xr:uid="{02DB5278-39C0-4136-B951-7C345CA93622}"/>
    <cellStyle name="Millares 3 5 3" xfId="4084" xr:uid="{E6B93263-DCAE-4F73-B1F9-FB448244D901}"/>
    <cellStyle name="Millares 3 5 3 2" xfId="12766" xr:uid="{4968EBAA-2824-4A55-A690-DE02177E01B8}"/>
    <cellStyle name="Millares 3 5 3 3" xfId="15521" xr:uid="{9A855150-2A57-46EF-9782-A9E4E6667B65}"/>
    <cellStyle name="Millares 3 5 4" xfId="4082" xr:uid="{A242457C-4DA2-4575-BBD0-38703B223E25}"/>
    <cellStyle name="Millares 3 6" xfId="4085" xr:uid="{2508E0BC-1BA5-4AE0-B1D6-E7F238D2F15A}"/>
    <cellStyle name="Millares 3 7" xfId="4086" xr:uid="{4EA70D07-28F0-4F3C-9FF3-EB43BC66DB8A}"/>
    <cellStyle name="Millares 3 7 2" xfId="4087" xr:uid="{9F46496F-EE42-4952-A0A0-B364DCB0783D}"/>
    <cellStyle name="Millares 3 8" xfId="4088" xr:uid="{2DF5FD42-82FA-4E4A-8E46-2CCA9E2C1AFA}"/>
    <cellStyle name="Millares 3 8 2" xfId="4089" xr:uid="{7B11B080-FF07-430E-9B4B-0651F022BB20}"/>
    <cellStyle name="Millares 3 8 3" xfId="15522" xr:uid="{5EDE0702-0530-430E-92C5-10F200926B51}"/>
    <cellStyle name="Millares 3 9" xfId="4090" xr:uid="{4A3661AD-C4D8-4A05-A9DE-3D0336498687}"/>
    <cellStyle name="Millares 3 9 2" xfId="12767" xr:uid="{7D28BF22-0851-4EED-AAD3-015C82543851}"/>
    <cellStyle name="Millares 3 9 3" xfId="15523" xr:uid="{40E95691-CE29-4243-B7B5-1D7D47928D91}"/>
    <cellStyle name="Millares 30" xfId="4091" xr:uid="{84703E01-1318-46F8-827D-1F64565B7D99}"/>
    <cellStyle name="Millares 30 10" xfId="4092" xr:uid="{5E0215E9-E800-41D7-936D-011A017AC70B}"/>
    <cellStyle name="Millares 30 10 2" xfId="4093" xr:uid="{DCB26BC3-451C-4A25-8BFF-85E6088B8E32}"/>
    <cellStyle name="Millares 30 10 2 2" xfId="4094" xr:uid="{3BF58976-463C-4D85-BB4F-EC62DAD984E1}"/>
    <cellStyle name="Millares 30 10 3" xfId="4095" xr:uid="{D9A058F2-4E16-4A59-8734-1058688315BD}"/>
    <cellStyle name="Millares 30 10 3 2" xfId="4096" xr:uid="{BB3E3661-AE0F-424F-84A7-0E69E547D338}"/>
    <cellStyle name="Millares 30 10 4" xfId="4097" xr:uid="{466514A7-3068-494C-A4BD-DBD6E43999F9}"/>
    <cellStyle name="Millares 30 10 4 2" xfId="4098" xr:uid="{D4FCBDF9-C247-4EF6-9F34-CED630ECC94E}"/>
    <cellStyle name="Millares 30 10 5" xfId="4099" xr:uid="{3F3D602D-54D1-4FE8-ABFD-539540E67C71}"/>
    <cellStyle name="Millares 30 11" xfId="4100" xr:uid="{147DB47F-B6A2-4D27-94F2-91D16B96D296}"/>
    <cellStyle name="Millares 30 11 2" xfId="4101" xr:uid="{C0862194-C17C-418E-A234-8B98C5D12FF0}"/>
    <cellStyle name="Millares 30 12" xfId="4102" xr:uid="{15A9A865-CAC5-47CE-A34C-E7E436661451}"/>
    <cellStyle name="Millares 30 2" xfId="4103" xr:uid="{FDAADDC0-2DB7-4BA9-9095-A202DEF9B4AD}"/>
    <cellStyle name="Millares 30 2 2" xfId="4104" xr:uid="{0BFC5078-2D39-48C1-B0D0-A65003D95455}"/>
    <cellStyle name="Millares 30 2 2 2" xfId="4105" xr:uid="{387A1446-05CB-4396-B8BE-F2EE1B0FA48D}"/>
    <cellStyle name="Millares 30 2 3" xfId="4106" xr:uid="{CAED6D3C-89F0-4CE7-B4CB-93E63FC4C083}"/>
    <cellStyle name="Millares 30 2 3 2" xfId="4107" xr:uid="{6A745BA4-08F4-4F8F-B26A-78A9392CF3B8}"/>
    <cellStyle name="Millares 30 2 3 2 2" xfId="4108" xr:uid="{34752DF5-7960-4EBC-9422-899058BF3340}"/>
    <cellStyle name="Millares 30 2 3 3" xfId="4109" xr:uid="{D83239DC-693F-4190-A503-FBD69EC26A10}"/>
    <cellStyle name="Millares 30 2 4" xfId="4110" xr:uid="{01986C31-B46A-4368-A711-E70FAD77F9B1}"/>
    <cellStyle name="Millares 30 2 4 2" xfId="4111" xr:uid="{8328E9D9-E458-4DAB-939E-7C0BE045E607}"/>
    <cellStyle name="Millares 30 2 5" xfId="4112" xr:uid="{261FB040-6630-4E2D-AA53-4A455195214B}"/>
    <cellStyle name="Millares 30 2 5 2" xfId="4113" xr:uid="{80E30685-341C-4B10-8B61-3249AF250595}"/>
    <cellStyle name="Millares 30 2 6" xfId="4114" xr:uid="{F6AB95A1-7F86-4C20-AA66-9188A823BC6F}"/>
    <cellStyle name="Millares 30 2 6 2" xfId="12768" xr:uid="{3A2E8D74-4E1C-4701-845F-962BD8799B5B}"/>
    <cellStyle name="Millares 30 2 7" xfId="4115" xr:uid="{FC1D9A6D-5A58-41A4-9066-FC765CC5B6B6}"/>
    <cellStyle name="Millares 30 3" xfId="4116" xr:uid="{E5B70AB1-3FD9-4732-992C-353E0BAE6B1E}"/>
    <cellStyle name="Millares 30 3 2" xfId="4117" xr:uid="{BB3E9961-1DD5-40E7-BFAD-B860851390D1}"/>
    <cellStyle name="Millares 30 3 2 2" xfId="4118" xr:uid="{F1CA3839-4CFA-48A7-BC00-8125983D09EB}"/>
    <cellStyle name="Millares 30 3 3" xfId="4119" xr:uid="{FDAE20BA-09E2-4DF0-BB8E-9C5E99F5EC66}"/>
    <cellStyle name="Millares 30 3 3 2" xfId="4120" xr:uid="{ED2AD81D-EBEE-4AF8-988F-F54109CDD1EF}"/>
    <cellStyle name="Millares 30 3 4" xfId="4121" xr:uid="{BCBC5168-CB1B-4422-ABC6-7EED3DDECBE0}"/>
    <cellStyle name="Millares 30 3 4 2" xfId="4122" xr:uid="{215EF6EC-9CED-4C41-A64F-1050F65D7859}"/>
    <cellStyle name="Millares 30 3 5" xfId="4123" xr:uid="{953DDCB6-3789-47D4-B10A-54CCE591183A}"/>
    <cellStyle name="Millares 30 4" xfId="4124" xr:uid="{3B1CA693-2BF2-4E97-8B6B-D4DED9B7D6F3}"/>
    <cellStyle name="Millares 30 4 2" xfId="4125" xr:uid="{9BA7D7F2-BE43-4823-BFCE-63F19B5E475F}"/>
    <cellStyle name="Millares 30 4 2 2" xfId="4126" xr:uid="{9DC6F371-3650-4919-B79B-193C5F7891AF}"/>
    <cellStyle name="Millares 30 4 3" xfId="4127" xr:uid="{254E546A-BB54-4A21-9028-424831DE87AF}"/>
    <cellStyle name="Millares 30 4 3 2" xfId="4128" xr:uid="{CF082560-DBF3-4ADD-BD14-B012C0CC73F2}"/>
    <cellStyle name="Millares 30 4 4" xfId="4129" xr:uid="{0E94C06D-C832-464F-9807-6A5473995EA3}"/>
    <cellStyle name="Millares 30 4 4 2" xfId="4130" xr:uid="{D095B695-E8F6-4B41-AB29-9E174DCFC0CE}"/>
    <cellStyle name="Millares 30 4 5" xfId="4131" xr:uid="{7B8D5168-59F9-476D-8BCC-C1C364EF9B43}"/>
    <cellStyle name="Millares 30 5" xfId="4132" xr:uid="{E5C8BE47-EB51-4692-B547-54AD897A3BE4}"/>
    <cellStyle name="Millares 30 5 2" xfId="4133" xr:uid="{593B8173-BFD7-4066-8E89-05C4155D4D25}"/>
    <cellStyle name="Millares 30 5 2 2" xfId="4134" xr:uid="{F267244D-638B-4210-9A31-9C44F7A25D3A}"/>
    <cellStyle name="Millares 30 5 3" xfId="4135" xr:uid="{D84BF7A4-F991-47F5-A1B9-46D595A6B99A}"/>
    <cellStyle name="Millares 30 5 3 2" xfId="4136" xr:uid="{962296B6-D418-4285-B2D9-70EC90C87256}"/>
    <cellStyle name="Millares 30 5 4" xfId="4137" xr:uid="{275560B2-5E09-41F8-938C-F87A8628C325}"/>
    <cellStyle name="Millares 30 5 4 2" xfId="4138" xr:uid="{6961F4E9-C5B7-4530-95F1-3256412A732B}"/>
    <cellStyle name="Millares 30 5 5" xfId="4139" xr:uid="{8F66422B-7908-4851-AFFC-E0744F8DCFC2}"/>
    <cellStyle name="Millares 30 6" xfId="4140" xr:uid="{B20EA96A-0E60-4DC7-BE5C-B2C1808B5FD1}"/>
    <cellStyle name="Millares 30 6 2" xfId="4141" xr:uid="{0C6487F6-87A4-4AF9-A624-360FBCA2311F}"/>
    <cellStyle name="Millares 30 6 2 2" xfId="4142" xr:uid="{55C60903-2644-4C3D-822F-50E31EFB8878}"/>
    <cellStyle name="Millares 30 6 3" xfId="4143" xr:uid="{1CDD16AF-39AB-4A76-A648-D1B03B68764E}"/>
    <cellStyle name="Millares 30 6 3 2" xfId="4144" xr:uid="{22388DD7-FBAA-4C08-B462-47C1BABC10D6}"/>
    <cellStyle name="Millares 30 6 4" xfId="4145" xr:uid="{34F5046E-1A2F-4892-B967-C8FE6A307143}"/>
    <cellStyle name="Millares 30 6 4 2" xfId="4146" xr:uid="{8233D25D-BDD0-4231-8627-0860FF43AB9B}"/>
    <cellStyle name="Millares 30 6 5" xfId="4147" xr:uid="{10F148F8-CBE0-4EEE-B116-97C8111BA29B}"/>
    <cellStyle name="Millares 30 7" xfId="4148" xr:uid="{46E43D13-B5D0-4AB4-88BE-A5A2768101BD}"/>
    <cellStyle name="Millares 30 7 2" xfId="4149" xr:uid="{EF4FBFF6-7EA4-4ACE-8ACF-446C61B8D932}"/>
    <cellStyle name="Millares 30 7 2 2" xfId="4150" xr:uid="{4F875425-F4B7-46E2-B252-D4FEF025CFFA}"/>
    <cellStyle name="Millares 30 7 3" xfId="4151" xr:uid="{38DF2BFB-22EE-4A5F-80FE-7B05DFD24DD0}"/>
    <cellStyle name="Millares 30 7 3 2" xfId="4152" xr:uid="{231C8C7A-B885-476B-8A5C-385A717DB9E2}"/>
    <cellStyle name="Millares 30 7 4" xfId="4153" xr:uid="{24753174-854E-4299-9EE7-9413A834A32B}"/>
    <cellStyle name="Millares 30 7 4 2" xfId="4154" xr:uid="{66C0CE0F-DDE5-4AC2-8D56-755E47A89014}"/>
    <cellStyle name="Millares 30 7 5" xfId="4155" xr:uid="{FE1704A6-BE90-400F-B995-8F25551A730B}"/>
    <cellStyle name="Millares 30 8" xfId="4156" xr:uid="{A23EE280-7CAE-432C-9DC2-C6C1FDDF4CBE}"/>
    <cellStyle name="Millares 30 8 2" xfId="4157" xr:uid="{9E6E592F-3470-4370-A9B6-F9211D3A2B5A}"/>
    <cellStyle name="Millares 30 8 2 2" xfId="4158" xr:uid="{B0E768E6-11D7-493D-98AE-A693F016D8C1}"/>
    <cellStyle name="Millares 30 8 3" xfId="4159" xr:uid="{6D5FFB3E-7BD2-4F85-B8A2-A5214036D057}"/>
    <cellStyle name="Millares 30 8 3 2" xfId="4160" xr:uid="{3322F338-FB3B-4990-95DB-4A295680E644}"/>
    <cellStyle name="Millares 30 8 4" xfId="4161" xr:uid="{B0EEE53B-5F72-4BDA-BB12-71238F39C483}"/>
    <cellStyle name="Millares 30 8 4 2" xfId="4162" xr:uid="{09C46B4C-F4FC-477E-8613-8B93CCBF0C99}"/>
    <cellStyle name="Millares 30 8 5" xfId="4163" xr:uid="{A52FC1E4-2E15-4E82-9CA9-3EBE1B1209ED}"/>
    <cellStyle name="Millares 30 9" xfId="4164" xr:uid="{5B194E8B-2DAC-42E1-8205-1FD20CF2CF64}"/>
    <cellStyle name="Millares 30 9 2" xfId="4165" xr:uid="{7B680F79-6AA0-4A62-9024-FA13AC46D156}"/>
    <cellStyle name="Millares 30 9 2 2" xfId="4166" xr:uid="{5E96E3CC-D43A-4E32-96D7-92FAE47F440A}"/>
    <cellStyle name="Millares 30 9 3" xfId="4167" xr:uid="{3F6EA1E6-7FF6-4342-BDB7-CCFBE423871C}"/>
    <cellStyle name="Millares 30 9 3 2" xfId="4168" xr:uid="{E945B158-F1FC-4EF5-ABA2-47DC89EE77BE}"/>
    <cellStyle name="Millares 30 9 4" xfId="4169" xr:uid="{1B7A2D91-3E8D-4F8A-A95F-32C79104FB0B}"/>
    <cellStyle name="Millares 30 9 4 2" xfId="4170" xr:uid="{BABB221B-BD71-45EC-BF6B-49A6BC5C5A0F}"/>
    <cellStyle name="Millares 30 9 5" xfId="4171" xr:uid="{0799F196-E8DA-4B26-96CE-9EB3E8422483}"/>
    <cellStyle name="Millares 300" xfId="4172" xr:uid="{BD2F57E4-0128-4091-B39A-7E070E29479B}"/>
    <cellStyle name="Millares 300 2" xfId="4173" xr:uid="{85353CF8-27A4-48DC-A534-77EF1836E8B2}"/>
    <cellStyle name="Millares 301" xfId="4174" xr:uid="{DD9906E3-6E2F-41FF-979F-1CE3EF0B1688}"/>
    <cellStyle name="Millares 301 2" xfId="4175" xr:uid="{0BF3FA60-1C14-42ED-A7AF-BEE536271B3D}"/>
    <cellStyle name="Millares 302" xfId="4176" xr:uid="{8C6A43DE-1884-4F9F-AC52-ECD3816C790A}"/>
    <cellStyle name="Millares 302 2" xfId="4177" xr:uid="{0437248A-4D60-4927-8C9B-1B0E08DCA5D1}"/>
    <cellStyle name="Millares 303" xfId="4178" xr:uid="{CAFE85EE-9F3C-4F9C-8D15-7573D0356DF2}"/>
    <cellStyle name="Millares 303 2" xfId="4179" xr:uid="{7B33DF19-A590-4C13-91FF-1B72D89AAC4E}"/>
    <cellStyle name="Millares 304" xfId="4180" xr:uid="{6D66D6C3-3DA0-469F-8276-B7951C42930A}"/>
    <cellStyle name="Millares 304 2" xfId="4181" xr:uid="{B6169A4A-CCD3-4E99-BB5B-C34C1B5A34D1}"/>
    <cellStyle name="Millares 305" xfId="4182" xr:uid="{C3219A6C-95D6-4053-AD36-EE7384CCDEB3}"/>
    <cellStyle name="Millares 305 2" xfId="4183" xr:uid="{EFC80811-73BA-4AFD-B2F6-160BBDF3B261}"/>
    <cellStyle name="Millares 306" xfId="4184" xr:uid="{2CD93A50-BE7E-4F98-905B-547E4DAD760A}"/>
    <cellStyle name="Millares 306 2" xfId="4185" xr:uid="{8E0C3B4B-C443-4202-935F-32D3835CD022}"/>
    <cellStyle name="Millares 307" xfId="4186" xr:uid="{53C5AC62-47AD-40AF-A77B-1E813E4BD8CB}"/>
    <cellStyle name="Millares 307 2" xfId="4187" xr:uid="{BD4F73A6-3A8C-4C24-B35B-CB9C758AE4F8}"/>
    <cellStyle name="Millares 308" xfId="4188" xr:uid="{8A33972C-094D-4C67-AD07-EC2082CB5175}"/>
    <cellStyle name="Millares 308 2" xfId="4189" xr:uid="{EF294242-049B-4E54-A25D-8567DB78CA66}"/>
    <cellStyle name="Millares 309" xfId="4190" xr:uid="{B41D56B1-76ED-4212-9511-99D3A4687E4D}"/>
    <cellStyle name="Millares 309 2" xfId="4191" xr:uid="{944BBD02-B0EF-4F5A-9EE0-F3AC93196B6D}"/>
    <cellStyle name="Millares 31" xfId="4192" xr:uid="{8E8C32ED-E329-4685-8EE4-C580A5F74A4D}"/>
    <cellStyle name="Millares 31 10" xfId="4193" xr:uid="{7F06B26A-6BD4-4935-B5AC-537ED983946A}"/>
    <cellStyle name="Millares 31 10 2" xfId="4194" xr:uid="{0E4E84EA-D382-43BE-81DB-7FA08AD6AC2E}"/>
    <cellStyle name="Millares 31 10 2 2" xfId="4195" xr:uid="{28C49233-09BF-4957-999B-9736A06C6169}"/>
    <cellStyle name="Millares 31 10 3" xfId="4196" xr:uid="{59240751-5EA1-46C4-AC9D-FCCDB9A075E3}"/>
    <cellStyle name="Millares 31 10 3 2" xfId="4197" xr:uid="{35810B94-60F1-4EA4-A4F4-386846699B15}"/>
    <cellStyle name="Millares 31 10 4" xfId="4198" xr:uid="{A2B58BD9-64E0-4D41-98DA-5F6CF653BFAF}"/>
    <cellStyle name="Millares 31 10 4 2" xfId="4199" xr:uid="{4EE58C27-21F5-4BCB-BA47-1A321E28D13E}"/>
    <cellStyle name="Millares 31 10 5" xfId="4200" xr:uid="{5C2196ED-D715-444D-9B97-ECD5C3867656}"/>
    <cellStyle name="Millares 31 11" xfId="4201" xr:uid="{DC665B53-EF02-4178-9E44-08B671648139}"/>
    <cellStyle name="Millares 31 11 2" xfId="4202" xr:uid="{277E14F4-5B3B-4A28-9CDC-EE9BF70D554B}"/>
    <cellStyle name="Millares 31 12" xfId="4203" xr:uid="{47A74824-376A-43E7-BBDD-CA55A85EC0A4}"/>
    <cellStyle name="Millares 31 2" xfId="4204" xr:uid="{9FFA8912-E762-4906-A97B-21F50FAE9603}"/>
    <cellStyle name="Millares 31 2 2" xfId="4205" xr:uid="{820E9CB0-B18B-4D4F-AC7D-F047C8E058EF}"/>
    <cellStyle name="Millares 31 2 2 2" xfId="4206" xr:uid="{1D7ADE39-EE06-412A-93D9-48667C375AD8}"/>
    <cellStyle name="Millares 31 2 3" xfId="4207" xr:uid="{052411BC-AE09-4395-96C1-6F7E2961702E}"/>
    <cellStyle name="Millares 31 2 3 2" xfId="4208" xr:uid="{3E9A100A-4245-45E9-8813-511835E200F1}"/>
    <cellStyle name="Millares 31 2 3 2 2" xfId="4209" xr:uid="{D5EB0155-85AA-4A3B-9CFB-C2FA3BCF2218}"/>
    <cellStyle name="Millares 31 2 3 3" xfId="4210" xr:uid="{76BA9FDD-0293-407C-953C-B9A1C9026825}"/>
    <cellStyle name="Millares 31 2 4" xfId="4211" xr:uid="{4EAA67D4-C59E-408A-B968-353CE83751B0}"/>
    <cellStyle name="Millares 31 2 4 2" xfId="4212" xr:uid="{53C6DE66-7999-48F6-9E61-8E8F9110F925}"/>
    <cellStyle name="Millares 31 2 5" xfId="4213" xr:uid="{81B709D6-D6F8-404B-B8D8-F00C7B3AEDA1}"/>
    <cellStyle name="Millares 31 2 5 2" xfId="4214" xr:uid="{F6B41673-C447-4247-8C20-D4E39D08F45E}"/>
    <cellStyle name="Millares 31 2 6" xfId="4215" xr:uid="{207FB1A9-B706-49E9-B5C0-7A791B839DC4}"/>
    <cellStyle name="Millares 31 2 6 2" xfId="12769" xr:uid="{F0A0ABB9-0BDE-4413-90AB-FE8DB0AB880C}"/>
    <cellStyle name="Millares 31 2 7" xfId="4216" xr:uid="{5A6A40D0-3CBD-410E-8207-F3C5ED7648E2}"/>
    <cellStyle name="Millares 31 3" xfId="4217" xr:uid="{94F89688-9782-48DD-9F8B-B47AD5178A21}"/>
    <cellStyle name="Millares 31 3 2" xfId="4218" xr:uid="{CFBE27BF-D9B2-46F3-AEB3-B6D7BF14DB93}"/>
    <cellStyle name="Millares 31 3 2 2" xfId="4219" xr:uid="{194F72EC-6BE8-420E-B949-210AEB742828}"/>
    <cellStyle name="Millares 31 3 3" xfId="4220" xr:uid="{BAA71967-51D9-49E0-844C-F675BD2A0631}"/>
    <cellStyle name="Millares 31 3 3 2" xfId="4221" xr:uid="{A65698FF-B07E-42A6-A296-CF14C6ACC32E}"/>
    <cellStyle name="Millares 31 3 4" xfId="4222" xr:uid="{A6E01AF0-A4F0-407A-8066-DAA9E45C7181}"/>
    <cellStyle name="Millares 31 3 4 2" xfId="4223" xr:uid="{54C290DB-50F7-499B-931D-CDF6C88A102A}"/>
    <cellStyle name="Millares 31 3 5" xfId="4224" xr:uid="{CEB1A2E7-C919-4B1D-9039-F4080173C42D}"/>
    <cellStyle name="Millares 31 4" xfId="4225" xr:uid="{A5172DD9-94E1-4FC7-A163-4B8E49A0D957}"/>
    <cellStyle name="Millares 31 4 2" xfId="4226" xr:uid="{E53E4779-4C44-40C1-BFB9-CB8E2196ACB2}"/>
    <cellStyle name="Millares 31 4 2 2" xfId="4227" xr:uid="{8AFBB76B-0FB5-4A35-8DFC-51DC4ED53845}"/>
    <cellStyle name="Millares 31 4 3" xfId="4228" xr:uid="{4BBD6084-F498-49F5-A3B3-13C44C7C1EE9}"/>
    <cellStyle name="Millares 31 4 3 2" xfId="4229" xr:uid="{B3BDC279-9E75-4892-A734-FD123AF05E0B}"/>
    <cellStyle name="Millares 31 4 4" xfId="4230" xr:uid="{71B95474-CA98-4EBC-B338-87E10BE23F4A}"/>
    <cellStyle name="Millares 31 4 4 2" xfId="4231" xr:uid="{26D6339E-7104-4790-B2BE-F6A219326282}"/>
    <cellStyle name="Millares 31 4 5" xfId="4232" xr:uid="{B8580B43-671C-48BD-8BAB-A41A9E9682DE}"/>
    <cellStyle name="Millares 31 5" xfId="4233" xr:uid="{8131CD7F-7B4A-489D-A6BC-73310C45EF15}"/>
    <cellStyle name="Millares 31 5 2" xfId="4234" xr:uid="{F443FCD6-9B91-415D-82C0-7836BF18EA2D}"/>
    <cellStyle name="Millares 31 5 2 2" xfId="4235" xr:uid="{DE3BDBE6-75CA-4CE2-B2FC-81EF2D156F14}"/>
    <cellStyle name="Millares 31 5 3" xfId="4236" xr:uid="{0C995861-611D-4E20-86B5-858B1F9AB272}"/>
    <cellStyle name="Millares 31 5 3 2" xfId="4237" xr:uid="{71702940-85B5-4A6C-88B6-9C5D53D7A18F}"/>
    <cellStyle name="Millares 31 5 4" xfId="4238" xr:uid="{E7407536-22A0-47FE-88F3-17E67A65DD4F}"/>
    <cellStyle name="Millares 31 5 4 2" xfId="4239" xr:uid="{EC8A26FA-2FB7-403C-8379-488AA42036F5}"/>
    <cellStyle name="Millares 31 5 5" xfId="4240" xr:uid="{4E893A39-4B8B-45EA-B7F1-BACBC0704DE4}"/>
    <cellStyle name="Millares 31 6" xfId="4241" xr:uid="{8264C037-7C1F-4D0E-9AC5-C65C74B06FC2}"/>
    <cellStyle name="Millares 31 6 2" xfId="4242" xr:uid="{3EA06E8C-8216-4057-85E3-82D4640039FA}"/>
    <cellStyle name="Millares 31 6 2 2" xfId="4243" xr:uid="{C4C64A11-78C9-453C-81D6-1970E935CFB2}"/>
    <cellStyle name="Millares 31 6 3" xfId="4244" xr:uid="{DE155A53-A9CF-41AB-A5FB-4A082B410D8A}"/>
    <cellStyle name="Millares 31 6 3 2" xfId="4245" xr:uid="{905DEC81-A7CF-43E5-9A1C-F5DA04890364}"/>
    <cellStyle name="Millares 31 6 4" xfId="4246" xr:uid="{D085B682-9DB0-437D-96C3-7FFADE572E80}"/>
    <cellStyle name="Millares 31 6 4 2" xfId="4247" xr:uid="{B5DD02FA-C5FE-4752-96BC-C4C0F564B6BD}"/>
    <cellStyle name="Millares 31 6 5" xfId="4248" xr:uid="{4AA6CC53-723E-43BF-AA19-EC7FFFB506FF}"/>
    <cellStyle name="Millares 31 7" xfId="4249" xr:uid="{9E704E0E-E1A0-4043-9115-8E485221382A}"/>
    <cellStyle name="Millares 31 7 2" xfId="4250" xr:uid="{6E0D3E86-39F8-413B-8413-74C87E54DAFB}"/>
    <cellStyle name="Millares 31 7 2 2" xfId="4251" xr:uid="{829A94AE-5BCC-4F17-8AF0-F9D5094B0C30}"/>
    <cellStyle name="Millares 31 7 3" xfId="4252" xr:uid="{7AD62653-9240-42FD-A53A-78DCF1C259D2}"/>
    <cellStyle name="Millares 31 7 3 2" xfId="4253" xr:uid="{B9B3762F-ED36-4A9A-89AE-FE4D20E15DDE}"/>
    <cellStyle name="Millares 31 7 4" xfId="4254" xr:uid="{A9BF5999-6823-4DF3-AC85-69506AFAA8CC}"/>
    <cellStyle name="Millares 31 7 4 2" xfId="4255" xr:uid="{830F8678-8F93-425F-B503-E5B48EFA7D3A}"/>
    <cellStyle name="Millares 31 7 5" xfId="4256" xr:uid="{379A2B5B-50F3-425F-A3EC-D280F8918AB6}"/>
    <cellStyle name="Millares 31 8" xfId="4257" xr:uid="{CE5DE10E-3422-4AD6-84B7-C64B8EB9E886}"/>
    <cellStyle name="Millares 31 8 2" xfId="4258" xr:uid="{B72660D3-E69B-47ED-9DF7-2962736AF2E0}"/>
    <cellStyle name="Millares 31 8 2 2" xfId="4259" xr:uid="{30F99A89-0024-4523-903E-B164278E93C4}"/>
    <cellStyle name="Millares 31 8 3" xfId="4260" xr:uid="{CB727273-4BBC-4492-B6B9-38668B474B62}"/>
    <cellStyle name="Millares 31 8 3 2" xfId="4261" xr:uid="{F7FDCF47-25AA-4951-9D36-9BAF837365C6}"/>
    <cellStyle name="Millares 31 8 4" xfId="4262" xr:uid="{852DD314-C55D-4284-A1A8-595C0C3D2C0F}"/>
    <cellStyle name="Millares 31 8 4 2" xfId="4263" xr:uid="{AED3416A-5A88-4ABE-9DAD-11D711CC1692}"/>
    <cellStyle name="Millares 31 8 5" xfId="4264" xr:uid="{335CB9F3-EFD1-4D9D-A3C1-6B928FAF7FF2}"/>
    <cellStyle name="Millares 31 9" xfId="4265" xr:uid="{CFA09B89-5EFD-4FF2-AD4F-F81879C05F0F}"/>
    <cellStyle name="Millares 31 9 2" xfId="4266" xr:uid="{0BF8D4F9-F696-4617-96C8-3F42496B2080}"/>
    <cellStyle name="Millares 31 9 2 2" xfId="4267" xr:uid="{0C63399A-7D4E-473C-93CF-9A4C19F1C83B}"/>
    <cellStyle name="Millares 31 9 3" xfId="4268" xr:uid="{6100F19A-A500-4321-B64E-03399D6E2981}"/>
    <cellStyle name="Millares 31 9 3 2" xfId="4269" xr:uid="{565EC40E-E500-4EE9-A428-1D230C2F0844}"/>
    <cellStyle name="Millares 31 9 4" xfId="4270" xr:uid="{8E2D3694-DA1D-4CF9-9AFE-B2B2057422C8}"/>
    <cellStyle name="Millares 31 9 4 2" xfId="4271" xr:uid="{262CD1F5-EBC2-4F00-9D3D-F18BAFBA1D8A}"/>
    <cellStyle name="Millares 31 9 5" xfId="4272" xr:uid="{97FFA155-8C77-4F9C-B916-9F5E1298977F}"/>
    <cellStyle name="Millares 310" xfId="4273" xr:uid="{041E6310-95B2-47FD-A056-E8402FF3A7E8}"/>
    <cellStyle name="Millares 311" xfId="4274" xr:uid="{6198F425-6CFB-435F-9E19-0BA6DC9C2850}"/>
    <cellStyle name="Millares 312" xfId="4275" xr:uid="{AA01DC4E-C10F-4F22-9F24-8439B3054E8D}"/>
    <cellStyle name="Millares 313" xfId="4276" xr:uid="{2103C1E4-4CD9-4431-B173-90A0E9C7CD65}"/>
    <cellStyle name="Millares 314" xfId="4277" xr:uid="{5E95949F-A49A-45A1-9C3A-71AA1F7503F4}"/>
    <cellStyle name="Millares 315" xfId="4278" xr:uid="{CA3D0ED9-E7DB-48A6-8E92-6B9C27AE916B}"/>
    <cellStyle name="Millares 316" xfId="4279" xr:uid="{7F7D9965-FD79-4DB4-AFC7-3070AFA1FB50}"/>
    <cellStyle name="Millares 317" xfId="4280" xr:uid="{975EDE56-DCA9-48B0-9741-45C7762D2868}"/>
    <cellStyle name="Millares 318" xfId="4281" xr:uid="{AA9B804E-EDA2-4653-B41C-0B69FE6F670B}"/>
    <cellStyle name="Millares 319" xfId="4282" xr:uid="{697936B4-5B38-4FA1-B682-394608D93E1B}"/>
    <cellStyle name="Millares 32" xfId="4283" xr:uid="{2270C4CE-A688-4239-9CB4-99EA98572456}"/>
    <cellStyle name="Millares 32 10" xfId="4284" xr:uid="{1ED59CE5-AA28-44A6-B97B-EDF82D4169FB}"/>
    <cellStyle name="Millares 32 10 2" xfId="4285" xr:uid="{5DA224C6-37BB-4B76-B91C-E776E77D1734}"/>
    <cellStyle name="Millares 32 10 2 2" xfId="4286" xr:uid="{9BE04B67-8469-4713-A984-701121C97056}"/>
    <cellStyle name="Millares 32 10 3" xfId="4287" xr:uid="{8B237891-07D7-4999-8D2F-4788314786AE}"/>
    <cellStyle name="Millares 32 10 3 2" xfId="4288" xr:uid="{C19F3C62-4C92-48A4-8CA3-22CE2D567C3B}"/>
    <cellStyle name="Millares 32 10 4" xfId="4289" xr:uid="{9ED76A90-7853-4360-B499-16768859D995}"/>
    <cellStyle name="Millares 32 10 4 2" xfId="4290" xr:uid="{08D58F8A-64D9-4B4B-B523-8DD4FF389F5B}"/>
    <cellStyle name="Millares 32 10 5" xfId="4291" xr:uid="{D5D5AF04-C627-4879-AE25-3BC4DC3144E6}"/>
    <cellStyle name="Millares 32 11" xfId="4292" xr:uid="{29847E2F-8CDF-4BD8-B3B8-07DDB55CB6B3}"/>
    <cellStyle name="Millares 32 11 2" xfId="4293" xr:uid="{AD78C3C0-04EF-49AE-9AA8-B1B22B12AD65}"/>
    <cellStyle name="Millares 32 11 2 2" xfId="4294" xr:uid="{851DD476-D61C-4CB6-969F-3FAED7AF9339}"/>
    <cellStyle name="Millares 32 11 3" xfId="4295" xr:uid="{86451E11-AFC9-4F8A-B549-C61F45BE6FBC}"/>
    <cellStyle name="Millares 32 11 3 2" xfId="4296" xr:uid="{C4D58B9A-DCEE-47BF-87CF-3E2584BD3A84}"/>
    <cellStyle name="Millares 32 11 4" xfId="4297" xr:uid="{8A88F747-4B36-4AEA-97D6-5CC8834F42DC}"/>
    <cellStyle name="Millares 32 12" xfId="4298" xr:uid="{174F72BC-8653-4FAB-974F-2D9F0B51057B}"/>
    <cellStyle name="Millares 32 12 2" xfId="4299" xr:uid="{B855C528-67D2-4DDB-997E-BC019932F3F2}"/>
    <cellStyle name="Millares 32 13" xfId="4300" xr:uid="{F06F8FAC-8E9F-4C9E-B59D-10B295E93A9F}"/>
    <cellStyle name="Millares 32 13 2" xfId="4301" xr:uid="{F0BDFBC8-856B-49FC-97B0-237978BF64C3}"/>
    <cellStyle name="Millares 32 13 3" xfId="4302" xr:uid="{EC54FA40-95EC-4D8C-AA5F-6EBBD9CB7A45}"/>
    <cellStyle name="Millares 32 14" xfId="4303" xr:uid="{A12536FA-5B5E-46D0-A61F-90196A5C00CC}"/>
    <cellStyle name="Millares 32 14 2" xfId="4304" xr:uid="{D907D680-09F7-46C1-B06F-ED1010F73403}"/>
    <cellStyle name="Millares 32 15" xfId="4305" xr:uid="{BC8FBC8C-ED83-4375-8D4C-8BC162636319}"/>
    <cellStyle name="Millares 32 15 2" xfId="4306" xr:uid="{8BFA7AAF-2CBD-4786-BFD5-87FCC9E468DD}"/>
    <cellStyle name="Millares 32 16" xfId="4307" xr:uid="{3F5847D7-7C42-4D73-9718-71806AA07594}"/>
    <cellStyle name="Millares 32 2" xfId="4308" xr:uid="{DEB8058C-4E6D-4BC1-BE90-DA423B80E0D8}"/>
    <cellStyle name="Millares 32 2 2" xfId="4309" xr:uid="{B34DF6D5-BF10-428D-B58C-96CD35AEC886}"/>
    <cellStyle name="Millares 32 2 2 2" xfId="4310" xr:uid="{6CA45D31-4D62-4CDB-BE25-64CB6D66FBCF}"/>
    <cellStyle name="Millares 32 2 2 2 2" xfId="4311" xr:uid="{FA354775-6659-4A49-8BE3-8B59CB2A9466}"/>
    <cellStyle name="Millares 32 2 2 3" xfId="4312" xr:uid="{19C83890-A31C-4417-9219-6FD33680F05D}"/>
    <cellStyle name="Millares 32 2 2 3 2" xfId="4313" xr:uid="{FF4C520F-7A67-4B31-9F0C-53B67FDAA71C}"/>
    <cellStyle name="Millares 32 2 2 4" xfId="4314" xr:uid="{630F7C89-5A72-4876-9652-3ABBA6BA20AC}"/>
    <cellStyle name="Millares 32 2 2 4 2" xfId="4315" xr:uid="{E8D86934-9FA5-4276-BC29-EA2A2C2D5E75}"/>
    <cellStyle name="Millares 32 2 2 5" xfId="4316" xr:uid="{4ACD8AD3-D6C7-4446-AF74-6FA61D7A3E4C}"/>
    <cellStyle name="Millares 32 2 3" xfId="4317" xr:uid="{DAE4627B-3BED-47F2-930B-59745DD51C10}"/>
    <cellStyle name="Millares 32 2 3 2" xfId="4318" xr:uid="{26EF6E2F-4C54-48FE-9683-343C38570553}"/>
    <cellStyle name="Millares 32 2 4" xfId="4319" xr:uid="{D5BB7725-E0DF-4075-A240-14685A21BF88}"/>
    <cellStyle name="Millares 32 2 4 2" xfId="4320" xr:uid="{8BEB53E2-FBAF-479F-98DC-F617D00573EE}"/>
    <cellStyle name="Millares 32 2 5" xfId="4321" xr:uid="{D126BC75-9515-47D9-9E68-1943EC710BE0}"/>
    <cellStyle name="Millares 32 3" xfId="4322" xr:uid="{62F97521-29B3-40EB-A341-05628EB473DB}"/>
    <cellStyle name="Millares 32 3 2" xfId="4323" xr:uid="{FB85FBFC-51A6-443F-88BC-837DE445186E}"/>
    <cellStyle name="Millares 32 3 2 2" xfId="4324" xr:uid="{B0E325AC-C158-4F5F-8AB8-DC1DF752F721}"/>
    <cellStyle name="Millares 32 3 3" xfId="4325" xr:uid="{19B8DC86-A3D7-4A62-91ED-ABEE5E4071F8}"/>
    <cellStyle name="Millares 32 3 3 2" xfId="4326" xr:uid="{33D51E41-EB0C-451C-A2C6-FB182F9ADD6E}"/>
    <cellStyle name="Millares 32 3 4" xfId="4327" xr:uid="{30884A97-7691-4114-BF93-6E19CFB854EF}"/>
    <cellStyle name="Millares 32 3 4 2" xfId="4328" xr:uid="{A9598CBF-AF26-49BA-B995-1051CB903600}"/>
    <cellStyle name="Millares 32 3 5" xfId="4329" xr:uid="{A9B484E9-E8B5-4D2B-B4AB-CE36CD565DA4}"/>
    <cellStyle name="Millares 32 4" xfId="4330" xr:uid="{C5A2D66E-121A-4352-ADE2-A336C46C7BB0}"/>
    <cellStyle name="Millares 32 4 2" xfId="4331" xr:uid="{CB6DB9A1-1992-4FFF-8ED3-B361381A17EB}"/>
    <cellStyle name="Millares 32 4 2 2" xfId="4332" xr:uid="{1DD19507-CAEE-4653-848E-163DBC853B75}"/>
    <cellStyle name="Millares 32 4 3" xfId="4333" xr:uid="{94D66ED3-90D0-42E8-A315-B9FAB2B0C66C}"/>
    <cellStyle name="Millares 32 4 3 2" xfId="4334" xr:uid="{1C824470-41D5-41FF-851B-54373E5F6543}"/>
    <cellStyle name="Millares 32 4 4" xfId="4335" xr:uid="{DEF8A7B3-0FAB-487F-8786-496C083AAD99}"/>
    <cellStyle name="Millares 32 4 4 2" xfId="4336" xr:uid="{EA0960C4-5769-457E-B34D-63211DFCDE71}"/>
    <cellStyle name="Millares 32 4 5" xfId="4337" xr:uid="{B89DC33D-8506-4D85-9D74-A2EB15906DC5}"/>
    <cellStyle name="Millares 32 5" xfId="4338" xr:uid="{094347BF-BA65-4C93-ACC2-3BACA5EB3FB3}"/>
    <cellStyle name="Millares 32 5 2" xfId="4339" xr:uid="{7EE273D0-897A-4B96-9FF4-5DCDEC6C6F21}"/>
    <cellStyle name="Millares 32 5 2 2" xfId="4340" xr:uid="{0EECE12F-7C20-41AF-BF5D-2C78A9C9172A}"/>
    <cellStyle name="Millares 32 5 3" xfId="4341" xr:uid="{C685399F-AA7A-46AB-9EA4-FE0B9930286B}"/>
    <cellStyle name="Millares 32 5 3 2" xfId="4342" xr:uid="{0DD45445-7172-4681-9064-9B28EFB68830}"/>
    <cellStyle name="Millares 32 5 4" xfId="4343" xr:uid="{27F23D47-A21C-4E0A-81A4-872C42EF2911}"/>
    <cellStyle name="Millares 32 5 4 2" xfId="4344" xr:uid="{DAB84A6E-B6BE-4464-94C2-4675C002CAA3}"/>
    <cellStyle name="Millares 32 5 5" xfId="4345" xr:uid="{3185EC70-35E8-4B83-BB32-359BB1E2218D}"/>
    <cellStyle name="Millares 32 6" xfId="4346" xr:uid="{FD9E658F-6410-4B4D-BEFC-883B68277E9A}"/>
    <cellStyle name="Millares 32 6 2" xfId="4347" xr:uid="{371B3047-8F04-4318-89E2-D97D8FFC0A34}"/>
    <cellStyle name="Millares 32 6 2 2" xfId="4348" xr:uid="{F75EEC60-7E07-4852-BF94-BE26F3BB0D0B}"/>
    <cellStyle name="Millares 32 6 3" xfId="4349" xr:uid="{C26A0059-E1FA-4E82-A3CA-DC16D5B4B5BF}"/>
    <cellStyle name="Millares 32 6 3 2" xfId="4350" xr:uid="{4ED43205-196E-4FFB-AF1C-024FB6436B57}"/>
    <cellStyle name="Millares 32 6 4" xfId="4351" xr:uid="{C79940D8-63DA-4E9C-B30C-EF2D40F1CC4D}"/>
    <cellStyle name="Millares 32 6 4 2" xfId="4352" xr:uid="{E966E1B5-F509-4E4B-BA06-AD22BC116F6E}"/>
    <cellStyle name="Millares 32 6 5" xfId="4353" xr:uid="{8200B37E-98B7-4956-A9B5-F856854DE833}"/>
    <cellStyle name="Millares 32 7" xfId="4354" xr:uid="{39D993E2-0BCD-4B0D-9B55-E93BFC1EE082}"/>
    <cellStyle name="Millares 32 7 2" xfId="4355" xr:uid="{84E26FB8-A384-4C73-BDC8-9067203B5457}"/>
    <cellStyle name="Millares 32 7 2 2" xfId="4356" xr:uid="{20C195E9-C415-4298-9261-D4BA96FD1337}"/>
    <cellStyle name="Millares 32 7 3" xfId="4357" xr:uid="{E78FEBA6-0FF2-44B7-A276-E3B2E36E451F}"/>
    <cellStyle name="Millares 32 7 3 2" xfId="4358" xr:uid="{3C8DBCEA-6DD7-4BF7-81A1-DD6DCA532C0D}"/>
    <cellStyle name="Millares 32 7 4" xfId="4359" xr:uid="{B12A9A61-A611-4A9D-B77E-02845790E38D}"/>
    <cellStyle name="Millares 32 7 4 2" xfId="4360" xr:uid="{E7F5161D-83FB-4500-A8D9-DCAE71EFB04A}"/>
    <cellStyle name="Millares 32 7 5" xfId="4361" xr:uid="{B901651C-E41A-4213-AFF9-9DDD33648CA6}"/>
    <cellStyle name="Millares 32 8" xfId="4362" xr:uid="{694CDBB9-D1A2-4EEC-A7E3-D80A82971269}"/>
    <cellStyle name="Millares 32 8 2" xfId="4363" xr:uid="{68A77173-31CE-49A1-891B-0513C4832B96}"/>
    <cellStyle name="Millares 32 8 2 2" xfId="4364" xr:uid="{2BDB0FC4-48DA-4454-A9A5-DD9855EC6530}"/>
    <cellStyle name="Millares 32 8 3" xfId="4365" xr:uid="{7226F048-9E1C-489F-B09F-DB3538043F33}"/>
    <cellStyle name="Millares 32 8 3 2" xfId="4366" xr:uid="{A9FACEF8-0277-4D77-B6C7-24243C2DB468}"/>
    <cellStyle name="Millares 32 8 4" xfId="4367" xr:uid="{8EA0019F-0F4F-49E8-91CD-333D50F0F76E}"/>
    <cellStyle name="Millares 32 8 4 2" xfId="4368" xr:uid="{68530A5E-13E1-4ED5-B179-047C481239D8}"/>
    <cellStyle name="Millares 32 8 5" xfId="4369" xr:uid="{3F04B018-4A42-4D23-B6B9-8DB3F3FC744C}"/>
    <cellStyle name="Millares 32 9" xfId="4370" xr:uid="{E455F26A-E868-4C1D-A123-2F059E954BB0}"/>
    <cellStyle name="Millares 32 9 2" xfId="4371" xr:uid="{C83FA238-6528-4575-B787-8277B7C1A940}"/>
    <cellStyle name="Millares 32 9 2 2" xfId="4372" xr:uid="{2E9A9A15-211F-4C2E-A3A6-448FDDC73ED5}"/>
    <cellStyle name="Millares 32 9 3" xfId="4373" xr:uid="{A1C6CD0D-9284-4D62-8EAD-6C31637ECBF0}"/>
    <cellStyle name="Millares 32 9 3 2" xfId="4374" xr:uid="{BDDD55D0-D6CF-46EF-A2F0-07E92560F7A2}"/>
    <cellStyle name="Millares 32 9 4" xfId="4375" xr:uid="{1F6A8467-12AB-4819-AAA9-41B49A6DA991}"/>
    <cellStyle name="Millares 32 9 4 2" xfId="4376" xr:uid="{79026A51-7FFE-4EFC-AFED-97593AECF468}"/>
    <cellStyle name="Millares 32 9 5" xfId="4377" xr:uid="{3312CF9C-18FA-433B-B1F9-5A703975CA01}"/>
    <cellStyle name="Millares 320" xfId="4378" xr:uid="{EEE55FEE-C742-4229-B521-14271E197EB5}"/>
    <cellStyle name="Millares 321" xfId="4379" xr:uid="{AC7948DE-F010-4F96-9960-09F2CA52397B}"/>
    <cellStyle name="Millares 322" xfId="4380" xr:uid="{CD0FC0C1-2EDD-42D6-84F7-BE8DD4571B1D}"/>
    <cellStyle name="Millares 323" xfId="4381" xr:uid="{A5A476ED-B50C-4C90-9431-F531E6C2226B}"/>
    <cellStyle name="Millares 324" xfId="4382" xr:uid="{DB190CD2-CBEF-487C-9D38-3BAD4FF1AD1A}"/>
    <cellStyle name="Millares 325" xfId="4383" xr:uid="{98505DFD-9090-4C7D-B6F0-10185D96B7D2}"/>
    <cellStyle name="Millares 326" xfId="4384" xr:uid="{D30DC387-0491-4D0F-A73B-03020E8DAE07}"/>
    <cellStyle name="Millares 327" xfId="4385" xr:uid="{825F609E-C07F-4C21-B5E8-C6C61B887EC8}"/>
    <cellStyle name="Millares 328" xfId="4386" xr:uid="{AC2E0E26-BD17-42BE-A92F-77910684849C}"/>
    <cellStyle name="Millares 329" xfId="4387" xr:uid="{14F4882E-34AD-41FE-8F2D-3A0FEDE30E3A}"/>
    <cellStyle name="Millares 33" xfId="4388" xr:uid="{53BDC999-77CA-4435-8F14-04A78515D8D4}"/>
    <cellStyle name="Millares 33 10" xfId="4389" xr:uid="{BE44A2CE-EEB2-4143-A3C6-232CA94E5C74}"/>
    <cellStyle name="Millares 33 10 2" xfId="4390" xr:uid="{C5566D5B-39ED-487F-821F-660DCD4D53D1}"/>
    <cellStyle name="Millares 33 10 2 2" xfId="4391" xr:uid="{EC2A7A40-192C-475A-82FA-6EF9C39230E5}"/>
    <cellStyle name="Millares 33 10 3" xfId="4392" xr:uid="{118A5805-DC9B-4978-8E52-E14695982092}"/>
    <cellStyle name="Millares 33 10 3 2" xfId="4393" xr:uid="{F0BF9130-0C26-4CDA-8E9B-D4612F552609}"/>
    <cellStyle name="Millares 33 10 4" xfId="4394" xr:uid="{8575410B-4744-471F-BFD1-A09D32D78B9B}"/>
    <cellStyle name="Millares 33 10 4 2" xfId="4395" xr:uid="{56FF3967-C5C0-4B3C-B576-3116F55ECB7C}"/>
    <cellStyle name="Millares 33 10 5" xfId="4396" xr:uid="{0C3F1687-D951-415F-9AF4-C2586D41CE14}"/>
    <cellStyle name="Millares 33 11" xfId="4397" xr:uid="{552A8B85-21D8-4DDB-8C84-1FCC3A20A6F1}"/>
    <cellStyle name="Millares 33 11 2" xfId="4398" xr:uid="{5598A359-CA3E-40C7-BD5D-FD091F4AC152}"/>
    <cellStyle name="Millares 33 12" xfId="4399" xr:uid="{9EE63366-5EFB-43A6-A442-6108D729694D}"/>
    <cellStyle name="Millares 33 2" xfId="4400" xr:uid="{BBA0DBEE-A878-4E3E-B836-38EC1B2AF89A}"/>
    <cellStyle name="Millares 33 2 2" xfId="4401" xr:uid="{78AB30A7-933E-449E-BEA0-326B3394B883}"/>
    <cellStyle name="Millares 33 2 2 2" xfId="4402" xr:uid="{F726FFF3-C9D3-4B2D-BD03-DF34737CAD34}"/>
    <cellStyle name="Millares 33 2 3" xfId="4403" xr:uid="{4C3DE856-3F4C-4478-AF47-C719CF633F82}"/>
    <cellStyle name="Millares 33 2 3 2" xfId="4404" xr:uid="{3710AC3C-4695-4F4C-9623-578CF33980A0}"/>
    <cellStyle name="Millares 33 2 3 2 2" xfId="4405" xr:uid="{AC7FEA3E-7EF9-44D3-922C-C24DE547A885}"/>
    <cellStyle name="Millares 33 2 3 3" xfId="4406" xr:uid="{9AF01F71-E62A-4FCF-9125-BAB1E5D5A51F}"/>
    <cellStyle name="Millares 33 2 4" xfId="4407" xr:uid="{1927098F-9EA3-4D9F-85A4-7414ADBE725D}"/>
    <cellStyle name="Millares 33 2 4 2" xfId="4408" xr:uid="{3A0C04B1-7F72-4F04-B0D4-E9664D1915C8}"/>
    <cellStyle name="Millares 33 2 5" xfId="4409" xr:uid="{7C243B76-0981-46B8-B71E-EC34327B092C}"/>
    <cellStyle name="Millares 33 2 5 2" xfId="4410" xr:uid="{FA576B00-0327-48FB-9179-0FAEB059DE41}"/>
    <cellStyle name="Millares 33 2 6" xfId="4411" xr:uid="{4A12C966-4759-4DFD-9FD9-6D259A12172D}"/>
    <cellStyle name="Millares 33 2 6 2" xfId="12770" xr:uid="{FFB3AED3-E16D-4D85-B27B-A242889CF803}"/>
    <cellStyle name="Millares 33 2 7" xfId="4412" xr:uid="{E7064E30-6497-4530-82EB-196F5E66979C}"/>
    <cellStyle name="Millares 33 3" xfId="4413" xr:uid="{AEAA4771-ECDD-4549-92C5-9F28C8588EA8}"/>
    <cellStyle name="Millares 33 3 2" xfId="4414" xr:uid="{1A57B052-45EA-45F6-92F0-5C81E0F14734}"/>
    <cellStyle name="Millares 33 3 2 2" xfId="4415" xr:uid="{1E332A00-3F1C-4B5C-B08A-87BE4654AA5F}"/>
    <cellStyle name="Millares 33 3 3" xfId="4416" xr:uid="{AF8A8EAC-AB57-4AA0-833C-C5B594575F8F}"/>
    <cellStyle name="Millares 33 3 3 2" xfId="4417" xr:uid="{4ABF00B3-23D2-493D-BDD3-187548CBA76A}"/>
    <cellStyle name="Millares 33 3 4" xfId="4418" xr:uid="{FBAED283-BE1D-4CE8-B297-1A4E274CA525}"/>
    <cellStyle name="Millares 33 3 4 2" xfId="4419" xr:uid="{0AAC593E-D8E3-4D17-863A-C84C35FA4307}"/>
    <cellStyle name="Millares 33 3 5" xfId="4420" xr:uid="{08A25A41-AEF6-4C7B-B4B8-69E785556DDD}"/>
    <cellStyle name="Millares 33 4" xfId="4421" xr:uid="{494C11D9-EED8-4A6D-B4DF-56EB8ABCF383}"/>
    <cellStyle name="Millares 33 4 2" xfId="4422" xr:uid="{A3D7F054-D05B-4E10-8598-EA0E7378232D}"/>
    <cellStyle name="Millares 33 4 2 2" xfId="4423" xr:uid="{20BE5709-CC06-435D-A643-8F0D87A7D7DD}"/>
    <cellStyle name="Millares 33 4 3" xfId="4424" xr:uid="{5294A711-AD4A-49FB-9168-2BE65F4F6482}"/>
    <cellStyle name="Millares 33 4 3 2" xfId="4425" xr:uid="{9BB47964-6A8A-4646-9EAD-EB17DC3B466E}"/>
    <cellStyle name="Millares 33 4 4" xfId="4426" xr:uid="{6E2DBACB-F598-402F-9D27-B3B6049D4913}"/>
    <cellStyle name="Millares 33 4 4 2" xfId="4427" xr:uid="{CBEB275F-9F97-475C-8311-30F9045A5D88}"/>
    <cellStyle name="Millares 33 4 5" xfId="4428" xr:uid="{A05B4EC3-F4E8-4379-97CB-E75780074917}"/>
    <cellStyle name="Millares 33 5" xfId="4429" xr:uid="{BB4EB2B0-3905-4C99-96A6-AB13488CCE63}"/>
    <cellStyle name="Millares 33 5 2" xfId="4430" xr:uid="{3DF867FC-8883-4694-8BC8-24E910471223}"/>
    <cellStyle name="Millares 33 5 2 2" xfId="4431" xr:uid="{B224240A-097B-4317-B790-9477C93C206A}"/>
    <cellStyle name="Millares 33 5 3" xfId="4432" xr:uid="{2289811F-05CD-443D-ACB3-A822213BAD26}"/>
    <cellStyle name="Millares 33 5 3 2" xfId="4433" xr:uid="{3684BC29-22B5-4374-B793-92A761479B21}"/>
    <cellStyle name="Millares 33 5 4" xfId="4434" xr:uid="{00424A94-71B7-452A-8C41-DF950F1CB2B2}"/>
    <cellStyle name="Millares 33 5 4 2" xfId="4435" xr:uid="{CB66DB98-08E7-45F8-944C-A35E174CC7DB}"/>
    <cellStyle name="Millares 33 5 5" xfId="4436" xr:uid="{89FD72A3-41ED-44B8-96DF-39F12B654D64}"/>
    <cellStyle name="Millares 33 6" xfId="4437" xr:uid="{9AA92B05-3D18-437B-BF15-9213317CB17B}"/>
    <cellStyle name="Millares 33 6 2" xfId="4438" xr:uid="{2CF05DEB-896F-4569-896F-73E11BDE2049}"/>
    <cellStyle name="Millares 33 6 2 2" xfId="4439" xr:uid="{C78445B1-0786-43FB-AE73-55A50F5C49C2}"/>
    <cellStyle name="Millares 33 6 3" xfId="4440" xr:uid="{ECEC2DA8-7D70-456A-B83A-D617F2DF8C73}"/>
    <cellStyle name="Millares 33 6 3 2" xfId="4441" xr:uid="{A5FA2217-8CC0-4583-AED0-9700C3EF404B}"/>
    <cellStyle name="Millares 33 6 4" xfId="4442" xr:uid="{37668DA1-00E9-4184-9BC9-BCF83131FF2E}"/>
    <cellStyle name="Millares 33 6 4 2" xfId="4443" xr:uid="{88EFAEA9-E6FA-421E-BC85-40C017F83264}"/>
    <cellStyle name="Millares 33 6 5" xfId="4444" xr:uid="{5B9E4F0D-A201-4718-B8C8-9CF702CA7F9E}"/>
    <cellStyle name="Millares 33 7" xfId="4445" xr:uid="{23FAE2FD-8684-44AB-A1C7-CA8F41D8709C}"/>
    <cellStyle name="Millares 33 7 2" xfId="4446" xr:uid="{D3483178-033F-4614-94CF-E0FA4C5AF556}"/>
    <cellStyle name="Millares 33 7 2 2" xfId="4447" xr:uid="{7F72DF29-F0B2-4C2D-BACB-BE87143F9172}"/>
    <cellStyle name="Millares 33 7 3" xfId="4448" xr:uid="{1F8AC609-4AD5-4575-910F-BD6C733A5B18}"/>
    <cellStyle name="Millares 33 7 3 2" xfId="4449" xr:uid="{3773276C-7CAE-4583-8E16-74A4D401D3FC}"/>
    <cellStyle name="Millares 33 7 4" xfId="4450" xr:uid="{B6005C3C-93EB-4FB8-BAB0-CEDA7DEA71C4}"/>
    <cellStyle name="Millares 33 7 4 2" xfId="4451" xr:uid="{06D4D063-421A-470B-B25C-1905EB5D7A2D}"/>
    <cellStyle name="Millares 33 7 5" xfId="4452" xr:uid="{83C181DA-DE18-45A5-824E-2BF8D850E21F}"/>
    <cellStyle name="Millares 33 8" xfId="4453" xr:uid="{159965AE-F79C-478C-8C3B-2F7C996F7A0A}"/>
    <cellStyle name="Millares 33 8 2" xfId="4454" xr:uid="{71DBEEC1-6538-4B62-A5E9-DA3264FD368C}"/>
    <cellStyle name="Millares 33 8 2 2" xfId="4455" xr:uid="{F49139E1-6E64-4BE9-8E5F-35EB8E298FA1}"/>
    <cellStyle name="Millares 33 8 3" xfId="4456" xr:uid="{88C65AF7-CD28-45C2-A81A-B4EDE58A85D7}"/>
    <cellStyle name="Millares 33 8 3 2" xfId="4457" xr:uid="{CA70BD72-3826-43F8-8127-8A34C589798C}"/>
    <cellStyle name="Millares 33 8 4" xfId="4458" xr:uid="{E8E9FD97-7D8C-4DA1-9827-E58D616CC082}"/>
    <cellStyle name="Millares 33 8 4 2" xfId="4459" xr:uid="{F0257DD4-E418-40BB-835A-58E24E96BAB5}"/>
    <cellStyle name="Millares 33 8 5" xfId="4460" xr:uid="{5F67131D-74AD-4A37-965C-2927CE07765A}"/>
    <cellStyle name="Millares 33 9" xfId="4461" xr:uid="{47FABE0B-8062-4630-8681-D12D91D5245D}"/>
    <cellStyle name="Millares 33 9 2" xfId="4462" xr:uid="{96C7A1B9-A274-41F4-9B83-BF3D550B3D2A}"/>
    <cellStyle name="Millares 33 9 2 2" xfId="4463" xr:uid="{41DC8A17-A1B3-4A88-B02E-23FEE1442797}"/>
    <cellStyle name="Millares 33 9 3" xfId="4464" xr:uid="{BF1E5518-61DC-4B85-A364-056D0B500E3D}"/>
    <cellStyle name="Millares 33 9 3 2" xfId="4465" xr:uid="{9F990B22-98E8-4F07-8C46-C663FDA1E0C9}"/>
    <cellStyle name="Millares 33 9 4" xfId="4466" xr:uid="{D38BA55A-82A6-4BE3-AC3D-E08C60A34651}"/>
    <cellStyle name="Millares 33 9 4 2" xfId="4467" xr:uid="{0C275E0A-096C-4EEF-BCA7-2083C7FCC13E}"/>
    <cellStyle name="Millares 33 9 5" xfId="4468" xr:uid="{A68ABFF0-2913-4CD7-AFE2-3B2F77021D88}"/>
    <cellStyle name="Millares 330" xfId="4469" xr:uid="{2E17DC71-31E5-4A79-8411-7132A3BB0210}"/>
    <cellStyle name="Millares 331" xfId="4470" xr:uid="{4360A944-CC7D-47CB-A2CC-458F8ED111F7}"/>
    <cellStyle name="Millares 332" xfId="4471" xr:uid="{DE5C1C01-8DAE-4B30-B729-94BAE33F2E18}"/>
    <cellStyle name="Millares 333" xfId="4472" xr:uid="{C08D1C6F-F03A-4817-9025-275AB631866F}"/>
    <cellStyle name="Millares 334" xfId="4473" xr:uid="{D43593D4-9FB2-419F-9CA7-8B578DE0E915}"/>
    <cellStyle name="Millares 335" xfId="4474" xr:uid="{FF5B3A6F-1E0F-4BD8-8B29-578281BEB529}"/>
    <cellStyle name="Millares 336" xfId="4475" xr:uid="{9D23876F-2AA0-4424-934F-6430B2AEDCB2}"/>
    <cellStyle name="Millares 337" xfId="4476" xr:uid="{8EF03A4B-F48E-4E64-8D4B-AA24DE1C26B7}"/>
    <cellStyle name="Millares 338" xfId="4477" xr:uid="{D7B157B5-F6A2-44AA-BB17-A3D25DCF5768}"/>
    <cellStyle name="Millares 339" xfId="4478" xr:uid="{EFD17B66-97B5-4C21-8C9D-9C44BC062B93}"/>
    <cellStyle name="Millares 34" xfId="4479" xr:uid="{3FFD212D-A042-4B96-BEBF-735CD1821C2D}"/>
    <cellStyle name="Millares 34 2" xfId="4480" xr:uid="{AB1CE1EB-83E7-433F-AA91-20409801D32C}"/>
    <cellStyle name="Millares 34 2 2" xfId="4481" xr:uid="{4721FD86-012F-420E-94CC-C16444455A37}"/>
    <cellStyle name="Millares 34 3" xfId="4482" xr:uid="{D53E1C60-C71D-4D65-ADDC-D54B72BB78A2}"/>
    <cellStyle name="Millares 34 3 2" xfId="4483" xr:uid="{66ACA1CE-F02A-4A63-9D29-30F3DCC17A6F}"/>
    <cellStyle name="Millares 340" xfId="4484" xr:uid="{C50447F9-FB18-4D7C-8C69-03DD411046A9}"/>
    <cellStyle name="Millares 341" xfId="4485" xr:uid="{2ED6C20F-2786-47F2-8DE1-4A9F284F4282}"/>
    <cellStyle name="Millares 342" xfId="4486" xr:uid="{C6C3B5EA-9020-4AA4-BF0C-243865D7F181}"/>
    <cellStyle name="Millares 343" xfId="4487" xr:uid="{4831B405-248A-4551-A037-1C9E938E35EF}"/>
    <cellStyle name="Millares 344" xfId="4488" xr:uid="{5AD8C7C9-E30F-478C-8B3D-9A17FD25589D}"/>
    <cellStyle name="Millares 345" xfId="4489" xr:uid="{3D6BA3F0-DC76-4C06-85CC-B74E95DDC1D8}"/>
    <cellStyle name="Millares 346" xfId="4490" xr:uid="{DFF1CE32-9DF7-4258-8F43-26C61F9CC9FA}"/>
    <cellStyle name="Millares 347" xfId="4491" xr:uid="{F5BF462F-14F7-4887-9DFD-F3AA8B0B14EE}"/>
    <cellStyle name="Millares 348" xfId="4492" xr:uid="{C453B9E8-EA3A-4965-9D89-651FEA91C4F1}"/>
    <cellStyle name="Millares 349" xfId="4493" xr:uid="{990B5F08-A458-4363-9AFF-1E550F66F27A}"/>
    <cellStyle name="Millares 35" xfId="4494" xr:uid="{466C7C6A-D44A-4632-A94A-8CB223B716DD}"/>
    <cellStyle name="Millares 35 2" xfId="4495" xr:uid="{A3C1CE88-C190-496F-BDD6-EEAF7170F39F}"/>
    <cellStyle name="Millares 35 2 2" xfId="4496" xr:uid="{3DFABE48-D7C7-4578-A54B-5AA085FE09BF}"/>
    <cellStyle name="Millares 35 3" xfId="4497" xr:uid="{23344A27-BACA-47A4-8860-90C9E45638A9}"/>
    <cellStyle name="Millares 35 3 2" xfId="4498" xr:uid="{324803ED-475A-4FFC-BF27-9FFB1BA17FD6}"/>
    <cellStyle name="Millares 35 3 3" xfId="4499" xr:uid="{0B374D61-3812-4496-8E7A-E269896FF12C}"/>
    <cellStyle name="Millares 35 4" xfId="4500" xr:uid="{7551DBD0-65B0-49A5-9CD0-0B71D5F13F4F}"/>
    <cellStyle name="Millares 350" xfId="4501" xr:uid="{A7C87E40-622D-4834-9419-5AA06E18364C}"/>
    <cellStyle name="Millares 351" xfId="4502" xr:uid="{18C4B11B-F0C1-44CA-85FA-5E1BE36D8B79}"/>
    <cellStyle name="Millares 352" xfId="4503" xr:uid="{1F467B09-EC9D-494E-9ACD-3437FCD9D5E7}"/>
    <cellStyle name="Millares 353" xfId="4504" xr:uid="{FB9E1C55-DB82-4D0B-AC04-C00A9F3AA47C}"/>
    <cellStyle name="Millares 354" xfId="4505" xr:uid="{7696C1B5-A255-46E9-BA02-8699D37CB6FA}"/>
    <cellStyle name="Millares 355" xfId="4506" xr:uid="{7E6173A5-FC7F-4F06-A2D4-58AEDC529F10}"/>
    <cellStyle name="Millares 356" xfId="4507" xr:uid="{6BE0DDEF-0AED-4DF2-A3E4-91940AD7D2E7}"/>
    <cellStyle name="Millares 357" xfId="4508" xr:uid="{9563206E-303A-4358-8B37-2BC3EB858082}"/>
    <cellStyle name="Millares 358" xfId="4509" xr:uid="{D76AB67B-1B0D-4942-9CEA-F0AD430513DE}"/>
    <cellStyle name="Millares 359" xfId="4510" xr:uid="{0552ADBC-89F6-4CDC-8C59-4969B405128B}"/>
    <cellStyle name="Millares 36" xfId="4511" xr:uid="{64B87D49-695C-441C-9073-6A72C0553CF9}"/>
    <cellStyle name="Millares 36 10" xfId="4512" xr:uid="{631FA997-9556-479A-B1EF-77FC421468A4}"/>
    <cellStyle name="Millares 36 10 2" xfId="4513" xr:uid="{EF909447-FCA0-4273-A29F-0D2C5027A3E3}"/>
    <cellStyle name="Millares 36 10 2 2" xfId="4514" xr:uid="{899950D1-DA53-4654-9656-6652C727A508}"/>
    <cellStyle name="Millares 36 10 3" xfId="4515" xr:uid="{0C9F7567-F920-4EDB-85C8-029B3693F648}"/>
    <cellStyle name="Millares 36 10 3 2" xfId="4516" xr:uid="{D752BBE4-D986-4F9B-9494-74206D4D9DAB}"/>
    <cellStyle name="Millares 36 10 4" xfId="4517" xr:uid="{38D01822-13D2-4456-8701-5126B9421BBD}"/>
    <cellStyle name="Millares 36 10 4 2" xfId="4518" xr:uid="{42FE35AD-94C2-4205-9481-10734D5750CC}"/>
    <cellStyle name="Millares 36 10 5" xfId="4519" xr:uid="{C57CB30C-5A09-43DD-BA45-2E5BB8DF60EE}"/>
    <cellStyle name="Millares 36 11" xfId="4520" xr:uid="{663EA3AE-B6FD-47E5-8A26-F94BA434884D}"/>
    <cellStyle name="Millares 36 11 2" xfId="4521" xr:uid="{942A72F8-2E69-4BB4-A6F3-E33309EA181C}"/>
    <cellStyle name="Millares 36 11 2 2" xfId="4522" xr:uid="{B6CBA169-451B-417C-8D46-BACBDAF7DA0A}"/>
    <cellStyle name="Millares 36 11 3" xfId="4523" xr:uid="{769EC2E5-1262-4A21-B8C5-CC37CD8CEC46}"/>
    <cellStyle name="Millares 36 11 3 2" xfId="4524" xr:uid="{CDB33843-6376-4A84-9CE9-EC5AE1A869C9}"/>
    <cellStyle name="Millares 36 11 4" xfId="4525" xr:uid="{6D21C3E3-D4E0-4E0B-BEE5-16593605215A}"/>
    <cellStyle name="Millares 36 12" xfId="4526" xr:uid="{4BD70FE4-89B8-4D9B-99D8-43A7172ACA87}"/>
    <cellStyle name="Millares 36 12 2" xfId="4527" xr:uid="{3DB4D8B8-ABA7-4D73-9658-D21C592A71DE}"/>
    <cellStyle name="Millares 36 13" xfId="4528" xr:uid="{675AF7A6-8794-4613-B74D-28FFF3D679F6}"/>
    <cellStyle name="Millares 36 13 2" xfId="4529" xr:uid="{953DE83A-B7A9-4F6B-9D07-9B23482E69D4}"/>
    <cellStyle name="Millares 36 14" xfId="4530" xr:uid="{6AC8C087-A946-4D5D-91C9-5E03EFDC2976}"/>
    <cellStyle name="Millares 36 14 2" xfId="4531" xr:uid="{03CBCB76-FCD1-4667-ADA3-B203F6688243}"/>
    <cellStyle name="Millares 36 15" xfId="4532" xr:uid="{6CE16F54-7D67-4709-A103-41E3D9AC2CB5}"/>
    <cellStyle name="Millares 36 15 2" xfId="12771" xr:uid="{C4CD0E53-E564-4A51-B5E4-EE5D7A73383A}"/>
    <cellStyle name="Millares 36 16" xfId="4533" xr:uid="{15EA4BEE-4CEF-47B4-8347-4BDD90E73D97}"/>
    <cellStyle name="Millares 36 2" xfId="4534" xr:uid="{F5A1DFAA-F91D-4370-8E51-1FD12E96AD26}"/>
    <cellStyle name="Millares 36 2 2" xfId="4535" xr:uid="{C2681599-44CE-4E12-A164-E59D03E686BB}"/>
    <cellStyle name="Millares 36 2 2 2" xfId="4536" xr:uid="{22219993-83AC-43F9-8631-B08E8CA33278}"/>
    <cellStyle name="Millares 36 2 2 2 2" xfId="4537" xr:uid="{3C6ECBC9-BDF6-4956-84B8-9251221A30D7}"/>
    <cellStyle name="Millares 36 2 2 3" xfId="4538" xr:uid="{605EEA54-DE5A-4541-B586-5DA5046ADC6A}"/>
    <cellStyle name="Millares 36 2 2 3 2" xfId="4539" xr:uid="{D7043546-2F57-440E-865E-FD4462606F38}"/>
    <cellStyle name="Millares 36 2 2 4" xfId="4540" xr:uid="{6ED87E13-5093-4623-B67E-F50105D2FE49}"/>
    <cellStyle name="Millares 36 2 2 4 2" xfId="4541" xr:uid="{0AA63223-F5CA-45B0-9F66-E3172FB4377B}"/>
    <cellStyle name="Millares 36 2 2 5" xfId="4542" xr:uid="{312B94B2-414F-4725-86E7-9E0846CC76E2}"/>
    <cellStyle name="Millares 36 2 3" xfId="4543" xr:uid="{F52F95DE-4C00-4097-8F90-272434B40216}"/>
    <cellStyle name="Millares 36 2 3 2" xfId="4544" xr:uid="{1F7B213F-21C1-4E4B-A57F-22B065D5CD76}"/>
    <cellStyle name="Millares 36 2 4" xfId="4545" xr:uid="{43B615D2-CE51-4CEE-ADE7-1211D135C4FA}"/>
    <cellStyle name="Millares 36 2 4 2" xfId="4546" xr:uid="{DF053927-B436-4625-970A-081F17D29CB1}"/>
    <cellStyle name="Millares 36 2 5" xfId="4547" xr:uid="{613277C6-CAD7-4A3D-BEEC-08B71A4AA678}"/>
    <cellStyle name="Millares 36 3" xfId="4548" xr:uid="{68F89410-12FB-4C0C-B57B-89F711FE1D7F}"/>
    <cellStyle name="Millares 36 3 2" xfId="4549" xr:uid="{301E9DA6-6CC8-47FF-9052-AF931916960C}"/>
    <cellStyle name="Millares 36 3 2 2" xfId="4550" xr:uid="{D0DB9146-36E2-4AE0-A771-5206648A980C}"/>
    <cellStyle name="Millares 36 3 3" xfId="4551" xr:uid="{3AD6C4E6-5607-4D92-8354-0C73781220AD}"/>
    <cellStyle name="Millares 36 3 3 2" xfId="4552" xr:uid="{7FE525F6-351F-415C-94B4-F0A6B7A2E8F0}"/>
    <cellStyle name="Millares 36 3 4" xfId="4553" xr:uid="{F57AACC3-BA3C-40A9-B12F-CD7B90C65EAC}"/>
    <cellStyle name="Millares 36 3 4 2" xfId="4554" xr:uid="{FACCA4AA-792F-4C32-9B3E-6413CF2F78F8}"/>
    <cellStyle name="Millares 36 3 5" xfId="4555" xr:uid="{FA4106D6-D814-4045-9CF5-C3FAEB9CDD14}"/>
    <cellStyle name="Millares 36 4" xfId="4556" xr:uid="{02F82E72-77BF-4688-A8BE-72DF233264F7}"/>
    <cellStyle name="Millares 36 4 2" xfId="4557" xr:uid="{53B508A9-1A16-498B-9161-8662A5584947}"/>
    <cellStyle name="Millares 36 4 2 2" xfId="4558" xr:uid="{CB8D149E-9052-411F-BAB2-279AFB0FD3A5}"/>
    <cellStyle name="Millares 36 4 3" xfId="4559" xr:uid="{05A73B79-82ED-43A2-AE38-EFEC802C7637}"/>
    <cellStyle name="Millares 36 4 3 2" xfId="4560" xr:uid="{E13C85BC-F295-4596-BBF5-AF98B894B7B1}"/>
    <cellStyle name="Millares 36 4 4" xfId="4561" xr:uid="{9E5C172D-5066-4FA6-AF68-A132BFFC0531}"/>
    <cellStyle name="Millares 36 4 4 2" xfId="4562" xr:uid="{2640676D-6322-4E69-873B-5EB1E77742B3}"/>
    <cellStyle name="Millares 36 4 5" xfId="4563" xr:uid="{B86EBF6A-DCE3-44F2-88C3-6CD32951F9C3}"/>
    <cellStyle name="Millares 36 5" xfId="4564" xr:uid="{0E5712C4-B09F-4BBF-8E71-0324D769CE6F}"/>
    <cellStyle name="Millares 36 5 2" xfId="4565" xr:uid="{01DFA61C-E986-4328-8C4A-5DDBDD8384FF}"/>
    <cellStyle name="Millares 36 5 2 2" xfId="4566" xr:uid="{1DA84C60-5C68-4439-9298-57F79ACA3287}"/>
    <cellStyle name="Millares 36 5 3" xfId="4567" xr:uid="{BB95047A-6AE0-46C0-A6B0-E1B290B47E84}"/>
    <cellStyle name="Millares 36 5 3 2" xfId="4568" xr:uid="{85501BF4-382E-4211-B993-13FBBD7FC66A}"/>
    <cellStyle name="Millares 36 5 4" xfId="4569" xr:uid="{214BECC6-5020-43FF-9FFE-0E7D3AD076FA}"/>
    <cellStyle name="Millares 36 5 4 2" xfId="4570" xr:uid="{F2A32059-1E15-498F-ADA6-21966CB35481}"/>
    <cellStyle name="Millares 36 5 5" xfId="4571" xr:uid="{26242984-EDC3-42DC-848B-FDB2E8B728B3}"/>
    <cellStyle name="Millares 36 6" xfId="4572" xr:uid="{F9AB6479-6067-4A73-8D47-DADDF897BBFC}"/>
    <cellStyle name="Millares 36 6 2" xfId="4573" xr:uid="{29165792-5641-4EFF-B48D-3A1D973FD2DF}"/>
    <cellStyle name="Millares 36 6 2 2" xfId="4574" xr:uid="{6DE1341F-EFE0-4BAC-935D-3F04893C64F4}"/>
    <cellStyle name="Millares 36 6 3" xfId="4575" xr:uid="{9159F0C2-69A1-45BE-90DA-B244DB70E439}"/>
    <cellStyle name="Millares 36 6 3 2" xfId="4576" xr:uid="{8F9585CD-E724-4179-B423-16D70BC8BCAD}"/>
    <cellStyle name="Millares 36 6 4" xfId="4577" xr:uid="{70565A53-3925-46E1-957A-2E4A71F45C7B}"/>
    <cellStyle name="Millares 36 6 4 2" xfId="4578" xr:uid="{559F16E9-E218-4569-9F75-0D9CBA70260A}"/>
    <cellStyle name="Millares 36 6 5" xfId="4579" xr:uid="{918DEEB6-7094-4E16-A127-AF06BEF26A2F}"/>
    <cellStyle name="Millares 36 7" xfId="4580" xr:uid="{7D5730F6-AA40-41DD-8040-9FCA3895B5E2}"/>
    <cellStyle name="Millares 36 7 2" xfId="4581" xr:uid="{97273CB7-495A-4CFE-86B2-767A1A3DCD56}"/>
    <cellStyle name="Millares 36 7 2 2" xfId="4582" xr:uid="{C2968C02-A2AF-4244-82AB-BCA71914EC6C}"/>
    <cellStyle name="Millares 36 7 3" xfId="4583" xr:uid="{E93C93FE-DE1E-4A99-A2DC-EDCA2AE1725B}"/>
    <cellStyle name="Millares 36 7 3 2" xfId="4584" xr:uid="{80281430-6AC9-4BBF-AC43-8A917F622EF8}"/>
    <cellStyle name="Millares 36 7 4" xfId="4585" xr:uid="{C6183E3D-39B9-4F7E-A40C-4B8B6D87C8E3}"/>
    <cellStyle name="Millares 36 7 4 2" xfId="4586" xr:uid="{079E89D0-026E-48BE-973F-A8863CE745EA}"/>
    <cellStyle name="Millares 36 7 5" xfId="4587" xr:uid="{253F6D07-3397-4E5F-AA82-9A7A8F810230}"/>
    <cellStyle name="Millares 36 8" xfId="4588" xr:uid="{C5D5D76A-3C10-479A-9A00-9E80F073D93B}"/>
    <cellStyle name="Millares 36 8 2" xfId="4589" xr:uid="{B330B925-A6A1-4392-BF8D-0CBA795B3B1F}"/>
    <cellStyle name="Millares 36 8 2 2" xfId="4590" xr:uid="{4654D6C7-31D0-4EEB-88A3-D66B246C8BFA}"/>
    <cellStyle name="Millares 36 8 3" xfId="4591" xr:uid="{0181B079-35B9-4BFE-9923-9F83DAC579C5}"/>
    <cellStyle name="Millares 36 8 3 2" xfId="4592" xr:uid="{DDF4F56A-342E-492F-AB50-90C8AAE6FA06}"/>
    <cellStyle name="Millares 36 8 4" xfId="4593" xr:uid="{E76AE2DA-E557-4A33-AED2-4589E7D456A9}"/>
    <cellStyle name="Millares 36 8 4 2" xfId="4594" xr:uid="{475EFD79-5807-48B9-B047-7E46121750BB}"/>
    <cellStyle name="Millares 36 8 5" xfId="4595" xr:uid="{DA510743-28F6-48A9-94FB-A450B7852D6E}"/>
    <cellStyle name="Millares 36 9" xfId="4596" xr:uid="{FE41690E-2044-4D1E-B2EF-E1088D33B8AD}"/>
    <cellStyle name="Millares 36 9 2" xfId="4597" xr:uid="{383504EC-6175-434D-8DD7-28D5E5184B5B}"/>
    <cellStyle name="Millares 36 9 2 2" xfId="4598" xr:uid="{80B6C786-4F10-403E-9370-865F88FD919E}"/>
    <cellStyle name="Millares 36 9 3" xfId="4599" xr:uid="{69C94B64-EF6D-4E25-B2AE-A394A576C0D2}"/>
    <cellStyle name="Millares 36 9 3 2" xfId="4600" xr:uid="{806DB421-6694-4F05-8BDC-9424C1237D15}"/>
    <cellStyle name="Millares 36 9 4" xfId="4601" xr:uid="{AF3B0C71-3524-4C57-8CEF-BFCC4A0A9110}"/>
    <cellStyle name="Millares 36 9 4 2" xfId="4602" xr:uid="{659ACDF4-462E-4021-83A3-095E12EDBDDE}"/>
    <cellStyle name="Millares 36 9 5" xfId="4603" xr:uid="{E8AE415D-A900-441E-B4D1-9E41C3BD50DA}"/>
    <cellStyle name="Millares 360" xfId="4604" xr:uid="{812AE15C-6280-47F6-8633-E2873FEAEBD7}"/>
    <cellStyle name="Millares 361" xfId="4605" xr:uid="{F039F8E4-8776-4909-B204-8032F67C671C}"/>
    <cellStyle name="Millares 362" xfId="4606" xr:uid="{6F9D4CE2-7CA8-4A29-BAE2-483EADA3D944}"/>
    <cellStyle name="Millares 363" xfId="4607" xr:uid="{9DF997FD-116B-44C3-9A10-03994309BAD6}"/>
    <cellStyle name="Millares 364" xfId="4608" xr:uid="{C579F9B8-9227-49CB-873A-AC294A4AB114}"/>
    <cellStyle name="Millares 365" xfId="4609" xr:uid="{97276EA1-E7D2-4779-B86B-55F004418F6F}"/>
    <cellStyle name="Millares 366" xfId="4610" xr:uid="{15EEAAA3-6947-463E-9174-2E776BF7DFC3}"/>
    <cellStyle name="Millares 367" xfId="4611" xr:uid="{63D93124-2EB5-4906-B7F6-85FEEED57A75}"/>
    <cellStyle name="Millares 368" xfId="4612" xr:uid="{09CE8DC1-14EF-405D-BCB7-82C96BEAB769}"/>
    <cellStyle name="Millares 369" xfId="4613" xr:uid="{610D4335-0FE1-4600-92BE-ED731906303A}"/>
    <cellStyle name="Millares 37" xfId="4614" xr:uid="{E66787D7-99F7-4C25-B302-DA12F13781CA}"/>
    <cellStyle name="Millares 37 2" xfId="4615" xr:uid="{84C64878-38C9-4CA0-B3C3-A3CAB7C23E2D}"/>
    <cellStyle name="Millares 37 2 2" xfId="4616" xr:uid="{B774C196-B3A7-49E0-B09D-23B82A4FC3B3}"/>
    <cellStyle name="Millares 37 3" xfId="4617" xr:uid="{8714E9F0-7AD3-48CB-8F6A-8A8802D6800C}"/>
    <cellStyle name="Millares 370" xfId="4618" xr:uid="{98E5647F-C3FE-42CF-825E-E998BF4600C2}"/>
    <cellStyle name="Millares 370 2" xfId="12772" xr:uid="{A80B861C-ADE9-4C0A-8009-64BA7026C739}"/>
    <cellStyle name="Millares 370 3" xfId="15524" xr:uid="{52A3F4C3-48D3-46EE-A641-C669C0538380}"/>
    <cellStyle name="Millares 371" xfId="4619" xr:uid="{1042BE27-D832-43F1-9155-18E74D0BFC85}"/>
    <cellStyle name="Millares 371 2" xfId="12773" xr:uid="{7748863A-BB92-4D9E-ACA8-738E49E0F96C}"/>
    <cellStyle name="Millares 371 3" xfId="15525" xr:uid="{1AA22065-8CA5-4CA8-B0AF-7AE27A60F175}"/>
    <cellStyle name="Millares 372" xfId="4620" xr:uid="{EA5D75DE-94F8-430D-A4EA-E5086D8499CB}"/>
    <cellStyle name="Millares 373" xfId="4621" xr:uid="{9B2292A6-B545-441A-904B-80E7172D2659}"/>
    <cellStyle name="Millares 374" xfId="4622" xr:uid="{88373D46-1B2D-409A-BAFB-2025E91CA34A}"/>
    <cellStyle name="Millares 375" xfId="4623" xr:uid="{223FC2B4-251A-4245-84E3-B97AFF8A06C2}"/>
    <cellStyle name="Millares 376" xfId="4624" xr:uid="{60332E29-6EBC-4F82-A7CF-19ADD372AFC8}"/>
    <cellStyle name="Millares 377" xfId="4625" xr:uid="{AF29D565-F370-48F0-A228-877EEB49BD70}"/>
    <cellStyle name="Millares 378" xfId="4626" xr:uid="{8AC817B5-F6D1-42F8-960A-61EB38024337}"/>
    <cellStyle name="Millares 379" xfId="4627" xr:uid="{CD386F48-4112-4552-AEF0-DFF8912641E3}"/>
    <cellStyle name="Millares 38" xfId="4628" xr:uid="{28C80A02-3EDE-4D3D-BEB6-368F5C185DF6}"/>
    <cellStyle name="Millares 38 2" xfId="4629" xr:uid="{158EDAF3-27DB-4E2D-A1AE-11ACB0E8DDAF}"/>
    <cellStyle name="Millares 38 2 2" xfId="4630" xr:uid="{A538EAC5-1DCF-408F-912F-2DA3A12240D6}"/>
    <cellStyle name="Millares 38 2 2 2" xfId="4631" xr:uid="{907CFF58-2DDB-4F05-8CCF-1EC92D680831}"/>
    <cellStyle name="Millares 38 2 3" xfId="4632" xr:uid="{7225A0B2-C418-40B8-A941-5408270712EF}"/>
    <cellStyle name="Millares 38 3" xfId="4633" xr:uid="{47F9CCEF-520F-4456-BC9E-90FFD92DDEEF}"/>
    <cellStyle name="Millares 38 3 2" xfId="4634" xr:uid="{279C50D6-8F72-47D2-B6E1-88050D8E5337}"/>
    <cellStyle name="Millares 38 3 2 2" xfId="4635" xr:uid="{704E0904-4C47-444E-8638-28E951974A74}"/>
    <cellStyle name="Millares 38 3 3" xfId="4636" xr:uid="{5EB0A7AF-2ED9-4593-90CB-54DCC07DEB14}"/>
    <cellStyle name="Millares 38 3 3 2" xfId="4637" xr:uid="{AFA48E61-4BFF-4872-9844-75C64BB69B96}"/>
    <cellStyle name="Millares 38 3 4" xfId="4638" xr:uid="{7F9977FD-AB86-4BD9-A2FB-E42C3D328653}"/>
    <cellStyle name="Millares 38 3 5" xfId="4639" xr:uid="{B3E94F91-EFD6-4D3F-A8C3-878B8F39654A}"/>
    <cellStyle name="Millares 38 4" xfId="4640" xr:uid="{D590A644-8F77-4DB6-AE40-AE39E0ACD77A}"/>
    <cellStyle name="Millares 38 4 2" xfId="4641" xr:uid="{3EF48FB9-CC06-4227-8EF6-4B8A390C9AB8}"/>
    <cellStyle name="Millares 38 5" xfId="4642" xr:uid="{6E5E0798-40BA-48E5-AD32-62D4A0C5D5A2}"/>
    <cellStyle name="Millares 38 5 2" xfId="4643" xr:uid="{A264DE0D-3607-45F7-A350-C76D513E2EB1}"/>
    <cellStyle name="Millares 38 5 3" xfId="4644" xr:uid="{BCBF5140-0688-42FF-884B-1B8927D31242}"/>
    <cellStyle name="Millares 38 6" xfId="4645" xr:uid="{463C5A22-1DA3-4CFE-898B-E733B0B29E35}"/>
    <cellStyle name="Millares 38 6 2" xfId="4646" xr:uid="{E73DDC9A-365F-401F-A739-DC2AE1F80335}"/>
    <cellStyle name="Millares 38 7" xfId="4647" xr:uid="{4EF1B162-23FD-4240-93EB-6093A5B56315}"/>
    <cellStyle name="Millares 38 7 2" xfId="12774" xr:uid="{29002E7E-EEBA-40A6-94A1-D09EB70D74C5}"/>
    <cellStyle name="Millares 38 8" xfId="4648" xr:uid="{A42904DE-B16F-411A-B44F-7B48A9CB10D2}"/>
    <cellStyle name="Millares 380" xfId="4649" xr:uid="{79A59FD9-69F2-4DDE-8335-F3F3C684AE2A}"/>
    <cellStyle name="Millares 381" xfId="4650" xr:uid="{56B62284-4EB6-4231-92C4-C2E410EAA60E}"/>
    <cellStyle name="Millares 382" xfId="4651" xr:uid="{9B1C65AF-679B-4D96-AFBA-A728589BA4B6}"/>
    <cellStyle name="Millares 383" xfId="4652" xr:uid="{55FF82A3-8CF3-49A0-BADA-CD924FE86730}"/>
    <cellStyle name="Millares 383 2" xfId="12775" xr:uid="{38E945E9-792A-45BA-873E-596B46F10C6A}"/>
    <cellStyle name="Millares 383 3" xfId="15526" xr:uid="{C4621011-0F98-4A9D-946B-BA5C8261354C}"/>
    <cellStyle name="Millares 384" xfId="4653" xr:uid="{A0839FC2-1BE3-47CF-8BAE-FC09481F45EB}"/>
    <cellStyle name="Millares 385" xfId="4654" xr:uid="{35FD77E7-192B-497D-812F-094F39ADED81}"/>
    <cellStyle name="Millares 386" xfId="4655" xr:uid="{5C5CEF59-3941-4BDD-9713-1314A1B55CF9}"/>
    <cellStyle name="Millares 387" xfId="4656" xr:uid="{02EE7E25-393F-492E-8F8F-A9BF82E2E67E}"/>
    <cellStyle name="Millares 388" xfId="4657" xr:uid="{CE576A3A-2AEB-4FB6-9D57-45B2CD07F7E7}"/>
    <cellStyle name="Millares 389" xfId="4658" xr:uid="{BBDC4603-75AC-4050-9117-0C3050AAE4F9}"/>
    <cellStyle name="Millares 39" xfId="4659" xr:uid="{E24C4545-66DC-4189-B8A9-9D62C7DB5657}"/>
    <cellStyle name="Millares 39 10" xfId="4660" xr:uid="{E66BDB56-2E55-4DEE-8DA1-CB3B0FCA6F4A}"/>
    <cellStyle name="Millares 39 10 2" xfId="4661" xr:uid="{F8DD2E97-B52B-49B1-BD01-EEEAFED22B93}"/>
    <cellStyle name="Millares 39 10 2 2" xfId="4662" xr:uid="{E873543F-0948-4FBF-8561-DBF8B8CD16D0}"/>
    <cellStyle name="Millares 39 10 3" xfId="4663" xr:uid="{F6AD5B12-E722-400C-AA54-3511B40580AC}"/>
    <cellStyle name="Millares 39 10 3 2" xfId="4664" xr:uid="{3CBFE6F3-5265-4A3D-83FF-35392A7CFBE6}"/>
    <cellStyle name="Millares 39 10 4" xfId="4665" xr:uid="{3E540415-ECB4-49FF-9302-E0E59DF08715}"/>
    <cellStyle name="Millares 39 10 4 2" xfId="4666" xr:uid="{F001DB70-4B8E-441A-9B8B-A158E44D0C81}"/>
    <cellStyle name="Millares 39 10 5" xfId="4667" xr:uid="{62274BB8-69AD-41A0-A2EE-43DFA98F5B12}"/>
    <cellStyle name="Millares 39 11" xfId="4668" xr:uid="{C2AFAE1D-F042-4899-B072-00B3C1084436}"/>
    <cellStyle name="Millares 39 11 2" xfId="4669" xr:uid="{72ACDF7E-97DC-4A62-AE34-659CC832827D}"/>
    <cellStyle name="Millares 39 11 2 2" xfId="4670" xr:uid="{2C5D2004-9F75-41F1-8D65-8D4DF7B5E172}"/>
    <cellStyle name="Millares 39 11 3" xfId="4671" xr:uid="{7DF2FAFB-5640-4223-B1DF-A699ACB8DC8E}"/>
    <cellStyle name="Millares 39 11 3 2" xfId="4672" xr:uid="{DAD556CB-CF52-4ECB-945C-D3201305E115}"/>
    <cellStyle name="Millares 39 11 4" xfId="4673" xr:uid="{CEE45284-9356-40EE-B59C-CF59190C47ED}"/>
    <cellStyle name="Millares 39 11 4 2" xfId="4674" xr:uid="{1E79ED4C-4DE2-49F3-B9A7-B3D4980F58CE}"/>
    <cellStyle name="Millares 39 11 5" xfId="4675" xr:uid="{3E93C39E-AAAF-4CF6-B939-C57B5219CCD0}"/>
    <cellStyle name="Millares 39 12" xfId="4676" xr:uid="{4B7B47C0-3259-473C-B516-520C3D9C61E3}"/>
    <cellStyle name="Millares 39 12 2" xfId="4677" xr:uid="{8C9B7433-CFEE-4846-BBF5-C1CF9C324685}"/>
    <cellStyle name="Millares 39 13" xfId="4678" xr:uid="{632E704D-79D0-4669-943F-6316B296DBBE}"/>
    <cellStyle name="Millares 39 13 2" xfId="4679" xr:uid="{F74D8141-AF42-4AE7-94B8-0724C8398A6F}"/>
    <cellStyle name="Millares 39 14" xfId="4680" xr:uid="{38F2A2DF-29D7-42A6-AB78-51A72DF6003F}"/>
    <cellStyle name="Millares 39 14 2" xfId="4681" xr:uid="{B163FF92-03B5-4F93-9561-1958BC36D134}"/>
    <cellStyle name="Millares 39 2" xfId="4682" xr:uid="{C7AF4FE0-BC7C-4214-96FD-C9F378128748}"/>
    <cellStyle name="Millares 39 2 2" xfId="4683" xr:uid="{7E424265-B7E6-4008-A63B-F5FED14E89AC}"/>
    <cellStyle name="Millares 39 2 2 2" xfId="4684" xr:uid="{01100B17-E68E-4317-8EA7-A9837465FF8E}"/>
    <cellStyle name="Millares 39 2 3" xfId="4685" xr:uid="{3E7519A9-9C4D-4AAB-AD1C-FC185348F414}"/>
    <cellStyle name="Millares 39 2 3 2" xfId="4686" xr:uid="{469AC533-758E-4EDE-AB98-C56D82B0E2A3}"/>
    <cellStyle name="Millares 39 2 3 2 2" xfId="4687" xr:uid="{89CB05D6-D5EA-44E4-8B93-45CDE1487E46}"/>
    <cellStyle name="Millares 39 2 3 3" xfId="4688" xr:uid="{0A8154D8-96F2-4237-B43B-C9AFFF1A4F69}"/>
    <cellStyle name="Millares 39 2 4" xfId="4689" xr:uid="{7303C72F-CAB0-43A5-B808-1693A43BCDB2}"/>
    <cellStyle name="Millares 39 2 4 2" xfId="4690" xr:uid="{309C6997-88A5-4EF5-9B79-418E970B24E7}"/>
    <cellStyle name="Millares 39 2 5" xfId="4691" xr:uid="{35FC0AF1-9B8D-4CBF-BFD3-4DFB60453046}"/>
    <cellStyle name="Millares 39 2 5 2" xfId="4692" xr:uid="{C9B4C64D-96EC-4C5B-A35F-2C89A49313BB}"/>
    <cellStyle name="Millares 39 2 6" xfId="4693" xr:uid="{721DFD39-E34C-49F9-9A92-A7C3ABEEB74A}"/>
    <cellStyle name="Millares 39 2 6 2" xfId="12776" xr:uid="{0CAE6048-DF97-4FD7-8D31-CE93CC98CA13}"/>
    <cellStyle name="Millares 39 2 7" xfId="4694" xr:uid="{92C121D0-2277-47A3-88D2-AF84F23339EB}"/>
    <cellStyle name="Millares 39 3" xfId="4695" xr:uid="{4AE4E804-C478-4677-806A-2A014D4B63A1}"/>
    <cellStyle name="Millares 39 3 2" xfId="4696" xr:uid="{AC1360EF-D16B-4504-AC8A-76A7EA1769B1}"/>
    <cellStyle name="Millares 39 3 2 2" xfId="4697" xr:uid="{4CB69747-420F-4976-9A72-837083A6210F}"/>
    <cellStyle name="Millares 39 3 3" xfId="4698" xr:uid="{88E6622B-2AD7-4B39-A550-67A2000E11A9}"/>
    <cellStyle name="Millares 39 3 3 2" xfId="4699" xr:uid="{455EC2C6-D18E-4791-89B4-CD10BFE1B06E}"/>
    <cellStyle name="Millares 39 3 3 2 2" xfId="12777" xr:uid="{AB398177-C8F5-4460-876E-AF0032A06782}"/>
    <cellStyle name="Millares 39 3 3 2 3" xfId="10189" xr:uid="{339D3BEE-B6C4-4989-BE2B-DCAE4BC89E61}"/>
    <cellStyle name="Millares 39 3 3 2 4" xfId="7433" xr:uid="{1A4462C1-BBDF-455C-8170-ADDD9DBC4417}"/>
    <cellStyle name="Millares 39 3 4" xfId="4700" xr:uid="{52AAE580-BEF6-4F46-858A-A34FF33AC572}"/>
    <cellStyle name="Millares 39 3 4 2" xfId="4701" xr:uid="{2541FD90-FE57-4787-AFCB-990AF24E3DBA}"/>
    <cellStyle name="Millares 39 3 4 2 2" xfId="12779" xr:uid="{910918E4-E991-4F46-9A7D-0D245E0428BC}"/>
    <cellStyle name="Millares 39 3 4 2 3" xfId="10191" xr:uid="{B7022246-88E0-407F-A58C-D5665BE3EF3A}"/>
    <cellStyle name="Millares 39 3 4 2 4" xfId="7435" xr:uid="{B913CD23-41BE-49CE-A86E-2EBBE56F2563}"/>
    <cellStyle name="Millares 39 3 4 3" xfId="12778" xr:uid="{6F99CAE8-6625-45AF-839F-B963FA199E48}"/>
    <cellStyle name="Millares 39 3 4 4" xfId="10190" xr:uid="{9CEFAFDA-E118-4794-81B9-F1E44ED0B756}"/>
    <cellStyle name="Millares 39 3 4 5" xfId="7434" xr:uid="{E3EF0C56-866E-42EA-8887-CC9A8240A1FD}"/>
    <cellStyle name="Millares 39 3 5" xfId="4702" xr:uid="{34599F1D-A179-4AF1-BE9D-BC7C2FF61034}"/>
    <cellStyle name="Millares 39 3 5 2" xfId="12780" xr:uid="{F8DE0D6E-7CE6-4677-9992-34A2A70334CF}"/>
    <cellStyle name="Millares 39 3 5 3" xfId="10192" xr:uid="{B3635534-0658-405E-8A86-63869D89A5F8}"/>
    <cellStyle name="Millares 39 3 5 4" xfId="7436" xr:uid="{56E8A7BF-C713-4475-B2BF-1DEDB5B93E7C}"/>
    <cellStyle name="Millares 39 4" xfId="4703" xr:uid="{4970B60E-29F3-4636-B38E-4CFB4C3BE7BE}"/>
    <cellStyle name="Millares 39 4 2" xfId="4704" xr:uid="{2AB0276B-5D9E-4844-A982-087D668702DA}"/>
    <cellStyle name="Millares 39 4 2 2" xfId="4705" xr:uid="{06912116-70C5-4511-A669-E3A9F09274E7}"/>
    <cellStyle name="Millares 39 4 2 2 2" xfId="12783" xr:uid="{B40D62A2-847C-40EE-8BE7-3F2278C25E7C}"/>
    <cellStyle name="Millares 39 4 2 2 3" xfId="10195" xr:uid="{B64DF0A2-0261-4C8D-8E1F-7CAADDF7B4E6}"/>
    <cellStyle name="Millares 39 4 2 2 4" xfId="7439" xr:uid="{F0523639-68F5-4752-A156-FA3DE480BDEE}"/>
    <cellStyle name="Millares 39 4 2 3" xfId="12782" xr:uid="{E16AC4B9-5008-4842-98D5-DAFE1507B00F}"/>
    <cellStyle name="Millares 39 4 2 4" xfId="10194" xr:uid="{65CB9878-A089-48EC-A73B-C146CD73718E}"/>
    <cellStyle name="Millares 39 4 2 5" xfId="7438" xr:uid="{CD382CE8-109A-4CC0-A836-DEE5A6337EED}"/>
    <cellStyle name="Millares 39 4 3" xfId="4706" xr:uid="{79C6D60E-CA20-4319-942F-934BD995DAD4}"/>
    <cellStyle name="Millares 39 4 3 2" xfId="4707" xr:uid="{268C5355-EF92-4477-A95F-CC9C7F0A0F90}"/>
    <cellStyle name="Millares 39 4 3 2 2" xfId="12785" xr:uid="{C03354B9-0957-4B06-81CB-90B6790FCF36}"/>
    <cellStyle name="Millares 39 4 3 2 3" xfId="10197" xr:uid="{4D85A488-6BF4-47C8-AA24-186593AFF321}"/>
    <cellStyle name="Millares 39 4 3 2 4" xfId="7441" xr:uid="{465C3C75-CB53-40C2-9A2C-AC513C9A2FD7}"/>
    <cellStyle name="Millares 39 4 3 3" xfId="12784" xr:uid="{3D7C9471-6B04-4FE8-AB28-426816C2977E}"/>
    <cellStyle name="Millares 39 4 3 4" xfId="10196" xr:uid="{10B1E1F6-548F-488C-AF63-881C8891620A}"/>
    <cellStyle name="Millares 39 4 3 5" xfId="7440" xr:uid="{76391A48-BB74-4FE6-AB71-726A2883745D}"/>
    <cellStyle name="Millares 39 4 4" xfId="4708" xr:uid="{C3AAA6AD-67C6-4B28-BC34-63FF73E0AF4C}"/>
    <cellStyle name="Millares 39 4 4 2" xfId="4709" xr:uid="{F3696662-06A4-4028-A7B0-ED074DCF74DB}"/>
    <cellStyle name="Millares 39 4 4 2 2" xfId="12787" xr:uid="{C1E4E0E5-439C-4794-9645-945D3C71C8F2}"/>
    <cellStyle name="Millares 39 4 4 2 3" xfId="10199" xr:uid="{B1B7510F-CC05-4E85-B517-400C6FD464F8}"/>
    <cellStyle name="Millares 39 4 4 2 4" xfId="7443" xr:uid="{F4F13A84-8358-4B53-94FA-289527DD5183}"/>
    <cellStyle name="Millares 39 4 4 3" xfId="12786" xr:uid="{B6E93138-C409-4581-ACF9-4A856A082B06}"/>
    <cellStyle name="Millares 39 4 4 4" xfId="10198" xr:uid="{AE0D1581-A244-4D30-A2BF-B55A41DABA05}"/>
    <cellStyle name="Millares 39 4 4 5" xfId="7442" xr:uid="{67374B34-3140-44CB-8CEA-7A385CF32B11}"/>
    <cellStyle name="Millares 39 4 5" xfId="4710" xr:uid="{9C94836E-3DF9-4D4C-845C-7E02C8569DCC}"/>
    <cellStyle name="Millares 39 4 5 2" xfId="12788" xr:uid="{B3914838-8287-4890-AB45-5908E82E079A}"/>
    <cellStyle name="Millares 39 4 5 3" xfId="10200" xr:uid="{282A1247-F5C3-48B2-B3FE-A8E39AE86501}"/>
    <cellStyle name="Millares 39 4 5 4" xfId="7444" xr:uid="{9514DF6A-D052-48F2-80D6-5B055055F93C}"/>
    <cellStyle name="Millares 39 4 6" xfId="12781" xr:uid="{FC7AD292-690A-462B-9966-FCDBDD0D42F8}"/>
    <cellStyle name="Millares 39 4 7" xfId="10193" xr:uid="{F7E59709-8560-4FA5-87CE-E0F9D3A79244}"/>
    <cellStyle name="Millares 39 4 8" xfId="7437" xr:uid="{6E5AED59-0B1C-4CD5-9517-46AFD09255E5}"/>
    <cellStyle name="Millares 39 5" xfId="4711" xr:uid="{539B5C60-588B-4843-8EEF-161359CB75C9}"/>
    <cellStyle name="Millares 39 5 2" xfId="4712" xr:uid="{1F26189A-4030-4451-8054-37EC7040ABE1}"/>
    <cellStyle name="Millares 39 5 2 2" xfId="4713" xr:uid="{F7C05058-E964-46CF-8A0E-82688F25D94A}"/>
    <cellStyle name="Millares 39 5 2 2 2" xfId="12791" xr:uid="{DC49A7ED-7DAE-4B1B-8E75-AA4DF1CC44DA}"/>
    <cellStyle name="Millares 39 5 2 2 3" xfId="10203" xr:uid="{D49A8D43-4649-4A29-9F90-91A29D173049}"/>
    <cellStyle name="Millares 39 5 2 2 4" xfId="7447" xr:uid="{7D27FE0B-9DC0-4E4F-8B86-780F10A18AFF}"/>
    <cellStyle name="Millares 39 5 2 3" xfId="12790" xr:uid="{E8724F03-9749-4889-975F-0A9C33E264FF}"/>
    <cellStyle name="Millares 39 5 2 4" xfId="10202" xr:uid="{67DA0D52-9C36-4574-8848-C18662BB1E11}"/>
    <cellStyle name="Millares 39 5 2 5" xfId="7446" xr:uid="{08C77EEE-28E4-410D-AC17-B4C2764E74B0}"/>
    <cellStyle name="Millares 39 5 3" xfId="4714" xr:uid="{9E34EDB2-9556-4B8A-A14F-4B33405D8D61}"/>
    <cellStyle name="Millares 39 5 3 2" xfId="4715" xr:uid="{335E02A4-1CCB-4FD3-8177-34F46E7D9963}"/>
    <cellStyle name="Millares 39 5 3 2 2" xfId="12793" xr:uid="{A92D4064-519E-4DFA-B06F-80A620275CFE}"/>
    <cellStyle name="Millares 39 5 3 2 3" xfId="10205" xr:uid="{7B0C9F2C-5AE1-4D8A-85B4-6DF80B23C2D1}"/>
    <cellStyle name="Millares 39 5 3 2 4" xfId="7449" xr:uid="{BCBDEB12-E76D-49D4-B1E2-9B6A385C5F97}"/>
    <cellStyle name="Millares 39 5 3 3" xfId="12792" xr:uid="{65A1CBB2-9A04-4E7F-8AE3-88F6C2A58DE1}"/>
    <cellStyle name="Millares 39 5 3 4" xfId="10204" xr:uid="{39E80CED-5014-4D98-BBCE-FC3640EA08D7}"/>
    <cellStyle name="Millares 39 5 3 5" xfId="7448" xr:uid="{62BCC578-A6A0-4E02-AB27-1A38742EE89B}"/>
    <cellStyle name="Millares 39 5 4" xfId="4716" xr:uid="{B1D2650E-8E24-4A35-8692-7BD7384899C7}"/>
    <cellStyle name="Millares 39 5 4 2" xfId="4717" xr:uid="{A2682D48-26D6-4A23-9271-F73C2DD2B93E}"/>
    <cellStyle name="Millares 39 5 4 2 2" xfId="12795" xr:uid="{AED8B133-F4E7-442E-AF84-EF56C45AD10D}"/>
    <cellStyle name="Millares 39 5 4 2 3" xfId="10207" xr:uid="{98B007DC-3135-43E9-84BE-F22A63941711}"/>
    <cellStyle name="Millares 39 5 4 2 4" xfId="7451" xr:uid="{C8E83C14-60AA-4DE0-B6AB-F794365B6855}"/>
    <cellStyle name="Millares 39 5 4 3" xfId="12794" xr:uid="{B1017306-D493-4DB2-920B-EE41B8E78F8E}"/>
    <cellStyle name="Millares 39 5 4 4" xfId="10206" xr:uid="{FD38BA17-3165-4264-99FF-089E9BB9D221}"/>
    <cellStyle name="Millares 39 5 4 5" xfId="7450" xr:uid="{165E5DDD-4710-4AF7-B94D-6A0F3828105E}"/>
    <cellStyle name="Millares 39 5 5" xfId="4718" xr:uid="{80C88DE4-156F-4F7A-B05E-9AEC3B08959B}"/>
    <cellStyle name="Millares 39 5 5 2" xfId="12796" xr:uid="{C1566A08-9E9F-4D3D-9689-1BCC7BE77BC9}"/>
    <cellStyle name="Millares 39 5 5 3" xfId="10208" xr:uid="{4FEF0D12-58F6-42F8-96A2-EE7715408905}"/>
    <cellStyle name="Millares 39 5 5 4" xfId="7452" xr:uid="{27F0AFE6-3F1A-4FE1-8ACD-A03A31D222D7}"/>
    <cellStyle name="Millares 39 5 6" xfId="12789" xr:uid="{1D7A2998-C2C5-4353-85E8-CB95E63F8E0D}"/>
    <cellStyle name="Millares 39 5 7" xfId="10201" xr:uid="{119DE5EA-EA08-4BF8-BE41-EF9622E30246}"/>
    <cellStyle name="Millares 39 5 8" xfId="7445" xr:uid="{4B7B327B-FFDB-458C-A8E7-8329F72CE7F0}"/>
    <cellStyle name="Millares 39 6" xfId="4719" xr:uid="{5172F5D9-8426-4296-8431-A8A242D0452D}"/>
    <cellStyle name="Millares 39 6 2" xfId="4720" xr:uid="{22B52E48-6D42-4D2D-8155-D172F5081209}"/>
    <cellStyle name="Millares 39 6 2 2" xfId="4721" xr:uid="{FFE02124-3CD9-4812-9151-B183A89B5EB3}"/>
    <cellStyle name="Millares 39 6 2 2 2" xfId="12799" xr:uid="{555EBD7C-05CA-450F-9E75-E23613F9C141}"/>
    <cellStyle name="Millares 39 6 2 2 3" xfId="10211" xr:uid="{247441F7-C960-4A04-8961-5725AB02DC97}"/>
    <cellStyle name="Millares 39 6 2 2 4" xfId="7455" xr:uid="{3F8F2E7B-B866-44EF-B62E-EAD3EFDA12E8}"/>
    <cellStyle name="Millares 39 6 2 3" xfId="12798" xr:uid="{EC9F0483-3146-4687-A299-2F4665286921}"/>
    <cellStyle name="Millares 39 6 2 4" xfId="10210" xr:uid="{C9EE7636-7AA6-4ABD-A3B1-92DBB78D092E}"/>
    <cellStyle name="Millares 39 6 2 5" xfId="7454" xr:uid="{898B506C-CA06-4616-AE82-F11AFF41550A}"/>
    <cellStyle name="Millares 39 6 3" xfId="4722" xr:uid="{49A43158-A1C8-4516-B432-95DBA7BE5FFA}"/>
    <cellStyle name="Millares 39 6 3 2" xfId="4723" xr:uid="{1534EF38-A329-4E0A-ADB7-01CA1A02DA7B}"/>
    <cellStyle name="Millares 39 6 3 2 2" xfId="12801" xr:uid="{324FB076-4E8E-4231-B4DF-ADA471377462}"/>
    <cellStyle name="Millares 39 6 3 2 3" xfId="10213" xr:uid="{31AC2642-BCF1-43A2-A46D-9AB5F353DC8F}"/>
    <cellStyle name="Millares 39 6 3 2 4" xfId="7457" xr:uid="{34DF3311-96FE-4904-BEAF-5C0AC7E4B46D}"/>
    <cellStyle name="Millares 39 6 3 3" xfId="12800" xr:uid="{066E1D15-3D7B-40E2-8098-BCB9AF4C060C}"/>
    <cellStyle name="Millares 39 6 3 4" xfId="10212" xr:uid="{0F89AB26-6CD3-45C0-A178-6BE5DFB1B665}"/>
    <cellStyle name="Millares 39 6 3 5" xfId="7456" xr:uid="{D012481D-3224-4839-99BF-150B79885D7D}"/>
    <cellStyle name="Millares 39 6 4" xfId="4724" xr:uid="{C3C7D58D-F2E8-46AF-8C26-A306D86C49F1}"/>
    <cellStyle name="Millares 39 6 4 2" xfId="4725" xr:uid="{11EBB777-9CC6-4D8A-9F8C-1B9E0B919BDF}"/>
    <cellStyle name="Millares 39 6 4 2 2" xfId="12803" xr:uid="{3A9AC614-DD0E-4B6B-BB26-EDCC7C01BE89}"/>
    <cellStyle name="Millares 39 6 4 2 3" xfId="10215" xr:uid="{5544E1CE-F429-44C4-A653-1EBCA3A72468}"/>
    <cellStyle name="Millares 39 6 4 2 4" xfId="7459" xr:uid="{EFBCBB3B-A4D1-4A12-A2FF-EF6E4AAD31C9}"/>
    <cellStyle name="Millares 39 6 4 3" xfId="12802" xr:uid="{1813102B-A913-402E-BD3C-2B59E7461160}"/>
    <cellStyle name="Millares 39 6 4 4" xfId="10214" xr:uid="{66B83E70-217A-4795-8997-E64515E93EE2}"/>
    <cellStyle name="Millares 39 6 4 5" xfId="7458" xr:uid="{19A49D91-1087-4B1D-BC2D-9C26E8158664}"/>
    <cellStyle name="Millares 39 6 5" xfId="4726" xr:uid="{B90A349D-B64F-4E2F-AB42-4C9BBA5A6670}"/>
    <cellStyle name="Millares 39 6 5 2" xfId="12804" xr:uid="{78891824-E8C1-4960-AD80-F2084099A664}"/>
    <cellStyle name="Millares 39 6 5 3" xfId="10216" xr:uid="{2EE44381-5E30-4589-833A-6C00F2D94880}"/>
    <cellStyle name="Millares 39 6 5 4" xfId="7460" xr:uid="{E0AB5E4B-E5AD-41CA-BFA0-17CAF0179BD3}"/>
    <cellStyle name="Millares 39 6 6" xfId="12797" xr:uid="{6B521BBF-749C-4262-9EBC-A0D5EB3CD10B}"/>
    <cellStyle name="Millares 39 6 7" xfId="10209" xr:uid="{EC116488-9807-4EA2-B46E-8ABD468D7550}"/>
    <cellStyle name="Millares 39 6 8" xfId="7453" xr:uid="{71E9369A-99C4-4DC6-949B-C0DCF7158E12}"/>
    <cellStyle name="Millares 39 7" xfId="4727" xr:uid="{0E4CDEA4-EA23-4273-AD66-F97398FD193D}"/>
    <cellStyle name="Millares 39 7 2" xfId="4728" xr:uid="{9A87EA33-08C8-4DE2-A7B6-2C51D4B5CA0F}"/>
    <cellStyle name="Millares 39 7 2 2" xfId="4729" xr:uid="{2734CD2F-D8A5-494D-8AC5-57E44B8ED383}"/>
    <cellStyle name="Millares 39 7 2 2 2" xfId="12807" xr:uid="{FD232059-7F49-4970-BBF5-3B635FA6B84D}"/>
    <cellStyle name="Millares 39 7 2 2 3" xfId="10219" xr:uid="{E1E0E6B7-1EF7-4711-8151-D7A843192E09}"/>
    <cellStyle name="Millares 39 7 2 2 4" xfId="17560" xr:uid="{16FB0B89-58B7-4616-A2EB-9F587BA30B1E}"/>
    <cellStyle name="Millares 39 7 2 2 5" xfId="7463" xr:uid="{4B74EE90-1E31-47F1-A35D-2E38BD2D7EF4}"/>
    <cellStyle name="Millares 39 7 2 3" xfId="12806" xr:uid="{0C175C7C-017F-41F2-8549-84DEE7DE6A11}"/>
    <cellStyle name="Millares 39 7 2 4" xfId="10218" xr:uid="{ED9891A1-E122-4A09-AC77-EB4A82A843A8}"/>
    <cellStyle name="Millares 39 7 2 5" xfId="17559" xr:uid="{35A9D994-4158-49B7-BDC3-76315BCD500A}"/>
    <cellStyle name="Millares 39 7 2 6" xfId="7462" xr:uid="{078BB1F5-0334-43BF-8592-12D620917816}"/>
    <cellStyle name="Millares 39 7 3" xfId="4730" xr:uid="{61646633-C5DA-4E71-8DBD-630098202BE4}"/>
    <cellStyle name="Millares 39 7 3 2" xfId="4731" xr:uid="{5721A41A-2336-4054-B71C-7F56943393A2}"/>
    <cellStyle name="Millares 39 7 3 2 2" xfId="12809" xr:uid="{0C879CDD-D91C-4324-BE5E-FA1A2F31042D}"/>
    <cellStyle name="Millares 39 7 3 2 3" xfId="10221" xr:uid="{B851F7F3-34F5-4774-BDB9-D18766CBA716}"/>
    <cellStyle name="Millares 39 7 3 2 4" xfId="17562" xr:uid="{64A80610-7F93-4D57-BFC0-5C0CD83BCBBA}"/>
    <cellStyle name="Millares 39 7 3 2 5" xfId="7465" xr:uid="{B182A9CC-2E23-42A2-B6AB-200A99172CD0}"/>
    <cellStyle name="Millares 39 7 3 3" xfId="12808" xr:uid="{45D12E52-D5BD-4C51-8303-C9230B72D7B3}"/>
    <cellStyle name="Millares 39 7 3 4" xfId="10220" xr:uid="{ACFF3283-6223-4212-B175-B3515B7D0D4F}"/>
    <cellStyle name="Millares 39 7 3 5" xfId="17561" xr:uid="{56361406-525A-4C1C-8CED-7D83BE7A91A8}"/>
    <cellStyle name="Millares 39 7 3 6" xfId="7464" xr:uid="{7B9F26D8-2BA4-4471-8865-A2A8DF16668C}"/>
    <cellStyle name="Millares 39 7 4" xfId="4732" xr:uid="{E38DF613-6C8E-460A-8753-6B960FA4DEF6}"/>
    <cellStyle name="Millares 39 7 4 2" xfId="4733" xr:uid="{1FE67703-868C-4A6C-8A07-DA89B60088DB}"/>
    <cellStyle name="Millares 39 7 4 2 2" xfId="12811" xr:uid="{00D9647A-A902-46AB-8262-029CD268627B}"/>
    <cellStyle name="Millares 39 7 4 2 3" xfId="10223" xr:uid="{CDCA80D3-98EC-4D3E-A9A5-A636E1DFCBAF}"/>
    <cellStyle name="Millares 39 7 4 2 4" xfId="17564" xr:uid="{F6C32151-21CF-4DFB-A062-34B4A9F29725}"/>
    <cellStyle name="Millares 39 7 4 2 5" xfId="7467" xr:uid="{B46E3D0A-523F-4128-9E6D-ACB8121FA59C}"/>
    <cellStyle name="Millares 39 7 4 3" xfId="12810" xr:uid="{23BA8D3B-9C20-4A80-A77C-17A0B7332E25}"/>
    <cellStyle name="Millares 39 7 4 4" xfId="10222" xr:uid="{BD41F91A-759B-44C2-B0DD-7F089912DAE5}"/>
    <cellStyle name="Millares 39 7 4 5" xfId="17563" xr:uid="{670EB245-4E6C-4B0D-904B-C4507BFF7C2F}"/>
    <cellStyle name="Millares 39 7 4 6" xfId="7466" xr:uid="{18D4ECAB-BEC2-4712-A2D2-AE272A82E6F1}"/>
    <cellStyle name="Millares 39 7 5" xfId="4734" xr:uid="{33A104E0-150C-400B-B28F-4EE7EC1C5D8A}"/>
    <cellStyle name="Millares 39 7 5 2" xfId="12812" xr:uid="{8F2E53C6-E87F-49CB-B5D9-AB275E0F7616}"/>
    <cellStyle name="Millares 39 7 5 3" xfId="10224" xr:uid="{6EAF5025-0B1E-4D50-B148-2F303BBC6789}"/>
    <cellStyle name="Millares 39 7 5 4" xfId="17565" xr:uid="{89C13B66-EE76-443C-A84B-5B46DA59D303}"/>
    <cellStyle name="Millares 39 7 5 5" xfId="7468" xr:uid="{48EFCEAD-1852-499F-86B5-F4162E42FB77}"/>
    <cellStyle name="Millares 39 7 6" xfId="12805" xr:uid="{4BCE550A-D72E-4F07-878D-B56D36964E24}"/>
    <cellStyle name="Millares 39 7 7" xfId="10217" xr:uid="{13C66B1F-2C0B-4FED-9AC4-3CF182E00049}"/>
    <cellStyle name="Millares 39 7 8" xfId="17558" xr:uid="{490334F8-6348-4DC6-BA9B-36A71D68A1E1}"/>
    <cellStyle name="Millares 39 7 9" xfId="7461" xr:uid="{DB7B60DF-876F-4299-A1FC-B363CB5266A7}"/>
    <cellStyle name="Millares 39 8" xfId="4735" xr:uid="{38576730-1285-4325-9E67-457C57C4F4FB}"/>
    <cellStyle name="Millares 39 8 2" xfId="4736" xr:uid="{CF13702F-D82D-4621-BF73-2B267DD30A7A}"/>
    <cellStyle name="Millares 39 8 2 2" xfId="4737" xr:uid="{40064D35-C8FB-4593-9B51-5BA748214EB0}"/>
    <cellStyle name="Millares 39 8 2 2 2" xfId="12815" xr:uid="{0B89EE8D-8D8D-4361-BF9C-DBA920E255C1}"/>
    <cellStyle name="Millares 39 8 2 2 3" xfId="10227" xr:uid="{ED3F4D0E-95D5-47EA-A70E-8313808B2C5A}"/>
    <cellStyle name="Millares 39 8 2 2 4" xfId="17568" xr:uid="{1F87A2AB-E901-4B62-BEED-6C45C719C85B}"/>
    <cellStyle name="Millares 39 8 2 2 5" xfId="7471" xr:uid="{A467ABC7-9D0C-4C7A-B5B8-200159748BC7}"/>
    <cellStyle name="Millares 39 8 2 3" xfId="12814" xr:uid="{C50D53EB-8C33-408A-B78A-A4444DEE2E11}"/>
    <cellStyle name="Millares 39 8 2 4" xfId="10226" xr:uid="{33A2DE02-9D79-49AD-A0E3-832E01FEC21C}"/>
    <cellStyle name="Millares 39 8 2 5" xfId="17567" xr:uid="{8104812C-5316-4B24-A9BA-1062108F6A29}"/>
    <cellStyle name="Millares 39 8 2 6" xfId="7470" xr:uid="{5AE85B99-5C09-432C-A73C-8B479059310B}"/>
    <cellStyle name="Millares 39 8 3" xfId="4738" xr:uid="{7FB730D7-5849-4018-9671-D39E6DE38204}"/>
    <cellStyle name="Millares 39 8 3 2" xfId="4739" xr:uid="{493C58F8-E641-47B7-AF2D-65833D9CA41F}"/>
    <cellStyle name="Millares 39 8 3 2 2" xfId="12817" xr:uid="{E6AB7167-70FD-4085-BBFF-6DAA12C8EBA3}"/>
    <cellStyle name="Millares 39 8 3 2 3" xfId="10229" xr:uid="{61B1EA3D-4F0F-4C71-BBF3-B70B78D46C80}"/>
    <cellStyle name="Millares 39 8 3 2 4" xfId="17570" xr:uid="{1FD65992-115F-4709-9E9D-AA399C84F838}"/>
    <cellStyle name="Millares 39 8 3 2 5" xfId="7473" xr:uid="{6F77F157-B1A8-4AF0-BC31-8D7DB073E855}"/>
    <cellStyle name="Millares 39 8 3 3" xfId="12816" xr:uid="{42B1C86F-602D-4513-95C9-2E0C08A0A640}"/>
    <cellStyle name="Millares 39 8 3 4" xfId="10228" xr:uid="{C6F62639-F54A-48A3-BA7B-62CFC5CBFF5C}"/>
    <cellStyle name="Millares 39 8 3 5" xfId="17569" xr:uid="{54AE2685-197D-4015-8C89-C8C0278A1047}"/>
    <cellStyle name="Millares 39 8 3 6" xfId="7472" xr:uid="{3783D777-5F57-44D6-AB25-F3ECCD190E03}"/>
    <cellStyle name="Millares 39 8 4" xfId="4740" xr:uid="{15E57462-9A90-4592-ACFB-0021A76D4852}"/>
    <cellStyle name="Millares 39 8 4 2" xfId="4741" xr:uid="{0C1695BA-4142-4D29-A4FE-B4B4EA846F53}"/>
    <cellStyle name="Millares 39 8 4 2 2" xfId="12819" xr:uid="{8ADD6226-2B3B-4B54-BD02-7DC08D2087CE}"/>
    <cellStyle name="Millares 39 8 4 2 3" xfId="10231" xr:uid="{079E35EE-208F-480E-9C87-001CEBC008D5}"/>
    <cellStyle name="Millares 39 8 4 2 4" xfId="17572" xr:uid="{960987F4-1345-449E-9149-D13A865F7A5D}"/>
    <cellStyle name="Millares 39 8 4 2 5" xfId="7475" xr:uid="{A822420D-F08C-4F3D-BEE5-FF09F8A51B69}"/>
    <cellStyle name="Millares 39 8 4 3" xfId="12818" xr:uid="{AC8BC25D-C7F7-424C-913F-2D82C3B66C96}"/>
    <cellStyle name="Millares 39 8 4 4" xfId="10230" xr:uid="{D16611E1-7DD9-41F4-ADA6-A48A16660B6A}"/>
    <cellStyle name="Millares 39 8 4 5" xfId="17571" xr:uid="{DA2563F4-3176-41B8-A3E3-B30DEA9C1244}"/>
    <cellStyle name="Millares 39 8 4 6" xfId="7474" xr:uid="{A04EA807-7122-43C9-97C4-C9AD28202686}"/>
    <cellStyle name="Millares 39 8 5" xfId="4742" xr:uid="{DB4FEC65-ED57-4C54-B405-CC394A07F328}"/>
    <cellStyle name="Millares 39 8 5 2" xfId="12820" xr:uid="{B1459FC9-140D-4E2A-95D4-211CB9BD0845}"/>
    <cellStyle name="Millares 39 8 5 3" xfId="10232" xr:uid="{06AE06CD-1FE0-4D86-A30D-CD47245C0D3A}"/>
    <cellStyle name="Millares 39 8 5 4" xfId="17573" xr:uid="{A1E56F70-6A5E-46DC-9C81-F87E179A16FA}"/>
    <cellStyle name="Millares 39 8 5 5" xfId="7476" xr:uid="{84FBD105-CC81-4DA6-8EA5-3A302C540E40}"/>
    <cellStyle name="Millares 39 8 6" xfId="12813" xr:uid="{98B5E4A5-9508-4284-AB63-93BE146B571E}"/>
    <cellStyle name="Millares 39 8 7" xfId="10225" xr:uid="{8F2C9C6D-7403-40B0-B2C5-42742C2B4E60}"/>
    <cellStyle name="Millares 39 8 8" xfId="17566" xr:uid="{6B659AEF-D9E6-423C-BA9C-A63BC28D69EB}"/>
    <cellStyle name="Millares 39 8 9" xfId="7469" xr:uid="{E5FBBF83-EEA5-4C3C-848C-460BD34650E4}"/>
    <cellStyle name="Millares 39 9" xfId="4743" xr:uid="{5FF1CE2F-4584-44C9-A623-C50C12E33129}"/>
    <cellStyle name="Millares 39 9 2" xfId="4744" xr:uid="{A2CD4551-4E4F-4060-A590-919220B33678}"/>
    <cellStyle name="Millares 39 9 2 2" xfId="4745" xr:uid="{40F0BF35-7B85-40F1-815D-1206F423A4E7}"/>
    <cellStyle name="Millares 39 9 2 2 2" xfId="12823" xr:uid="{27C40C9A-95B3-4E62-983F-4085079031A4}"/>
    <cellStyle name="Millares 39 9 2 2 3" xfId="10235" xr:uid="{85472C25-C52F-4B81-BC61-BAB12BFA57A9}"/>
    <cellStyle name="Millares 39 9 2 2 4" xfId="17576" xr:uid="{36CA5D11-DDA0-4366-8D1E-A16089213955}"/>
    <cellStyle name="Millares 39 9 2 2 5" xfId="7479" xr:uid="{73E936AA-9D42-4987-B2EE-0C34A6CE1AA1}"/>
    <cellStyle name="Millares 39 9 2 3" xfId="12822" xr:uid="{3B88D8E5-2B41-48BD-8C92-2FF0350D1741}"/>
    <cellStyle name="Millares 39 9 2 4" xfId="10234" xr:uid="{2CBE91DC-B5F2-4450-9E94-F7E74607188C}"/>
    <cellStyle name="Millares 39 9 2 5" xfId="17575" xr:uid="{4E20FDA6-2CA1-4641-9716-7128ECAED1B6}"/>
    <cellStyle name="Millares 39 9 2 6" xfId="7478" xr:uid="{D3781D2B-3422-4731-A737-79B6EC1EB58A}"/>
    <cellStyle name="Millares 39 9 3" xfId="4746" xr:uid="{BC46DF7C-8EB2-4902-B81D-F59FE056BA6E}"/>
    <cellStyle name="Millares 39 9 3 2" xfId="4747" xr:uid="{FEA7CC28-C9F1-49AF-AFF3-85BED0383EC7}"/>
    <cellStyle name="Millares 39 9 3 2 2" xfId="12825" xr:uid="{191DFEBA-75C7-40B2-A4C9-878BE1B587A7}"/>
    <cellStyle name="Millares 39 9 3 2 3" xfId="10237" xr:uid="{F96116F9-DF54-4D23-BB9E-F98167659D82}"/>
    <cellStyle name="Millares 39 9 3 2 4" xfId="17578" xr:uid="{9FAD2079-A539-441E-8C2C-848559D1553F}"/>
    <cellStyle name="Millares 39 9 3 2 5" xfId="7481" xr:uid="{7A47F82E-2627-4861-AD40-84CECFFE51A6}"/>
    <cellStyle name="Millares 39 9 3 3" xfId="12824" xr:uid="{12B280A7-1B84-4C03-B2DE-725D7CF011AC}"/>
    <cellStyle name="Millares 39 9 3 4" xfId="10236" xr:uid="{7D01F68A-87C5-494B-A61E-405D9833AB0E}"/>
    <cellStyle name="Millares 39 9 3 5" xfId="17577" xr:uid="{E79EA20B-10E1-4F0B-BD78-E398786B6C38}"/>
    <cellStyle name="Millares 39 9 3 6" xfId="7480" xr:uid="{BBDA8AD1-F3B5-4729-B8EC-A85CD2946A3A}"/>
    <cellStyle name="Millares 39 9 4" xfId="4748" xr:uid="{B9FF1F95-0DC5-4BBE-B8B3-4956C62FD07E}"/>
    <cellStyle name="Millares 39 9 4 2" xfId="4749" xr:uid="{901A36B3-3169-41E6-8568-FD1B1A0AE23D}"/>
    <cellStyle name="Millares 39 9 4 2 2" xfId="12827" xr:uid="{DA96E5B8-54E4-49E4-9122-19B77B9E9BE6}"/>
    <cellStyle name="Millares 39 9 4 2 3" xfId="10239" xr:uid="{797107AB-8FAF-4C49-AABF-5A5F32763A30}"/>
    <cellStyle name="Millares 39 9 4 2 4" xfId="17580" xr:uid="{54A720C3-311F-45E2-B3B6-5D116C804235}"/>
    <cellStyle name="Millares 39 9 4 2 5" xfId="7483" xr:uid="{5A433F02-859B-4963-858B-3FCD1162A58E}"/>
    <cellStyle name="Millares 39 9 4 3" xfId="12826" xr:uid="{C373907E-9D46-40EC-B726-0F7B6B44ABAE}"/>
    <cellStyle name="Millares 39 9 4 4" xfId="10238" xr:uid="{DB082F4C-2A6D-4904-9B0F-DBE3EF3FE914}"/>
    <cellStyle name="Millares 39 9 4 5" xfId="17579" xr:uid="{9C362437-3566-4B1E-AC9C-A3B335EF9AEC}"/>
    <cellStyle name="Millares 39 9 4 6" xfId="7482" xr:uid="{742CA217-6147-4503-AD5A-F3CECA82E1CA}"/>
    <cellStyle name="Millares 39 9 5" xfId="4750" xr:uid="{CB209D9F-F999-448D-A08D-16B1E8DFBA21}"/>
    <cellStyle name="Millares 39 9 5 2" xfId="12828" xr:uid="{B199C341-494D-4630-8591-23516E0D33D7}"/>
    <cellStyle name="Millares 39 9 5 3" xfId="10240" xr:uid="{6A18051D-F069-42A3-95F1-710476EC1A7C}"/>
    <cellStyle name="Millares 39 9 5 4" xfId="17581" xr:uid="{AEBB286F-AFF7-442D-9FA7-CF1314CEFA1A}"/>
    <cellStyle name="Millares 39 9 5 5" xfId="7484" xr:uid="{E36A30C0-7F7A-4134-B64E-5D64471A7952}"/>
    <cellStyle name="Millares 39 9 6" xfId="12821" xr:uid="{FE0A5BE3-F14D-4FF4-8EB6-E1FAF1B40C61}"/>
    <cellStyle name="Millares 39 9 7" xfId="10233" xr:uid="{96C9D695-E5D4-4D2C-8C45-8322B64BF8EF}"/>
    <cellStyle name="Millares 39 9 8" xfId="17574" xr:uid="{E9031678-4746-447F-9E90-246F23E4FD56}"/>
    <cellStyle name="Millares 39 9 9" xfId="7477" xr:uid="{72F7EE5F-A4EE-49B8-9C78-E052CDB59035}"/>
    <cellStyle name="Millares 390" xfId="4751" xr:uid="{37A86474-F284-4079-8509-9843D095AFCA}"/>
    <cellStyle name="Millares 390 2" xfId="12829" xr:uid="{1A9D68E9-3431-4245-B2DA-394168AAC83B}"/>
    <cellStyle name="Millares 390 3" xfId="10241" xr:uid="{327F00B0-3D26-4117-BB9C-59651B8FE1A6}"/>
    <cellStyle name="Millares 390 4" xfId="17582" xr:uid="{7A9DDB47-C0C5-42C0-AC23-C8643A7F3D04}"/>
    <cellStyle name="Millares 390 5" xfId="7485" xr:uid="{32238EB6-D7BA-40F2-8191-BBF3C3458C84}"/>
    <cellStyle name="Millares 391" xfId="4752" xr:uid="{6E4ACD29-9983-4807-86F5-8B4101442590}"/>
    <cellStyle name="Millares 391 2" xfId="12830" xr:uid="{258D503F-CA7A-4C33-B12F-11428CDFB60A}"/>
    <cellStyle name="Millares 391 3" xfId="10242" xr:uid="{8E880B46-BE26-441A-98E8-738389D3590F}"/>
    <cellStyle name="Millares 391 4" xfId="17583" xr:uid="{F787935F-902A-4E2F-9C28-936022BCD02E}"/>
    <cellStyle name="Millares 391 5" xfId="7486" xr:uid="{C1F7AA0F-181C-42B9-A8BB-E3599D8D57FA}"/>
    <cellStyle name="Millares 392" xfId="4753" xr:uid="{297222EB-4B06-41D2-9122-179AB6F48414}"/>
    <cellStyle name="Millares 392 2" xfId="12831" xr:uid="{B1D95506-6218-4D51-AFDB-CF57B6BD81A0}"/>
    <cellStyle name="Millares 392 3" xfId="10243" xr:uid="{C8BC6F05-D912-4113-8E73-54823C4EECEF}"/>
    <cellStyle name="Millares 392 4" xfId="17584" xr:uid="{D7D102D4-78F3-4660-9DAD-9FB3EB4E8EA8}"/>
    <cellStyle name="Millares 392 5" xfId="7487" xr:uid="{794CA9EB-8EAE-4A18-818B-48B862E26167}"/>
    <cellStyle name="Millares 393" xfId="4754" xr:uid="{1DF21645-117B-45E3-8143-283102F9D70D}"/>
    <cellStyle name="Millares 393 2" xfId="12832" xr:uid="{C845675B-8957-41B7-AF11-6DE075A19ACE}"/>
    <cellStyle name="Millares 393 3" xfId="10244" xr:uid="{7BEEE66F-B86C-4EE9-9F24-76A21E349014}"/>
    <cellStyle name="Millares 393 4" xfId="17585" xr:uid="{2EA7F763-48C3-4A69-9095-4FC607AC6FB2}"/>
    <cellStyle name="Millares 393 5" xfId="7488" xr:uid="{286C86A9-C812-4D42-9E6A-5427D0A341CB}"/>
    <cellStyle name="Millares 394" xfId="4755" xr:uid="{45B94A85-C579-4681-AEDD-D8B939E76385}"/>
    <cellStyle name="Millares 394 2" xfId="12833" xr:uid="{C72ED27C-C40E-4F51-994E-6DFA2A8B16D3}"/>
    <cellStyle name="Millares 394 3" xfId="10245" xr:uid="{567DB119-9247-4019-9D0B-409E357A2605}"/>
    <cellStyle name="Millares 394 4" xfId="17586" xr:uid="{533448AE-96C3-4081-91B5-E429BDCB2E43}"/>
    <cellStyle name="Millares 394 5" xfId="7489" xr:uid="{028BC763-8B6D-4020-A9BC-89A12B28A735}"/>
    <cellStyle name="Millares 395" xfId="4756" xr:uid="{20E9B554-9899-4583-A62F-9CA4C20DC3C0}"/>
    <cellStyle name="Millares 395 2" xfId="12834" xr:uid="{3ABA2F1F-4E20-49DB-A68F-460207B0EA1A}"/>
    <cellStyle name="Millares 395 3" xfId="10246" xr:uid="{C8E22A4D-3245-4F41-810B-9A51544D24A5}"/>
    <cellStyle name="Millares 395 4" xfId="17587" xr:uid="{2F0C4170-846F-4BFF-9084-7CEDFD91C1F6}"/>
    <cellStyle name="Millares 395 5" xfId="7490" xr:uid="{32C79882-7A5C-4758-9AB4-C8502EFB5034}"/>
    <cellStyle name="Millares 396" xfId="4757" xr:uid="{85BF1D86-0E9C-422A-9EEF-7FDB6DDC6F54}"/>
    <cellStyle name="Millares 396 2" xfId="12835" xr:uid="{25287EEC-C9A8-4C18-98F8-BB2B51DE8DEC}"/>
    <cellStyle name="Millares 396 3" xfId="10247" xr:uid="{240E1E17-2488-43DD-82A7-267516F71B4F}"/>
    <cellStyle name="Millares 396 4" xfId="17588" xr:uid="{D00E5B18-1DE6-4EF9-8AFC-159B3A45C328}"/>
    <cellStyle name="Millares 396 5" xfId="7491" xr:uid="{185ECCFD-8583-480E-9AF4-6078A19A1F83}"/>
    <cellStyle name="Millares 397" xfId="4758" xr:uid="{134CF861-4694-45CB-BCAA-224823F73D13}"/>
    <cellStyle name="Millares 397 2" xfId="12836" xr:uid="{119EA710-8D87-4F54-8B81-4E2D6237CD8E}"/>
    <cellStyle name="Millares 397 3" xfId="10248" xr:uid="{72BAAC86-14B3-4E96-8537-E3174AAF83B0}"/>
    <cellStyle name="Millares 397 4" xfId="17589" xr:uid="{741C096E-52AA-4D28-A573-BAC6F45989F8}"/>
    <cellStyle name="Millares 397 5" xfId="7492" xr:uid="{5C4B7FD6-DCC6-48E8-A70F-F2DE0F2407C1}"/>
    <cellStyle name="Millares 398" xfId="4759" xr:uid="{8F8D5FEE-2CB9-4FA2-9C51-FF52BF89E8EF}"/>
    <cellStyle name="Millares 398 2" xfId="12837" xr:uid="{3BEA381A-FEDE-4D94-882F-C4E55BB47C27}"/>
    <cellStyle name="Millares 398 3" xfId="10249" xr:uid="{7E0E5B86-081A-455A-BB60-FA56177F607A}"/>
    <cellStyle name="Millares 398 4" xfId="17590" xr:uid="{BB71FACC-BE3E-4998-A2A0-2D4B30420C12}"/>
    <cellStyle name="Millares 398 5" xfId="7493" xr:uid="{3E06E919-B246-4082-BADD-D02B0D97806C}"/>
    <cellStyle name="Millares 399" xfId="4760" xr:uid="{1670DD5F-354D-4BD0-A826-F5E372434F0E}"/>
    <cellStyle name="Millares 399 2" xfId="12838" xr:uid="{3963D418-805E-4C97-8CF7-F31B36C47711}"/>
    <cellStyle name="Millares 399 3" xfId="10250" xr:uid="{D8D784F9-9511-4E1A-89FE-C3487E7DC4E5}"/>
    <cellStyle name="Millares 399 4" xfId="17591" xr:uid="{AE4E5C2E-DF24-4985-8365-3CC32579A6FF}"/>
    <cellStyle name="Millares 399 5" xfId="7494" xr:uid="{AF61D730-A59E-4659-9BF2-A8D8FD953600}"/>
    <cellStyle name="Millares 4" xfId="63" xr:uid="{00000000-0005-0000-0000-00009C000000}"/>
    <cellStyle name="Millares 4 10" xfId="4762" xr:uid="{716EC855-3A34-4531-B68F-8D115952EA5F}"/>
    <cellStyle name="Millares 4 10 10" xfId="17593" xr:uid="{372D09B9-802B-4BBD-BC91-50E62A163D89}"/>
    <cellStyle name="Millares 4 10 11" xfId="7496" xr:uid="{69A5CE91-6F26-436B-9367-1577DAACFF94}"/>
    <cellStyle name="Millares 4 10 12" xfId="22779" xr:uid="{707045FE-B0A5-45E3-948A-F44E0A09A5C7}"/>
    <cellStyle name="Millares 4 10 12 2" xfId="28325" xr:uid="{56B0E718-16C9-44FD-8167-7E36C28ADD55}"/>
    <cellStyle name="Millares 4 10 2" xfId="4763" xr:uid="{BDA9D6B7-E3CD-4B35-95CD-72687EBD8E89}"/>
    <cellStyle name="Millares 4 10 2 2" xfId="12841" xr:uid="{34F7B0CF-AB70-4B22-9272-BF0B9D64DA5D}"/>
    <cellStyle name="Millares 4 10 2 3" xfId="10253" xr:uid="{5C6993B5-CFBB-4E5E-A9F6-C685E7A5AF46}"/>
    <cellStyle name="Millares 4 10 2 4" xfId="17594" xr:uid="{EE323330-C4EA-46BE-8A37-C6FDE528BCE8}"/>
    <cellStyle name="Millares 4 10 2 5" xfId="7497" xr:uid="{9CADE17A-CBE0-4A59-AAD3-B439E6D7687E}"/>
    <cellStyle name="Millares 4 10 3" xfId="4764" xr:uid="{900E275F-8F37-48DE-9195-D6B1710F8479}"/>
    <cellStyle name="Millares 4 10 3 2" xfId="12842" xr:uid="{F2BDC187-677E-470C-B976-22A8158F94B5}"/>
    <cellStyle name="Millares 4 10 3 3" xfId="10254" xr:uid="{272FB9DA-1810-4568-B9B4-80FD46B52CD9}"/>
    <cellStyle name="Millares 4 10 3 4" xfId="15528" xr:uid="{FBB328C5-36DA-42B6-81EF-223D4262AA2A}"/>
    <cellStyle name="Millares 4 10 3 5" xfId="17595" xr:uid="{79B4056B-E162-4A84-8470-A03928163AD3}"/>
    <cellStyle name="Millares 4 10 3 6" xfId="7498" xr:uid="{A4D8EA47-D830-4EF6-BCDA-B2839BEF8274}"/>
    <cellStyle name="Millares 4 10 4" xfId="4765" xr:uid="{893D66B6-BF5A-4BA4-A6E2-E551967D9D50}"/>
    <cellStyle name="Millares 4 10 4 2" xfId="12843" xr:uid="{B15EA937-F249-4BE2-9209-5377F9AB4E3D}"/>
    <cellStyle name="Millares 4 10 4 3" xfId="10255" xr:uid="{EB4D25DF-9BE7-4D8D-8631-15CA375A5377}"/>
    <cellStyle name="Millares 4 10 4 4" xfId="17596" xr:uid="{91F8CDC2-9743-44EF-81CB-7202BD24B030}"/>
    <cellStyle name="Millares 4 10 4 5" xfId="7499" xr:uid="{142318F9-F3D9-4476-9646-492E9201C548}"/>
    <cellStyle name="Millares 4 10 5" xfId="7125" xr:uid="{3AEB45F4-EB45-45CF-B1B2-E374AC9EFF45}"/>
    <cellStyle name="Millares 4 10 5 2" xfId="12844" xr:uid="{E96A4FAF-9D07-4652-BD79-09C9940756F0}"/>
    <cellStyle name="Millares 4 10 5 3" xfId="19905" xr:uid="{EFA0B363-89B4-469E-BBA5-9A222FA49A2B}"/>
    <cellStyle name="Millares 4 10 5 4" xfId="7500" xr:uid="{1467B09C-C486-4AAA-B3BC-432871C3EA3A}"/>
    <cellStyle name="Millares 4 10 6" xfId="7501" xr:uid="{328269B9-0DB1-4146-8FDD-B7652155E9A0}"/>
    <cellStyle name="Millares 4 10 6 2" xfId="12845" xr:uid="{E9AC01A6-4567-499B-B77E-701C65B6A9B1}"/>
    <cellStyle name="Millares 4 10 7" xfId="12840" xr:uid="{FC3188CC-BE4F-4536-B5B9-3C83C064E632}"/>
    <cellStyle name="Millares 4 10 8" xfId="10252" xr:uid="{C5C03347-A9B3-4B1E-BFC7-1333659D1D00}"/>
    <cellStyle name="Millares 4 10 9" xfId="15527" xr:uid="{A87081DF-235C-43BB-BEA0-27F71F6A0722}"/>
    <cellStyle name="Millares 4 11" xfId="4766" xr:uid="{70CC2CD5-CF96-4A29-8C6F-6E3CF6D59C52}"/>
    <cellStyle name="Millares 4 11 10" xfId="7502" xr:uid="{72C9EBDA-F7BD-4E45-8A1B-FF53AE06547D}"/>
    <cellStyle name="Millares 4 11 2" xfId="4767" xr:uid="{9FC3CF87-EF6F-435D-9884-D6C9525678FE}"/>
    <cellStyle name="Millares 4 11 2 2" xfId="4768" xr:uid="{05D3BD0E-ACB6-49BB-BE54-13AA62048E8C}"/>
    <cellStyle name="Millares 4 11 2 2 2" xfId="12848" xr:uid="{99FA5C78-C309-466E-B242-5A80C88B1584}"/>
    <cellStyle name="Millares 4 11 2 2 3" xfId="10296" xr:uid="{AFC7D632-9C28-46E8-8414-D499F6BF62EE}"/>
    <cellStyle name="Millares 4 11 2 2 4" xfId="15531" xr:uid="{DA7A1FD1-2316-4F36-8B4B-67BE2A4141A8}"/>
    <cellStyle name="Millares 4 11 2 2 5" xfId="17599" xr:uid="{010A0674-EB1D-4682-BC4C-D74BD40CE7C8}"/>
    <cellStyle name="Millares 4 11 2 2 6" xfId="7504" xr:uid="{FA0C13F1-0EE2-49F1-A2EC-08FC25A7EF5E}"/>
    <cellStyle name="Millares 4 11 2 3" xfId="12847" xr:uid="{E00EF8C8-F690-45C2-BA75-9E44652DA480}"/>
    <cellStyle name="Millares 4 11 2 4" xfId="10295" xr:uid="{50D40620-0BDE-4DB0-8A29-A0D16E9E1BCF}"/>
    <cellStyle name="Millares 4 11 2 5" xfId="15530" xr:uid="{6C817A64-F167-4A9D-8F7B-85C5B748B324}"/>
    <cellStyle name="Millares 4 11 2 6" xfId="17598" xr:uid="{D2DE53F5-0CB3-45E2-934E-1BC46E2FE274}"/>
    <cellStyle name="Millares 4 11 2 7" xfId="7503" xr:uid="{09696CFD-DD5C-4602-AD2D-C1CA0795636E}"/>
    <cellStyle name="Millares 4 11 3" xfId="4769" xr:uid="{3E3856F1-56B5-46E6-812F-BDD143F729C4}"/>
    <cellStyle name="Millares 4 11 3 2" xfId="4770" xr:uid="{6F4E734A-BEB5-4811-8D62-1EDE7DD81F96}"/>
    <cellStyle name="Millares 4 11 3 2 2" xfId="12850" xr:uid="{DE78523B-7518-4D11-BCD7-2985B47B479E}"/>
    <cellStyle name="Millares 4 11 3 2 3" xfId="10298" xr:uid="{26470FFB-B83E-4F29-A7F2-DB8624BCE8FB}"/>
    <cellStyle name="Millares 4 11 3 2 4" xfId="15533" xr:uid="{FC7A4EE9-66AC-4272-9CF3-72B0AE0DE877}"/>
    <cellStyle name="Millares 4 11 3 2 5" xfId="17601" xr:uid="{5C15F97D-2399-4456-9E41-5A68122A2069}"/>
    <cellStyle name="Millares 4 11 3 2 6" xfId="7506" xr:uid="{FD7157A0-58CA-442C-9C3C-CAE5BE73ACA1}"/>
    <cellStyle name="Millares 4 11 3 3" xfId="12849" xr:uid="{AD4FA18D-DBE6-4DF1-B0DB-479D465EE132}"/>
    <cellStyle name="Millares 4 11 3 4" xfId="10297" xr:uid="{93835C66-2A1C-4CF0-AE93-543EAE6137F1}"/>
    <cellStyle name="Millares 4 11 3 5" xfId="15532" xr:uid="{A29FB09E-620F-4920-B17A-AC4BF4AE7830}"/>
    <cellStyle name="Millares 4 11 3 6" xfId="17600" xr:uid="{CE00F60E-1D17-4B03-AE49-074EDD5F868A}"/>
    <cellStyle name="Millares 4 11 3 7" xfId="7505" xr:uid="{4B26D181-6335-4191-A304-018683277223}"/>
    <cellStyle name="Millares 4 11 4" xfId="7507" xr:uid="{08AB2AAF-AB64-4BDD-8976-2D13CD2DF459}"/>
    <cellStyle name="Millares 4 11 4 2" xfId="12851" xr:uid="{BA570349-D871-43E7-B71B-35FBCBF0F0C1}"/>
    <cellStyle name="Millares 4 11 4 3" xfId="12294" xr:uid="{CE12FB22-4BA0-44FF-87D4-13C62C9DC6BE}"/>
    <cellStyle name="Millares 4 11 4 4" xfId="17523" xr:uid="{96A2B718-07DF-44C1-B261-E4FE09445D37}"/>
    <cellStyle name="Millares 4 11 5" xfId="10276" xr:uid="{216F0DAB-E779-4F88-A3FF-9E248A649ED2}"/>
    <cellStyle name="Millares 4 11 6" xfId="12846" xr:uid="{5049B4AB-9421-4CA0-8AE5-6074A6BD3051}"/>
    <cellStyle name="Millares 4 11 7" xfId="10294" xr:uid="{C5BA8BC0-C270-468C-8CB9-FE8320283E1D}"/>
    <cellStyle name="Millares 4 11 8" xfId="15529" xr:uid="{0C08B722-D373-456C-86DE-BA177DFF0B9F}"/>
    <cellStyle name="Millares 4 11 9" xfId="17597" xr:uid="{67A90CCC-F4BC-4840-863F-7C9AA610E60C}"/>
    <cellStyle name="Millares 4 12" xfId="4771" xr:uid="{EB7974CC-D253-4A76-9B17-9BD25E6BBE57}"/>
    <cellStyle name="Millares 4 12 2" xfId="12852" xr:uid="{194AF43A-41B4-48F4-8049-2E3998DD5351}"/>
    <cellStyle name="Millares 4 12 3" xfId="10299" xr:uid="{867572C4-0659-40E3-A06A-3AD46AAC8661}"/>
    <cellStyle name="Millares 4 12 4" xfId="15534" xr:uid="{987A679A-0D21-4989-BD3A-831035DB2A89}"/>
    <cellStyle name="Millares 4 12 5" xfId="17602" xr:uid="{C7224E8E-C3B5-49D3-A176-0E45131EFEE6}"/>
    <cellStyle name="Millares 4 12 6" xfId="7508" xr:uid="{1676B020-CC79-4197-936B-D3C2BE339734}"/>
    <cellStyle name="Millares 4 13" xfId="4772" xr:uid="{51DAEA9B-B0D1-42A0-9A14-083FA5AEB03D}"/>
    <cellStyle name="Millares 4 13 2" xfId="12853" xr:uid="{2366515E-4D7D-4564-B202-D06514853465}"/>
    <cellStyle name="Millares 4 13 3" xfId="10300" xr:uid="{31D3C382-03B3-49B1-83DE-6F87CFD94178}"/>
    <cellStyle name="Millares 4 13 4" xfId="15535" xr:uid="{D363881B-0607-4B7B-B4C5-2663866283BB}"/>
    <cellStyle name="Millares 4 13 5" xfId="17603" xr:uid="{B3EC4C6D-906C-439F-A8A1-A7E8107BDFA1}"/>
    <cellStyle name="Millares 4 13 6" xfId="7509" xr:uid="{8FCAF9CC-3B7E-4AAF-9115-0A87896F3405}"/>
    <cellStyle name="Millares 4 14" xfId="4773" xr:uid="{3DE08BD3-D068-4087-9E57-32A22CDAB6B5}"/>
    <cellStyle name="Millares 4 14 2" xfId="12854" xr:uid="{BC8F327A-B4FE-44EF-8EF1-C74D899D6B44}"/>
    <cellStyle name="Millares 4 14 3" xfId="10301" xr:uid="{5BF9838F-9BD7-470A-A14C-6A58689637E5}"/>
    <cellStyle name="Millares 4 14 4" xfId="15536" xr:uid="{CCF202D7-FB1F-47A9-8E50-92169B870135}"/>
    <cellStyle name="Millares 4 14 5" xfId="17604" xr:uid="{AEB642C4-7586-4D34-9D12-321B54D5192F}"/>
    <cellStyle name="Millares 4 14 6" xfId="7510" xr:uid="{71C64805-B5D1-4000-BF99-BA7F6D7B351D}"/>
    <cellStyle name="Millares 4 15" xfId="4774" xr:uid="{65904643-CC8F-41DF-BECB-9BA29250FA16}"/>
    <cellStyle name="Millares 4 15 2" xfId="12855" xr:uid="{9DFB00EE-EE0E-48C1-B527-9143FC4B4E26}"/>
    <cellStyle name="Millares 4 15 3" xfId="10302" xr:uid="{31A4504A-2F1C-4C93-98A9-9C07F4730E62}"/>
    <cellStyle name="Millares 4 15 4" xfId="15537" xr:uid="{B33D1590-86CB-448B-9C57-8E06B0F44E51}"/>
    <cellStyle name="Millares 4 15 5" xfId="17605" xr:uid="{3A22B976-7384-40D6-AEE2-42F38F795CC2}"/>
    <cellStyle name="Millares 4 15 6" xfId="7511" xr:uid="{837972D1-3B40-488C-9F26-94F6F9E867AB}"/>
    <cellStyle name="Millares 4 16" xfId="4775" xr:uid="{3ED4D9FB-0768-4C71-B94A-F96D72F370E7}"/>
    <cellStyle name="Millares 4 16 2" xfId="12856" xr:uid="{A76D380F-10C3-41DF-BCC5-CBE9FA0063A2}"/>
    <cellStyle name="Millares 4 16 3" xfId="10303" xr:uid="{34C0F38B-5EB4-4CAB-B0D1-BB5A72C3C068}"/>
    <cellStyle name="Millares 4 16 4" xfId="15538" xr:uid="{3BBAB5AD-9A8C-4AD5-8E23-9A5147F3EEFE}"/>
    <cellStyle name="Millares 4 16 5" xfId="17606" xr:uid="{61DFEC5A-7F81-4532-BA94-39BB47F5C508}"/>
    <cellStyle name="Millares 4 16 6" xfId="7512" xr:uid="{EA35D412-7ED6-4E0F-ADF9-B876514AEDEC}"/>
    <cellStyle name="Millares 4 17" xfId="4776" xr:uid="{A569BD5B-85C6-49DE-82B7-92227581C1AE}"/>
    <cellStyle name="Millares 4 17 2" xfId="12857" xr:uid="{5606B40A-868D-460F-97CD-C0083B42A268}"/>
    <cellStyle name="Millares 4 17 3" xfId="10304" xr:uid="{9BAE57C4-35A6-48AD-9CFA-0014B86F00C0}"/>
    <cellStyle name="Millares 4 17 4" xfId="15539" xr:uid="{FEFA4FD4-4488-4FDA-AC01-D556E73CD78D}"/>
    <cellStyle name="Millares 4 17 5" xfId="17607" xr:uid="{80A6EED8-C7A9-45BF-B345-6F79FC7BABDA}"/>
    <cellStyle name="Millares 4 17 6" xfId="7513" xr:uid="{E7495832-4044-40E0-9DDA-FAFDE2C22236}"/>
    <cellStyle name="Millares 4 18" xfId="4777" xr:uid="{F825905F-F1FE-4F6B-BD27-9A9720161D20}"/>
    <cellStyle name="Millares 4 18 2" xfId="12858" xr:uid="{7F8CCC57-3CD0-4BF0-9C3F-67A2EEDB60D5}"/>
    <cellStyle name="Millares 4 18 3" xfId="10305" xr:uid="{3F3DCE69-F9EF-4750-BE76-25FB98A733DC}"/>
    <cellStyle name="Millares 4 18 4" xfId="15540" xr:uid="{ECE97039-631E-4F14-9FC7-302D799FD349}"/>
    <cellStyle name="Millares 4 18 5" xfId="17608" xr:uid="{3260F7BB-35A1-4258-BB2A-4FBBB48D546D}"/>
    <cellStyle name="Millares 4 18 6" xfId="7514" xr:uid="{AD9485B5-9C76-4621-8F2E-5BB08A7C16B1}"/>
    <cellStyle name="Millares 4 19" xfId="4778" xr:uid="{B894B93D-916D-4E42-BF32-6D416F7D1F56}"/>
    <cellStyle name="Millares 4 19 2" xfId="12859" xr:uid="{5196223F-99E2-4795-951F-8B47C4662E06}"/>
    <cellStyle name="Millares 4 19 3" xfId="10306" xr:uid="{2E13998D-AB8D-4599-9818-E70151F13035}"/>
    <cellStyle name="Millares 4 19 4" xfId="15541" xr:uid="{8A2C8C5B-864F-4EFA-BC1A-AF56CEC0E97C}"/>
    <cellStyle name="Millares 4 19 5" xfId="17609" xr:uid="{0B20B985-5B0D-4A43-9F96-310F9EB05317}"/>
    <cellStyle name="Millares 4 19 6" xfId="7515" xr:uid="{E8AF0117-3A22-413A-99EB-503CAABAB472}"/>
    <cellStyle name="Millares 4 2" xfId="132" xr:uid="{00000000-0005-0000-0000-00009D000000}"/>
    <cellStyle name="Millares 4 2 10" xfId="4780" xr:uid="{62571552-E4F1-4E7A-8BC2-239C58670769}"/>
    <cellStyle name="Millares 4 2 10 2" xfId="12861" xr:uid="{1CD75484-4B50-4F18-85B5-09C4A77A6A62}"/>
    <cellStyle name="Millares 4 2 10 3" xfId="12295" xr:uid="{5E9C9F2B-D63E-46EF-82A8-3B7ACE6455A8}"/>
    <cellStyle name="Millares 4 2 10 3 2" xfId="21546" xr:uid="{3F37C060-F358-46E6-813E-77735F36AF2D}"/>
    <cellStyle name="Millares 4 2 10 3 2 2" xfId="27102" xr:uid="{6E013793-54C0-4528-88EF-501EEBF3CC35}"/>
    <cellStyle name="Millares 4 2 10 3 2 3" xfId="32596" xr:uid="{152746BB-F211-47D7-9C67-0DCAC20D9C92}"/>
    <cellStyle name="Millares 4 2 10 3 2 4" xfId="38080" xr:uid="{EB7F8121-25B0-44B6-929E-0502AEB79814}"/>
    <cellStyle name="Millares 4 2 10 3 3" xfId="24373" xr:uid="{548689A8-98CE-4F7C-A322-394052A5E7F9}"/>
    <cellStyle name="Millares 4 2 10 3 4" xfId="29867" xr:uid="{38054083-44F5-4020-AC89-8FF698B522D2}"/>
    <cellStyle name="Millares 4 2 10 3 5" xfId="35351" xr:uid="{EC7AFD41-8282-4791-A0ED-753A3D97596B}"/>
    <cellStyle name="Millares 4 2 10 4" xfId="17611" xr:uid="{F2ED430E-9526-432D-822E-549A104974C0}"/>
    <cellStyle name="Millares 4 2 10 5" xfId="7517" xr:uid="{3356A711-CAE0-47F4-9BB5-9E20A65667B0}"/>
    <cellStyle name="Millares 4 2 11" xfId="6992" xr:uid="{D1765A8F-637C-4B83-9BDF-0D758D86CB6D}"/>
    <cellStyle name="Millares 4 2 11 2" xfId="12862" xr:uid="{A23A4D50-EC04-4F14-A486-4189935C7FF0}"/>
    <cellStyle name="Millares 4 2 11 3" xfId="19800" xr:uid="{8AFA5376-B402-4624-80C3-68BE4D09F105}"/>
    <cellStyle name="Millares 4 2 11 4" xfId="7518" xr:uid="{19BD8E07-4504-4BBC-B29A-7669DCBF0237}"/>
    <cellStyle name="Millares 4 2 12" xfId="7519" xr:uid="{22496D26-FDB4-4558-8848-617EEA89F6BA}"/>
    <cellStyle name="Millares 4 2 12 2" xfId="12863" xr:uid="{C665C499-636A-4BD2-BF3E-296749FD8C65}"/>
    <cellStyle name="Millares 4 2 13" xfId="12860" xr:uid="{DBC90A02-079F-4E66-B702-43BEC97A5581}"/>
    <cellStyle name="Millares 4 2 14" xfId="10307" xr:uid="{728D79F4-0EF8-4868-9297-2E20382BBF7C}"/>
    <cellStyle name="Millares 4 2 15" xfId="15542" xr:uid="{46FA416A-51AE-472B-AB84-6996E0692C75}"/>
    <cellStyle name="Millares 4 2 16" xfId="17610" xr:uid="{6E5F9BE3-A673-44CF-AD2D-91E51C880CE7}"/>
    <cellStyle name="Millares 4 2 17" xfId="7516" xr:uid="{DEB8200D-95F0-4B9C-BF9E-54AA98A3D6D7}"/>
    <cellStyle name="Millares 4 2 18" xfId="4779" xr:uid="{1755AE4C-4474-409A-8EEA-96C5DD0ECB0F}"/>
    <cellStyle name="Millares 4 2 2" xfId="643" xr:uid="{FA67020B-53C9-4BB9-A3E2-BB80F903A47F}"/>
    <cellStyle name="Millares 4 2 2 10" xfId="7521" xr:uid="{59C385D1-7D80-4808-8A51-E8D630653433}"/>
    <cellStyle name="Millares 4 2 2 10 2" xfId="12865" xr:uid="{E4A7BD21-CD84-40E7-A68C-1BAAFDA726F0}"/>
    <cellStyle name="Millares 4 2 2 11" xfId="12864" xr:uid="{54728638-E8E7-4B7C-BE73-7EDB410F3981}"/>
    <cellStyle name="Millares 4 2 2 12" xfId="10308" xr:uid="{8E3750AB-57DF-4B76-B043-626F35E9509F}"/>
    <cellStyle name="Millares 4 2 2 13" xfId="15543" xr:uid="{74731E6E-F28D-4113-B18F-ABC5F7E06B59}"/>
    <cellStyle name="Millares 4 2 2 14" xfId="17612" xr:uid="{0140D3A7-AFA4-419E-B80A-28C415ACBC6A}"/>
    <cellStyle name="Millares 4 2 2 15" xfId="7520" xr:uid="{AC27C57F-95E7-4D00-AD2D-9355E442C3F3}"/>
    <cellStyle name="Millares 4 2 2 16" xfId="4781" xr:uid="{9F86370B-655B-4909-94FF-15810C5AEE63}"/>
    <cellStyle name="Millares 4 2 2 2" xfId="4782" xr:uid="{9CDB64E8-7A3B-4A31-9C5D-1907D24BDB44}"/>
    <cellStyle name="Millares 4 2 2 2 10" xfId="17613" xr:uid="{FB05C06A-3453-4001-B8D3-BDAFC851A618}"/>
    <cellStyle name="Millares 4 2 2 2 11" xfId="7522" xr:uid="{DABD3E5B-A340-43AA-82E2-F0A30D9D3485}"/>
    <cellStyle name="Millares 4 2 2 2 2" xfId="4783" xr:uid="{A0152D29-D83D-464B-9ABA-8B93CE23D148}"/>
    <cellStyle name="Millares 4 2 2 2 2 2" xfId="12867" xr:uid="{67F95325-9C9B-4D85-99A6-4B7D1ADA289D}"/>
    <cellStyle name="Millares 4 2 2 2 2 3" xfId="10310" xr:uid="{006FF9D8-3F0B-40BB-BA1A-33C2937972F0}"/>
    <cellStyle name="Millares 4 2 2 2 2 4" xfId="15545" xr:uid="{C2F57481-AF41-4246-B20D-375CBFB0C778}"/>
    <cellStyle name="Millares 4 2 2 2 2 5" xfId="17614" xr:uid="{9D8A75C0-DF08-4F8F-A310-B2C3F5134F91}"/>
    <cellStyle name="Millares 4 2 2 2 2 6" xfId="7523" xr:uid="{DB0E0DB9-91AA-4D54-BC39-3CA14ED46609}"/>
    <cellStyle name="Millares 4 2 2 2 3" xfId="4784" xr:uid="{D685E43B-417D-41E4-BEAF-BD981F9723BB}"/>
    <cellStyle name="Millares 4 2 2 2 3 2" xfId="12868" xr:uid="{29CFC0AB-73D9-4E50-BD88-D481B2E89642}"/>
    <cellStyle name="Millares 4 2 2 2 3 3" xfId="10311" xr:uid="{FD37DFD3-0EE1-4F80-B017-B50A24F7E895}"/>
    <cellStyle name="Millares 4 2 2 2 3 4" xfId="15546" xr:uid="{2EABB34A-35A2-45D2-94FF-4F4F5F98CE09}"/>
    <cellStyle name="Millares 4 2 2 2 3 5" xfId="17615" xr:uid="{FB3E2C42-CA51-4052-845B-31E1773D558A}"/>
    <cellStyle name="Millares 4 2 2 2 3 6" xfId="7524" xr:uid="{97C3BC8D-4BB6-40EB-9821-83C5D4478212}"/>
    <cellStyle name="Millares 4 2 2 2 4" xfId="4785" xr:uid="{02C8D0EE-F090-4534-B938-9CA146F4176D}"/>
    <cellStyle name="Millares 4 2 2 2 4 2" xfId="12869" xr:uid="{1DD4B67C-0E1E-47D0-9CDF-641DC0BF6C7F}"/>
    <cellStyle name="Millares 4 2 2 2 4 3" xfId="12297" xr:uid="{ADAD2DCB-2F07-448B-86F7-98746F61878D}"/>
    <cellStyle name="Millares 4 2 2 2 4 4" xfId="17616" xr:uid="{6817B39E-6639-438D-9C18-9C233CD10712}"/>
    <cellStyle name="Millares 4 2 2 2 4 5" xfId="7525" xr:uid="{71435507-7F67-42D1-885A-3300FABB6249}"/>
    <cellStyle name="Millares 4 2 2 2 5" xfId="7126" xr:uid="{2EA46193-FFD4-4797-898D-32C39B82E110}"/>
    <cellStyle name="Millares 4 2 2 2 5 2" xfId="12870" xr:uid="{AB3A4882-668F-4638-A42F-D22F3442073E}"/>
    <cellStyle name="Millares 4 2 2 2 5 3" xfId="19906" xr:uid="{ADC76C26-9666-4C8A-BE05-D68EE85FC1D0}"/>
    <cellStyle name="Millares 4 2 2 2 5 4" xfId="7526" xr:uid="{A8C02261-04DE-48E6-A282-5D13F9A69C04}"/>
    <cellStyle name="Millares 4 2 2 2 6" xfId="7527" xr:uid="{A152CF51-BF83-4925-9FA4-E52B2FF01739}"/>
    <cellStyle name="Millares 4 2 2 2 6 2" xfId="12871" xr:uid="{69D24941-0582-4154-8613-09EEB16F8ECB}"/>
    <cellStyle name="Millares 4 2 2 2 7" xfId="12866" xr:uid="{29BBBAEA-9A23-4800-8513-0A4F12CE15CA}"/>
    <cellStyle name="Millares 4 2 2 2 8" xfId="10309" xr:uid="{9B3CF859-C056-440C-BADC-BCD1D9151C61}"/>
    <cellStyle name="Millares 4 2 2 2 9" xfId="15544" xr:uid="{8E85D97F-055C-4E8A-A8E4-77FEE41F3B62}"/>
    <cellStyle name="Millares 4 2 2 3" xfId="4786" xr:uid="{596942FD-CB66-4FB4-A7FE-1D3A4377B4CF}"/>
    <cellStyle name="Millares 4 2 2 3 10" xfId="15547" xr:uid="{97059808-4A46-41C6-9D93-E9A66A76271D}"/>
    <cellStyle name="Millares 4 2 2 3 11" xfId="17617" xr:uid="{11C09341-3CFA-431D-9AE3-D46481CBF966}"/>
    <cellStyle name="Millares 4 2 2 3 12" xfId="7528" xr:uid="{AE9707A2-DF66-4A04-A23E-2E6A8ECEDD95}"/>
    <cellStyle name="Millares 4 2 2 3 2" xfId="4787" xr:uid="{58D1FF6B-E2F1-44A7-AD95-D16F557126F7}"/>
    <cellStyle name="Millares 4 2 2 3 2 2" xfId="4788" xr:uid="{62F6E95D-C405-4084-A907-50E8C876D7E0}"/>
    <cellStyle name="Millares 4 2 2 3 2 2 2" xfId="12874" xr:uid="{1E537569-A787-44DE-9CF9-A22B20CC9586}"/>
    <cellStyle name="Millares 4 2 2 3 2 2 3" xfId="17619" xr:uid="{AE37D4BD-B919-413D-A0DC-C67BC938ABD8}"/>
    <cellStyle name="Millares 4 2 2 3 2 2 4" xfId="7530" xr:uid="{E78A179E-1C99-4251-92CD-B56ED3CB7447}"/>
    <cellStyle name="Millares 4 2 2 3 2 3" xfId="12873" xr:uid="{C098B6FF-7599-4A76-80DB-7A308DDD67C3}"/>
    <cellStyle name="Millares 4 2 2 3 2 4" xfId="10313" xr:uid="{948D4048-E140-45F2-9D06-7DEFA2B3A554}"/>
    <cellStyle name="Millares 4 2 2 3 2 5" xfId="15548" xr:uid="{6F83E955-C4DC-44E9-B5AD-39952AA67C80}"/>
    <cellStyle name="Millares 4 2 2 3 2 6" xfId="17618" xr:uid="{6D40438B-D7B4-4CB7-807E-6168D6179D6B}"/>
    <cellStyle name="Millares 4 2 2 3 2 7" xfId="7529" xr:uid="{23C0E547-E601-4D67-8D39-7A1F08B46557}"/>
    <cellStyle name="Millares 4 2 2 3 3" xfId="4789" xr:uid="{E11A4958-5E46-4499-A34E-F1DEA97CA390}"/>
    <cellStyle name="Millares 4 2 2 3 3 2" xfId="12875" xr:uid="{011965BD-2171-46BE-BA1D-E9B326116C80}"/>
    <cellStyle name="Millares 4 2 2 3 3 3" xfId="10314" xr:uid="{C2E47A27-4F2B-4E8F-9A57-F3C919A1A206}"/>
    <cellStyle name="Millares 4 2 2 3 3 4" xfId="15549" xr:uid="{D72AED47-44E4-448D-A469-B3AE3315F71C}"/>
    <cellStyle name="Millares 4 2 2 3 3 5" xfId="17620" xr:uid="{000904A7-F99D-46E0-A12A-242EF2ABF061}"/>
    <cellStyle name="Millares 4 2 2 3 3 6" xfId="7531" xr:uid="{79D6761D-1A76-4AF3-AD29-C67C5CDC83C7}"/>
    <cellStyle name="Millares 4 2 2 3 4" xfId="4790" xr:uid="{CA6604CE-F456-414D-B055-8255FFF0566F}"/>
    <cellStyle name="Millares 4 2 2 3 4 2" xfId="12876" xr:uid="{EBAA6205-68C6-4E95-82B7-121CF8702FC7}"/>
    <cellStyle name="Millares 4 2 2 3 4 3" xfId="10315" xr:uid="{F8D6F158-C24B-411F-9F10-494DD31DE0E7}"/>
    <cellStyle name="Millares 4 2 2 3 4 4" xfId="15550" xr:uid="{35A93D3F-23DD-42C3-9740-88E9DB50B8D9}"/>
    <cellStyle name="Millares 4 2 2 3 4 5" xfId="17621" xr:uid="{F02F5109-FB69-4627-ABB9-CD309A2A8A22}"/>
    <cellStyle name="Millares 4 2 2 3 4 6" xfId="7532" xr:uid="{4F14150B-DB07-4CF6-B0B2-A73BCCA73EEA}"/>
    <cellStyle name="Millares 4 2 2 3 5" xfId="4791" xr:uid="{5C4D2F60-ED31-413F-8F83-56910599F3F6}"/>
    <cellStyle name="Millares 4 2 2 3 5 2" xfId="12877" xr:uid="{E4C4EC66-54D7-4F72-9CD2-1C72F26582EF}"/>
    <cellStyle name="Millares 4 2 2 3 5 3" xfId="12298" xr:uid="{8D4FD130-3DAC-4514-8773-31D1F5C75747}"/>
    <cellStyle name="Millares 4 2 2 3 5 4" xfId="17622" xr:uid="{582A1141-79E5-4424-82F7-B4D3F34FCE9D}"/>
    <cellStyle name="Millares 4 2 2 3 5 5" xfId="7533" xr:uid="{E617CF53-6431-4949-992B-32C8740C92F6}"/>
    <cellStyle name="Millares 4 2 2 3 6" xfId="7127" xr:uid="{FACD1570-3F4F-4DE3-8E0E-C735E032C49F}"/>
    <cellStyle name="Millares 4 2 2 3 6 2" xfId="12878" xr:uid="{0026A4E9-EFA7-460D-88F7-2A4DB694A7BF}"/>
    <cellStyle name="Millares 4 2 2 3 6 3" xfId="19907" xr:uid="{901EB77A-A3AD-48AB-896E-2D5AF945F82A}"/>
    <cellStyle name="Millares 4 2 2 3 6 4" xfId="7534" xr:uid="{7509434C-FCFE-49F8-B63C-F1923C517349}"/>
    <cellStyle name="Millares 4 2 2 3 7" xfId="7535" xr:uid="{FA9F4D5A-17C0-4FD0-9BEB-73D69A1C8E0B}"/>
    <cellStyle name="Millares 4 2 2 3 7 2" xfId="12879" xr:uid="{42887F11-1781-4C17-8816-3DB7D3F28EB9}"/>
    <cellStyle name="Millares 4 2 2 3 8" xfId="12872" xr:uid="{54A805BB-675E-4F45-A17B-F9442E408152}"/>
    <cellStyle name="Millares 4 2 2 3 9" xfId="10312" xr:uid="{F99BD08D-4A7D-48B9-A910-0BE925827A06}"/>
    <cellStyle name="Millares 4 2 2 4" xfId="4792" xr:uid="{48FECF0E-2CB0-463A-945F-1960C0737329}"/>
    <cellStyle name="Millares 4 2 2 4 2" xfId="4793" xr:uid="{6C49032D-C84C-4099-836C-6D09726754BA}"/>
    <cellStyle name="Millares 4 2 2 4 2 2" xfId="12881" xr:uid="{1501ADEB-1342-4EE8-B7BB-3D21619298E1}"/>
    <cellStyle name="Millares 4 2 2 4 2 3" xfId="10317" xr:uid="{C2EA2ADC-4849-4B9E-8727-2D24994D862B}"/>
    <cellStyle name="Millares 4 2 2 4 2 4" xfId="15552" xr:uid="{08DA0464-E1CA-4AD8-B917-9D11C58D4FB9}"/>
    <cellStyle name="Millares 4 2 2 4 2 5" xfId="17624" xr:uid="{B67422F3-F23E-460C-8AC0-B067821AC027}"/>
    <cellStyle name="Millares 4 2 2 4 2 6" xfId="7537" xr:uid="{5DF47678-5858-4E19-BC32-D61EFBD963CB}"/>
    <cellStyle name="Millares 4 2 2 4 3" xfId="12880" xr:uid="{867BA89B-D52D-4747-AD06-1EBFE564F012}"/>
    <cellStyle name="Millares 4 2 2 4 4" xfId="10316" xr:uid="{9B8865EB-7036-40E9-B8C2-405FE5A054D2}"/>
    <cellStyle name="Millares 4 2 2 4 5" xfId="15551" xr:uid="{D2805965-E6A1-4D40-95F7-418A4F865EC5}"/>
    <cellStyle name="Millares 4 2 2 4 6" xfId="17623" xr:uid="{C3894D2C-A4BD-4884-B981-A8D7DC78D447}"/>
    <cellStyle name="Millares 4 2 2 4 7" xfId="7536" xr:uid="{1A1893DA-BD20-4D90-850A-4F8904EC6B25}"/>
    <cellStyle name="Millares 4 2 2 5" xfId="4794" xr:uid="{FCFAE215-323C-48F0-AC86-E23E890B1B9B}"/>
    <cellStyle name="Millares 4 2 2 5 2" xfId="12882" xr:uid="{BB5B90D7-C1FF-4C84-B2A8-09DA05E6A01B}"/>
    <cellStyle name="Millares 4 2 2 5 3" xfId="10318" xr:uid="{28E6B01F-5F59-4AF3-929F-C2E632D70B03}"/>
    <cellStyle name="Millares 4 2 2 5 4" xfId="15553" xr:uid="{F58E846F-6CE6-4904-81FE-E9AE8DA6FC60}"/>
    <cellStyle name="Millares 4 2 2 5 5" xfId="17625" xr:uid="{B797A225-791B-41AB-937C-0E84C05019CB}"/>
    <cellStyle name="Millares 4 2 2 5 6" xfId="7538" xr:uid="{7A38FFD0-A487-4362-A6C8-39F8EC8E401D}"/>
    <cellStyle name="Millares 4 2 2 6" xfId="4795" xr:uid="{6337B96D-B162-421F-92E8-AD3A1F5F7A1C}"/>
    <cellStyle name="Millares 4 2 2 6 2" xfId="12883" xr:uid="{C8BBD7BF-A1AF-4217-88E8-FAE056CF1DD9}"/>
    <cellStyle name="Millares 4 2 2 6 3" xfId="10319" xr:uid="{295BC0A8-86AB-4501-8F44-E6E3F646D492}"/>
    <cellStyle name="Millares 4 2 2 6 4" xfId="15554" xr:uid="{5A5CB362-7B69-4045-9038-13B44BCF0741}"/>
    <cellStyle name="Millares 4 2 2 6 5" xfId="17626" xr:uid="{1AC24834-AFA1-4A8D-83B6-CDB4445E87BC}"/>
    <cellStyle name="Millares 4 2 2 6 6" xfId="7539" xr:uid="{9CF2200E-7CBF-4AD0-84EA-792CA78F2913}"/>
    <cellStyle name="Millares 4 2 2 7" xfId="4796" xr:uid="{EC0268D9-7C4A-4B49-AD00-AE8934931D77}"/>
    <cellStyle name="Millares 4 2 2 7 2" xfId="12884" xr:uid="{2C9FAECC-387A-4C4B-BA4C-83FD1A05DFFF}"/>
    <cellStyle name="Millares 4 2 2 7 3" xfId="10320" xr:uid="{0D9C780C-B41D-44A0-8283-F7798F20BAE3}"/>
    <cellStyle name="Millares 4 2 2 7 4" xfId="15555" xr:uid="{0323B0D8-86B7-4DB5-B1C2-9F016DEDF8EA}"/>
    <cellStyle name="Millares 4 2 2 7 5" xfId="17627" xr:uid="{A6F9B3B3-2F29-4FCD-B513-BF7FB2114303}"/>
    <cellStyle name="Millares 4 2 2 7 6" xfId="7540" xr:uid="{4193DA19-6AB1-40AA-8599-5AB10E897046}"/>
    <cellStyle name="Millares 4 2 2 8" xfId="4797" xr:uid="{84FA2150-A581-426C-9ACA-6D86984FADDA}"/>
    <cellStyle name="Millares 4 2 2 8 2" xfId="12885" xr:uid="{42A895CB-F1B2-414A-AD0C-297582754A9F}"/>
    <cellStyle name="Millares 4 2 2 8 3" xfId="12296" xr:uid="{B4C480FF-D502-45C4-8651-C912D264DBD9}"/>
    <cellStyle name="Millares 4 2 2 8 4" xfId="17628" xr:uid="{4A09A934-96D6-4921-880D-3A4761A4FE55}"/>
    <cellStyle name="Millares 4 2 2 8 5" xfId="7541" xr:uid="{C01102DC-C1B7-407F-9557-FB3C1C0E0CB5}"/>
    <cellStyle name="Millares 4 2 2 9" xfId="6993" xr:uid="{31D263A2-A3FD-48E8-98A7-11AF1A19FC98}"/>
    <cellStyle name="Millares 4 2 2 9 2" xfId="12886" xr:uid="{F04D0231-F21F-49F0-B23D-6B3CDA413ABC}"/>
    <cellStyle name="Millares 4 2 2 9 3" xfId="19801" xr:uid="{CF56E0B7-E39C-45BB-90CE-F1776C21CE2C}"/>
    <cellStyle name="Millares 4 2 2 9 4" xfId="7542" xr:uid="{771113D7-F58E-4150-B7A7-5ED456A61466}"/>
    <cellStyle name="Millares 4 2 3" xfId="4798" xr:uid="{B87FEDA3-3DD4-4D7E-8B28-291E240359F5}"/>
    <cellStyle name="Millares 4 2 3 10" xfId="15556" xr:uid="{2AE62712-CD61-4F86-83B6-E65F5C594FBE}"/>
    <cellStyle name="Millares 4 2 3 11" xfId="17629" xr:uid="{F82F5D18-FE9E-4D5E-9069-C6A430F1A86C}"/>
    <cellStyle name="Millares 4 2 3 12" xfId="7543" xr:uid="{8484D438-DA55-41AD-AD31-C9F815EDA122}"/>
    <cellStyle name="Millares 4 2 3 2" xfId="4799" xr:uid="{E7A58F25-2AB6-4CFF-9D68-66B5A54A5BF9}"/>
    <cellStyle name="Millares 4 2 3 2 10" xfId="17630" xr:uid="{EEE71182-DA7A-4C59-BD6D-5A60E7C8E809}"/>
    <cellStyle name="Millares 4 2 3 2 11" xfId="7544" xr:uid="{D68AF94A-44CC-4F75-8031-68D60E078DA3}"/>
    <cellStyle name="Millares 4 2 3 2 2" xfId="4800" xr:uid="{B5621C63-A528-4D79-89E5-EA4A3279DF8E}"/>
    <cellStyle name="Millares 4 2 3 2 2 2" xfId="12889" xr:uid="{C2B1FB3C-A3AA-4DD8-ABED-67CEF7D3D9F8}"/>
    <cellStyle name="Millares 4 2 3 2 2 3" xfId="10323" xr:uid="{FD70273A-C518-4A92-9CB2-B531636EA4FD}"/>
    <cellStyle name="Millares 4 2 3 2 2 4" xfId="15558" xr:uid="{D003CC3A-B172-437F-B2B5-AA5178CE22E4}"/>
    <cellStyle name="Millares 4 2 3 2 2 5" xfId="17631" xr:uid="{FFD2C5D4-ACA5-4343-A1EE-A6EEF3C036AC}"/>
    <cellStyle name="Millares 4 2 3 2 2 6" xfId="7545" xr:uid="{19E22613-EC79-48BE-BCD7-C4DA3376308A}"/>
    <cellStyle name="Millares 4 2 3 2 3" xfId="4801" xr:uid="{75159B20-BF63-43A3-A7F9-7ACE94ED7379}"/>
    <cellStyle name="Millares 4 2 3 2 3 2" xfId="12890" xr:uid="{61783EBF-3C81-42FF-885C-119DB25C67A1}"/>
    <cellStyle name="Millares 4 2 3 2 3 3" xfId="10324" xr:uid="{BEA5BD20-961D-470D-ACB9-A25A50258B81}"/>
    <cellStyle name="Millares 4 2 3 2 3 4" xfId="15559" xr:uid="{BFEC322A-5F02-4906-A481-CD0A7BEC3C8F}"/>
    <cellStyle name="Millares 4 2 3 2 3 5" xfId="17632" xr:uid="{97D2201F-84CF-43F8-96DC-80B88598FB0B}"/>
    <cellStyle name="Millares 4 2 3 2 3 6" xfId="7546" xr:uid="{32CDB01B-13D4-475F-AB6B-FF21DD677121}"/>
    <cellStyle name="Millares 4 2 3 2 4" xfId="4802" xr:uid="{9805E629-F732-4D28-A17E-6FDAFC4979DA}"/>
    <cellStyle name="Millares 4 2 3 2 4 2" xfId="12891" xr:uid="{05937B66-11E8-41D9-A248-3BA2DFAC09D5}"/>
    <cellStyle name="Millares 4 2 3 2 4 3" xfId="12300" xr:uid="{EF1E2459-DEEF-4225-8014-8384510033A9}"/>
    <cellStyle name="Millares 4 2 3 2 4 4" xfId="17633" xr:uid="{115C825F-011B-44A1-B7F4-3B05DBA1A315}"/>
    <cellStyle name="Millares 4 2 3 2 4 5" xfId="7547" xr:uid="{0262AD0E-8AEE-4E0F-9442-D4C1884B156E}"/>
    <cellStyle name="Millares 4 2 3 2 5" xfId="7128" xr:uid="{6DBFC402-3B52-4C26-9164-C007890BCDF3}"/>
    <cellStyle name="Millares 4 2 3 2 5 2" xfId="12892" xr:uid="{61B00762-AA00-470A-8356-423824AD29B1}"/>
    <cellStyle name="Millares 4 2 3 2 5 3" xfId="19908" xr:uid="{690A59AF-CD8A-4728-A95D-2AEB9950DFD5}"/>
    <cellStyle name="Millares 4 2 3 2 5 4" xfId="7548" xr:uid="{7EB198FE-64F5-4D32-8D3D-FC9A86A25ED7}"/>
    <cellStyle name="Millares 4 2 3 2 6" xfId="7549" xr:uid="{98822909-9314-4E41-8409-3598603245E7}"/>
    <cellStyle name="Millares 4 2 3 2 6 2" xfId="12893" xr:uid="{24D1208C-597B-4907-A73D-733574176075}"/>
    <cellStyle name="Millares 4 2 3 2 7" xfId="12888" xr:uid="{E04D75C7-EB2A-48CA-A023-FD15858A6BD4}"/>
    <cellStyle name="Millares 4 2 3 2 8" xfId="10322" xr:uid="{75E13BB9-9654-4532-A888-F2E86DAD6C8B}"/>
    <cellStyle name="Millares 4 2 3 2 9" xfId="15557" xr:uid="{A52B8423-9329-4637-BC5B-B166BD1E70FB}"/>
    <cellStyle name="Millares 4 2 3 3" xfId="4803" xr:uid="{104CC8E4-7BCC-4105-A7B4-07EE859C3029}"/>
    <cellStyle name="Millares 4 2 3 3 2" xfId="12894" xr:uid="{4A1B435E-BE48-4E95-A0B2-A5C6BE1054EF}"/>
    <cellStyle name="Millares 4 2 3 3 3" xfId="10325" xr:uid="{03D64725-17CF-45C0-A5FD-FBF2C0617894}"/>
    <cellStyle name="Millares 4 2 3 3 4" xfId="15560" xr:uid="{2899314C-6815-46B9-BB4F-D753B09C05FC}"/>
    <cellStyle name="Millares 4 2 3 3 5" xfId="17634" xr:uid="{52DA6F07-A8CC-4F87-BFAC-DA98E33AA3BB}"/>
    <cellStyle name="Millares 4 2 3 3 6" xfId="7550" xr:uid="{209F2C6B-8E8B-4329-A0BC-FB06D72C2980}"/>
    <cellStyle name="Millares 4 2 3 4" xfId="4804" xr:uid="{2F716DD2-87AF-4DC3-8CDE-771BA33DE126}"/>
    <cellStyle name="Millares 4 2 3 4 2" xfId="12895" xr:uid="{F484C610-7BC4-46DC-A530-3CF4469FBF2D}"/>
    <cellStyle name="Millares 4 2 3 4 3" xfId="10326" xr:uid="{965432AF-D569-422A-B8F6-3DF03C852523}"/>
    <cellStyle name="Millares 4 2 3 4 4" xfId="15561" xr:uid="{3C75609E-E9B1-4042-9BA4-74B76385FAD0}"/>
    <cellStyle name="Millares 4 2 3 4 5" xfId="17635" xr:uid="{EFF57363-7B25-40DE-B96B-1734F0AB4BDE}"/>
    <cellStyle name="Millares 4 2 3 4 6" xfId="7551" xr:uid="{7BD5F37E-3A63-445C-BCC4-37E81C581E0D}"/>
    <cellStyle name="Millares 4 2 3 5" xfId="4805" xr:uid="{DF2A8CD0-F16C-416D-A70A-9231F23064FD}"/>
    <cellStyle name="Millares 4 2 3 5 2" xfId="12896" xr:uid="{082F3B66-B53E-46EC-A026-D431C493EA1F}"/>
    <cellStyle name="Millares 4 2 3 5 3" xfId="12299" xr:uid="{898AA9DF-8381-4D50-837E-C907D703A407}"/>
    <cellStyle name="Millares 4 2 3 5 4" xfId="17636" xr:uid="{103E4555-B698-4307-9899-65C863FAFD2B}"/>
    <cellStyle name="Millares 4 2 3 5 5" xfId="7552" xr:uid="{B55910D8-B0D6-4E36-8051-1F7A3367D0C0}"/>
    <cellStyle name="Millares 4 2 3 6" xfId="6994" xr:uid="{47A36D89-ACAA-4409-9901-7D4F212B847A}"/>
    <cellStyle name="Millares 4 2 3 6 2" xfId="12897" xr:uid="{827646E8-9502-4F94-87C2-222CCFA1C2DB}"/>
    <cellStyle name="Millares 4 2 3 6 3" xfId="19802" xr:uid="{A99E59B5-7D74-4974-8E09-63EC606BD493}"/>
    <cellStyle name="Millares 4 2 3 6 4" xfId="7553" xr:uid="{886ABB77-AD70-4BA6-AA52-21097B52E6FA}"/>
    <cellStyle name="Millares 4 2 3 7" xfId="7554" xr:uid="{F4973E1B-163A-48D2-B1C8-206E414B9EE2}"/>
    <cellStyle name="Millares 4 2 3 7 2" xfId="12898" xr:uid="{1086C4B4-3DC3-4B1D-B1C7-23D83EB2DCB4}"/>
    <cellStyle name="Millares 4 2 3 8" xfId="12887" xr:uid="{1FAA3606-6D65-457A-A515-BBFA5B2CA361}"/>
    <cellStyle name="Millares 4 2 3 9" xfId="10321" xr:uid="{B4CB22E2-B9CC-49E2-B433-5AD1BC081FC2}"/>
    <cellStyle name="Millares 4 2 4" xfId="4806" xr:uid="{91508C8F-AFE7-4756-97B5-E214F7B9411C}"/>
    <cellStyle name="Millares 4 2 4 10" xfId="15562" xr:uid="{E66E3C46-C4F1-4C95-9FD1-3D8781E364DC}"/>
    <cellStyle name="Millares 4 2 4 11" xfId="17637" xr:uid="{ECC98C3D-94EF-4A6C-86AE-AB1C172F4DF7}"/>
    <cellStyle name="Millares 4 2 4 12" xfId="7555" xr:uid="{57243E3E-960E-4320-A9D4-75486762B815}"/>
    <cellStyle name="Millares 4 2 4 2" xfId="4807" xr:uid="{309D16E2-0D80-4010-BE30-B68BB9108675}"/>
    <cellStyle name="Millares 4 2 4 2 2" xfId="12900" xr:uid="{A7BAE012-0FA6-4D52-BE7E-2FFE40FE7CB2}"/>
    <cellStyle name="Millares 4 2 4 2 3" xfId="10328" xr:uid="{DA1366D5-103E-472B-AC2F-DC4E9E34C797}"/>
    <cellStyle name="Millares 4 2 4 2 4" xfId="15563" xr:uid="{E3AA527B-5DF2-4C69-8ECE-1A426A5E7565}"/>
    <cellStyle name="Millares 4 2 4 2 5" xfId="17638" xr:uid="{10B52505-00F0-450A-A780-C705AD1F45BC}"/>
    <cellStyle name="Millares 4 2 4 2 6" xfId="7556" xr:uid="{E964429F-514F-4E44-A33A-F08B9AACCEA5}"/>
    <cellStyle name="Millares 4 2 4 3" xfId="4808" xr:uid="{CF2E53EE-89D9-48EF-BB9C-06F74E6E9530}"/>
    <cellStyle name="Millares 4 2 4 3 2" xfId="12901" xr:uid="{FCDA9870-9132-4EB8-9002-86DE105C696D}"/>
    <cellStyle name="Millares 4 2 4 3 3" xfId="10329" xr:uid="{AC2684F0-F971-41C2-B29A-20138AA0EFCC}"/>
    <cellStyle name="Millares 4 2 4 3 4" xfId="15564" xr:uid="{4FC827E8-49FD-4C2D-9592-120EF84E2DF0}"/>
    <cellStyle name="Millares 4 2 4 3 5" xfId="17639" xr:uid="{CA3F74DE-0C4A-428D-B62F-AC77F7593DCB}"/>
    <cellStyle name="Millares 4 2 4 3 6" xfId="7557" xr:uid="{65856FD6-9453-44F1-947F-DA8EBCC64082}"/>
    <cellStyle name="Millares 4 2 4 4" xfId="4809" xr:uid="{1518AF1B-D73B-4E2B-B7D0-65108B119F85}"/>
    <cellStyle name="Millares 4 2 4 4 2" xfId="12902" xr:uid="{FD571B37-1549-4DC3-A834-E58524E02F40}"/>
    <cellStyle name="Millares 4 2 4 4 3" xfId="10330" xr:uid="{2C11AE4E-3CCD-4DC4-A3EC-1976AE783A63}"/>
    <cellStyle name="Millares 4 2 4 4 4" xfId="15565" xr:uid="{29C8D1B6-F682-4766-A2BB-92E219869F92}"/>
    <cellStyle name="Millares 4 2 4 4 5" xfId="17640" xr:uid="{C31270F5-EAF2-4773-A191-6310DFD5B082}"/>
    <cellStyle name="Millares 4 2 4 4 6" xfId="7558" xr:uid="{DCCBE9FF-3B2B-4B63-AFFA-E27F010E9AB3}"/>
    <cellStyle name="Millares 4 2 4 5" xfId="4810" xr:uid="{E5E8A655-F16D-40D3-9F8B-F45F02C47030}"/>
    <cellStyle name="Millares 4 2 4 5 2" xfId="12903" xr:uid="{F394EDF9-A7CE-4FC1-8E9C-71659532DA25}"/>
    <cellStyle name="Millares 4 2 4 5 3" xfId="12301" xr:uid="{9A1B58D4-6402-4B6D-A73E-6EDE620DDB41}"/>
    <cellStyle name="Millares 4 2 4 5 4" xfId="17641" xr:uid="{27A1BEB3-65AC-4013-8CDF-9962C0643BDD}"/>
    <cellStyle name="Millares 4 2 4 5 5" xfId="7559" xr:uid="{B070CD95-CCE1-4898-A7DE-DBC0AAAC1081}"/>
    <cellStyle name="Millares 4 2 4 6" xfId="7129" xr:uid="{3F04CE35-0D9A-4F7B-9A15-E7338FC4C12D}"/>
    <cellStyle name="Millares 4 2 4 6 2" xfId="12904" xr:uid="{DA5ED94F-E451-4806-A453-B09EF390DB76}"/>
    <cellStyle name="Millares 4 2 4 6 3" xfId="19909" xr:uid="{06CDDF93-BC35-4EDE-BF45-5F024DB39687}"/>
    <cellStyle name="Millares 4 2 4 6 4" xfId="7560" xr:uid="{F9AD92C8-0E0F-436B-952D-26AED85E3ED8}"/>
    <cellStyle name="Millares 4 2 4 7" xfId="7561" xr:uid="{0E6DBC7D-A921-4A0E-BB72-37447AA9F156}"/>
    <cellStyle name="Millares 4 2 4 7 2" xfId="12905" xr:uid="{E01FC4A0-3616-484A-A685-A74FB6C461B9}"/>
    <cellStyle name="Millares 4 2 4 8" xfId="12899" xr:uid="{40E74FF3-440A-45B9-ACA8-7E58C7A29530}"/>
    <cellStyle name="Millares 4 2 4 9" xfId="10327" xr:uid="{93584B8D-6659-41C6-A754-0774F0F353F5}"/>
    <cellStyle name="Millares 4 2 5" xfId="4811" xr:uid="{E20C2F1F-364B-4EA6-A648-FEDB8E9242E6}"/>
    <cellStyle name="Millares 4 2 5 10" xfId="4812" xr:uid="{D6E77B7C-9BF8-4A29-A359-92DC4E862317}"/>
    <cellStyle name="Millares 4 2 5 10 2" xfId="12907" xr:uid="{0C028DE2-8E56-4B33-80CF-9B8651BED410}"/>
    <cellStyle name="Millares 4 2 5 10 3" xfId="12302" xr:uid="{A44362B1-EEA2-4A78-AF92-CBE9BF69208D}"/>
    <cellStyle name="Millares 4 2 5 10 4" xfId="17643" xr:uid="{57F5327A-1295-48C1-A66C-B00F5A6BBB2C}"/>
    <cellStyle name="Millares 4 2 5 10 5" xfId="7563" xr:uid="{A8B997E2-B0E8-4B96-94AD-AC665F1D7847}"/>
    <cellStyle name="Millares 4 2 5 11" xfId="7130" xr:uid="{D9F1A899-436F-4453-B330-279407C6279C}"/>
    <cellStyle name="Millares 4 2 5 11 2" xfId="12908" xr:uid="{7E84484F-2D57-4BE1-AE5C-775D493D40E1}"/>
    <cellStyle name="Millares 4 2 5 11 3" xfId="19910" xr:uid="{ED8C5032-785C-453A-9F17-740A308787B0}"/>
    <cellStyle name="Millares 4 2 5 11 4" xfId="7564" xr:uid="{95777EC2-7DF2-4571-B2E8-F19454DE83FD}"/>
    <cellStyle name="Millares 4 2 5 12" xfId="6984" xr:uid="{F72824BA-AED9-4EBC-B99C-29907846B5C8}"/>
    <cellStyle name="Millares 4 2 5 12 2" xfId="12909" xr:uid="{888C7C2D-1EB2-4147-998F-91F711A19EFD}"/>
    <cellStyle name="Millares 4 2 5 12 3" xfId="19793" xr:uid="{BEC0181B-D3C0-412F-85D2-A6D11D8B7BBD}"/>
    <cellStyle name="Millares 4 2 5 12 3 2" xfId="22701" xr:uid="{BF8C85E0-B754-489D-A3A9-9270164734CA}"/>
    <cellStyle name="Millares 4 2 5 12 3 2 2" xfId="28257" xr:uid="{495CB8DF-5A15-48F0-AA6A-1948E9E7EC8C}"/>
    <cellStyle name="Millares 4 2 5 12 3 2 3" xfId="33751" xr:uid="{A0A96D93-5A10-4225-A2EB-82AEB938D833}"/>
    <cellStyle name="Millares 4 2 5 12 3 2 4" xfId="39235" xr:uid="{09E0B6DC-E40A-408D-A601-F57E49AC3DA3}"/>
    <cellStyle name="Millares 4 2 5 12 3 3" xfId="25528" xr:uid="{71610EC6-B059-4454-B8FD-1C98A70EE2FC}"/>
    <cellStyle name="Millares 4 2 5 12 3 4" xfId="31022" xr:uid="{55B4B9F5-4B10-4A80-838D-81D55CFC0DA4}"/>
    <cellStyle name="Millares 4 2 5 12 3 5" xfId="36506" xr:uid="{E2A7660C-643D-4AD2-AB97-4E9C99BBF983}"/>
    <cellStyle name="Millares 4 2 5 12 4" xfId="7565" xr:uid="{FAE74D42-DEA1-4E2B-8830-410ED2ADB658}"/>
    <cellStyle name="Millares 4 2 5 12 5" xfId="20081" xr:uid="{A96A2B3F-091C-497C-B75E-2B4883E6B07D}"/>
    <cellStyle name="Millares 4 2 5 12 5 2" xfId="25637" xr:uid="{BD9947DA-BBBC-44E4-AC37-9A48CE0E773B}"/>
    <cellStyle name="Millares 4 2 5 12 5 3" xfId="31131" xr:uid="{E8223DF3-512C-43AA-9472-79E5ED675E18}"/>
    <cellStyle name="Millares 4 2 5 12 5 4" xfId="36615" xr:uid="{6024462A-8320-407A-946D-09370955915B}"/>
    <cellStyle name="Millares 4 2 5 12 6" xfId="22908" xr:uid="{10FA465B-45D0-4414-956E-9AD52DB50375}"/>
    <cellStyle name="Millares 4 2 5 12 7" xfId="28400" xr:uid="{460EF65D-B847-43AE-B16A-EE1F7968BA25}"/>
    <cellStyle name="Millares 4 2 5 12 8" xfId="33884" xr:uid="{E6AF6657-8975-498A-9DCB-0DDE17B331EB}"/>
    <cellStyle name="Millares 4 2 5 13" xfId="7309" xr:uid="{2B55AF0B-5993-4DDB-896F-C00304674AC5}"/>
    <cellStyle name="Millares 4 2 5 13 2" xfId="12910" xr:uid="{E6AEA989-D33A-4415-8A04-F338427EF240}"/>
    <cellStyle name="Millares 4 2 5 13 3" xfId="20003" xr:uid="{7E4DB767-3B6D-45C0-946C-5C18427D89C5}"/>
    <cellStyle name="Millares 4 2 5 13 3 2" xfId="22737" xr:uid="{765032AD-CFC5-4878-9D15-B52D09FDEB40}"/>
    <cellStyle name="Millares 4 2 5 13 3 2 2" xfId="28293" xr:uid="{136AE4C6-F412-425A-AF43-1838A25622E9}"/>
    <cellStyle name="Millares 4 2 5 13 3 2 3" xfId="33787" xr:uid="{6C647591-CB64-43E3-895C-0B94710D887F}"/>
    <cellStyle name="Millares 4 2 5 13 3 2 4" xfId="39271" xr:uid="{59665A3F-2CBD-4772-BA21-70276AB354AE}"/>
    <cellStyle name="Millares 4 2 5 13 3 3" xfId="25564" xr:uid="{B0026975-7598-458F-90BA-E41A5CCDC229}"/>
    <cellStyle name="Millares 4 2 5 13 3 4" xfId="31058" xr:uid="{93331CDE-6C90-4A06-8ACE-A39E90744700}"/>
    <cellStyle name="Millares 4 2 5 13 3 5" xfId="36542" xr:uid="{F0DDC82D-DEAF-4E5D-89F6-502B0D545036}"/>
    <cellStyle name="Millares 4 2 5 13 4" xfId="7566" xr:uid="{2B1FA078-7674-4725-B7A6-E10EF475D618}"/>
    <cellStyle name="Millares 4 2 5 13 5" xfId="20193" xr:uid="{72AF025D-FF3D-45FE-9C80-4CA3B67A48AD}"/>
    <cellStyle name="Millares 4 2 5 13 5 2" xfId="25749" xr:uid="{F2B0F526-D249-42FA-9F84-6AE402881377}"/>
    <cellStyle name="Millares 4 2 5 13 5 3" xfId="31243" xr:uid="{1E91427F-5E2D-4292-A9E7-20861A894620}"/>
    <cellStyle name="Millares 4 2 5 13 5 4" xfId="36727" xr:uid="{3D394CFC-988A-4B16-B359-4D723ED82FEC}"/>
    <cellStyle name="Millares 4 2 5 13 6" xfId="23020" xr:uid="{32879208-9F83-4B64-A8A8-79559F3559F0}"/>
    <cellStyle name="Millares 4 2 5 13 7" xfId="28512" xr:uid="{A74F1495-A538-4561-8F47-79489B6299A8}"/>
    <cellStyle name="Millares 4 2 5 13 8" xfId="33996" xr:uid="{B25F7600-0746-410D-93EC-DCB364783CFA}"/>
    <cellStyle name="Millares 4 2 5 14" xfId="7354" xr:uid="{A8FC8A4D-4C3A-4FA1-90A5-B318F051352F}"/>
    <cellStyle name="Millares 4 2 5 14 2" xfId="20011" xr:uid="{B9328B6E-B818-41B9-A3C4-59C45D8E4752}"/>
    <cellStyle name="Millares 4 2 5 14 2 2" xfId="22745" xr:uid="{EFA4FD59-9D35-4121-8002-A54A562F70D4}"/>
    <cellStyle name="Millares 4 2 5 14 2 2 2" xfId="28301" xr:uid="{BE2C5EE6-B0D1-4D42-94BC-7210746231C0}"/>
    <cellStyle name="Millares 4 2 5 14 2 2 3" xfId="33795" xr:uid="{A39C820B-09F0-4B01-8D9A-763452F42B5C}"/>
    <cellStyle name="Millares 4 2 5 14 2 2 4" xfId="39279" xr:uid="{888FF374-F392-4CC1-925A-91F1CC57587B}"/>
    <cellStyle name="Millares 4 2 5 14 2 3" xfId="25572" xr:uid="{7A64A763-7561-4DBC-8671-6A1FB8429B04}"/>
    <cellStyle name="Millares 4 2 5 14 2 4" xfId="31066" xr:uid="{AF5E6997-EAEB-4875-B966-7971AB4162BB}"/>
    <cellStyle name="Millares 4 2 5 14 2 5" xfId="36550" xr:uid="{91AFFEF1-150F-4FC1-B713-87268CFDA96D}"/>
    <cellStyle name="Millares 4 2 5 14 3" xfId="12906" xr:uid="{BDD2F74C-0231-4E0F-9211-06B161B6B5AF}"/>
    <cellStyle name="Millares 4 2 5 14 4" xfId="20238" xr:uid="{77EDAABF-56A8-4AD2-9754-0E0ABA181F0F}"/>
    <cellStyle name="Millares 4 2 5 14 4 2" xfId="25794" xr:uid="{6733EF9F-A3B3-456C-A28F-34F72F16A28B}"/>
    <cellStyle name="Millares 4 2 5 14 4 3" xfId="31288" xr:uid="{060C34A3-08C7-4610-B1DE-320422875B56}"/>
    <cellStyle name="Millares 4 2 5 14 4 4" xfId="36772" xr:uid="{6CD2EE70-8CC6-4C6A-A169-233C70BEA7A8}"/>
    <cellStyle name="Millares 4 2 5 14 5" xfId="23065" xr:uid="{C882B4D2-8A54-467E-B347-EA31B9EC0F25}"/>
    <cellStyle name="Millares 4 2 5 14 6" xfId="28559" xr:uid="{0871D8FC-47F9-428D-ACA6-0D99E2DC452A}"/>
    <cellStyle name="Millares 4 2 5 14 7" xfId="34043" xr:uid="{1093BA7D-21C3-4CF7-80C0-02580126ED0A}"/>
    <cellStyle name="Millares 4 2 5 15" xfId="10331" xr:uid="{08C4227B-BDB4-40B7-9802-59B39BCB8E5F}"/>
    <cellStyle name="Millares 4 2 5 16" xfId="15566" xr:uid="{8EC25D25-749F-4373-A47A-DF1FA93DB6B4}"/>
    <cellStyle name="Millares 4 2 5 17" xfId="17642" xr:uid="{BEE1899B-3AD5-4889-9EDC-BB93AB229BE8}"/>
    <cellStyle name="Millares 4 2 5 18" xfId="7562" xr:uid="{5BBF6EBE-E435-4831-BF2A-12B2E84D007A}"/>
    <cellStyle name="Millares 4 2 5 2" xfId="4813" xr:uid="{3E87284C-9F41-4DAF-9B15-057CC637C065}"/>
    <cellStyle name="Millares 4 2 5 2 2" xfId="4814" xr:uid="{90669A3A-8595-4098-8F87-9F4F522FDA2C}"/>
    <cellStyle name="Millares 4 2 5 2 2 2" xfId="4815" xr:uid="{C44B1586-5C21-43C1-AC78-3EA911F44C63}"/>
    <cellStyle name="Millares 4 2 5 2 2 2 2" xfId="12913" xr:uid="{A871E1D4-42B3-41D5-B665-7A9C04FA2A54}"/>
    <cellStyle name="Millares 4 2 5 2 2 2 3" xfId="10334" xr:uid="{8FAE193A-FA73-40C2-BAC0-685C3811F0A6}"/>
    <cellStyle name="Millares 4 2 5 2 2 2 4" xfId="15569" xr:uid="{F332437A-0EFB-45D7-98B0-E0C020E75B55}"/>
    <cellStyle name="Millares 4 2 5 2 2 2 5" xfId="17646" xr:uid="{FF0DD426-0205-4647-A7EA-E4AAE4B8DE3C}"/>
    <cellStyle name="Millares 4 2 5 2 2 2 6" xfId="7569" xr:uid="{91EDD9FB-FCA6-4555-B81E-E5E70AF1BDD9}"/>
    <cellStyle name="Millares 4 2 5 2 2 3" xfId="12912" xr:uid="{9246E259-E123-431D-9C9B-A4FE03A5315C}"/>
    <cellStyle name="Millares 4 2 5 2 2 4" xfId="10333" xr:uid="{475D020C-72D8-4ADD-9DDE-031F98D2CC91}"/>
    <cellStyle name="Millares 4 2 5 2 2 5" xfId="15568" xr:uid="{81ED4378-0A53-47C0-BEBC-83005F1EB714}"/>
    <cellStyle name="Millares 4 2 5 2 2 6" xfId="17645" xr:uid="{E629C853-43DB-4464-BC1F-F6CDF7A91145}"/>
    <cellStyle name="Millares 4 2 5 2 2 7" xfId="7568" xr:uid="{6881AAEF-E48F-41FD-B8EB-21B52F468FD9}"/>
    <cellStyle name="Millares 4 2 5 2 3" xfId="4816" xr:uid="{B6AA4AB6-E4FF-4B81-A516-5AAC8212A148}"/>
    <cellStyle name="Millares 4 2 5 2 3 2" xfId="12914" xr:uid="{25EC24F3-5730-4217-8411-F43FA66A3DE8}"/>
    <cellStyle name="Millares 4 2 5 2 3 3" xfId="10335" xr:uid="{522C561A-A63F-4187-8BC9-1ED0D4F188F5}"/>
    <cellStyle name="Millares 4 2 5 2 3 4" xfId="15570" xr:uid="{3E24CBD3-0926-4A2F-8D31-4B6ED25EA1B1}"/>
    <cellStyle name="Millares 4 2 5 2 3 5" xfId="17647" xr:uid="{BF59998A-5CF1-4C99-B8D5-DD2AD2A4782A}"/>
    <cellStyle name="Millares 4 2 5 2 3 6" xfId="7570" xr:uid="{52089E98-2DFA-477F-BA83-3909DA963780}"/>
    <cellStyle name="Millares 4 2 5 2 4" xfId="4817" xr:uid="{97564D06-9FF5-4169-AF60-F9436451DC10}"/>
    <cellStyle name="Millares 4 2 5 2 4 2" xfId="12915" xr:uid="{AAB3B0F6-CDD0-4337-8ECF-2C38E606F125}"/>
    <cellStyle name="Millares 4 2 5 2 4 3" xfId="17648" xr:uid="{0089680D-5A0A-4177-8EDE-C0A38F46FA6F}"/>
    <cellStyle name="Millares 4 2 5 2 4 4" xfId="7571" xr:uid="{A9CF49B8-67B8-4CF4-81BC-76841888FBF9}"/>
    <cellStyle name="Millares 4 2 5 2 5" xfId="12911" xr:uid="{B3993078-6B03-4007-81BA-BEF810B825DE}"/>
    <cellStyle name="Millares 4 2 5 2 6" xfId="10332" xr:uid="{9908D2FF-23C3-492D-A4A3-63552E77140D}"/>
    <cellStyle name="Millares 4 2 5 2 7" xfId="15567" xr:uid="{7828F6CA-79B5-4CEC-91AA-EE2AE2E55A12}"/>
    <cellStyle name="Millares 4 2 5 2 8" xfId="17644" xr:uid="{FCE9151A-38EE-48CD-ADF2-0AA7A8433141}"/>
    <cellStyle name="Millares 4 2 5 2 9" xfId="7567" xr:uid="{C992C301-5B49-462C-B6D4-E3B1CF25E6BD}"/>
    <cellStyle name="Millares 4 2 5 3" xfId="4818" xr:uid="{831D4E70-DA43-4139-9970-EB2D72113F43}"/>
    <cellStyle name="Millares 4 2 5 3 2" xfId="4819" xr:uid="{58739E81-F33A-4A8C-884C-7A82972E58A7}"/>
    <cellStyle name="Millares 4 2 5 3 2 2" xfId="12917" xr:uid="{5DCAAFE4-F3C5-45A7-AC1C-047D4E583F1A}"/>
    <cellStyle name="Millares 4 2 5 3 2 3" xfId="10337" xr:uid="{BF4A5D6B-9B18-4C85-B760-44177B6FBF22}"/>
    <cellStyle name="Millares 4 2 5 3 2 4" xfId="15572" xr:uid="{0BB97D56-97CD-441D-AF0B-B61F50AB345D}"/>
    <cellStyle name="Millares 4 2 5 3 2 5" xfId="17650" xr:uid="{BA63E9F4-5D03-4589-8163-5E5C24B6F814}"/>
    <cellStyle name="Millares 4 2 5 3 2 6" xfId="7573" xr:uid="{1CCF292B-1827-43B0-A915-DD00005071E7}"/>
    <cellStyle name="Millares 4 2 5 3 3" xfId="4820" xr:uid="{7AA8C159-DE9D-43AB-8A78-9CD491C3B9F2}"/>
    <cellStyle name="Millares 4 2 5 3 3 2" xfId="12918" xr:uid="{584F42EB-9A3A-487A-9B85-67FF482C687E}"/>
    <cellStyle name="Millares 4 2 5 3 3 3" xfId="10338" xr:uid="{203D8048-D00C-4A15-B4ED-A70792D9C89F}"/>
    <cellStyle name="Millares 4 2 5 3 3 4" xfId="15573" xr:uid="{297246E7-C93A-4328-BF87-F80546F29965}"/>
    <cellStyle name="Millares 4 2 5 3 3 5" xfId="17651" xr:uid="{E1301865-0686-4952-887A-E74A7C55505F}"/>
    <cellStyle name="Millares 4 2 5 3 3 6" xfId="7574" xr:uid="{1C3A9718-48BF-432D-950F-263903567CCE}"/>
    <cellStyle name="Millares 4 2 5 3 4" xfId="4821" xr:uid="{299BF9A5-F687-4063-8FFA-A2FDA72DB374}"/>
    <cellStyle name="Millares 4 2 5 3 4 2" xfId="12919" xr:uid="{075B069D-3A01-4C12-9954-B3DB7EE8DD5D}"/>
    <cellStyle name="Millares 4 2 5 3 4 3" xfId="17652" xr:uid="{8C9CA768-B298-4C1E-8537-336819EB90B7}"/>
    <cellStyle name="Millares 4 2 5 3 4 4" xfId="7575" xr:uid="{C06F3DEF-6B1F-41D5-8B02-09E6AB3C2A15}"/>
    <cellStyle name="Millares 4 2 5 3 5" xfId="12916" xr:uid="{6BE9C627-8D27-4591-B057-018F161A0583}"/>
    <cellStyle name="Millares 4 2 5 3 6" xfId="10336" xr:uid="{5EC68BC4-1F9A-4989-93D7-6CBC9CB5DD56}"/>
    <cellStyle name="Millares 4 2 5 3 7" xfId="15571" xr:uid="{DC1263B3-4063-4D3A-A137-CBF714D254B6}"/>
    <cellStyle name="Millares 4 2 5 3 8" xfId="17649" xr:uid="{5D264F46-C4BD-4FF0-8814-00B17873AE03}"/>
    <cellStyle name="Millares 4 2 5 3 9" xfId="7572" xr:uid="{DF19A1DC-F92E-45B3-9834-8AFF32254595}"/>
    <cellStyle name="Millares 4 2 5 4" xfId="4822" xr:uid="{65C0185E-56E7-4BFD-8EB9-60C73BC007D2}"/>
    <cellStyle name="Millares 4 2 5 4 2" xfId="4823" xr:uid="{BFEBDDD2-543F-4E9C-A014-A328088FF33B}"/>
    <cellStyle name="Millares 4 2 5 4 2 2" xfId="12921" xr:uid="{CF4F4E53-B8AC-46F1-9D59-A03E3B027772}"/>
    <cellStyle name="Millares 4 2 5 4 2 3" xfId="10340" xr:uid="{F9C22402-307B-488D-BDB6-63E68CB7F2B9}"/>
    <cellStyle name="Millares 4 2 5 4 2 4" xfId="15575" xr:uid="{4D777B83-255D-4F9F-ABE1-5EE1E5922CA9}"/>
    <cellStyle name="Millares 4 2 5 4 2 5" xfId="17654" xr:uid="{36F0F125-AB4B-4313-81BB-E35CF4CBC3BE}"/>
    <cellStyle name="Millares 4 2 5 4 2 6" xfId="7577" xr:uid="{3FC3F673-6DD2-4014-8FB3-597661D6EEBF}"/>
    <cellStyle name="Millares 4 2 5 4 3" xfId="4824" xr:uid="{B18AAA0C-ADBD-4FA7-A004-6C2915708567}"/>
    <cellStyle name="Millares 4 2 5 4 3 2" xfId="12922" xr:uid="{B906B2FE-23D8-4407-B1A7-C0E9E6EBE15D}"/>
    <cellStyle name="Millares 4 2 5 4 3 3" xfId="17655" xr:uid="{20A67604-DA74-4DC0-AD60-38139DD6AB29}"/>
    <cellStyle name="Millares 4 2 5 4 3 4" xfId="7578" xr:uid="{601D8691-8230-4979-AA8A-EAAAF5D095AC}"/>
    <cellStyle name="Millares 4 2 5 4 4" xfId="12920" xr:uid="{CF4B2959-A989-43CB-AB41-587A6DEA5E18}"/>
    <cellStyle name="Millares 4 2 5 4 5" xfId="10339" xr:uid="{A4453984-DBA6-4D59-AA90-E4FF9D4803AD}"/>
    <cellStyle name="Millares 4 2 5 4 6" xfId="15574" xr:uid="{608DA026-C65B-4F5A-830E-8F180C945909}"/>
    <cellStyle name="Millares 4 2 5 4 7" xfId="17653" xr:uid="{3F23CF40-0099-409E-BA09-17ADB27BACDC}"/>
    <cellStyle name="Millares 4 2 5 4 8" xfId="7576" xr:uid="{99C92ADC-720A-47B5-9683-B5EAD90FF0CC}"/>
    <cellStyle name="Millares 4 2 5 5" xfId="4825" xr:uid="{4368D15C-CC47-4503-9CD5-3CC6E76F34C3}"/>
    <cellStyle name="Millares 4 2 5 5 2" xfId="4826" xr:uid="{3AEF96FB-84B5-468D-A034-8A7E4383020A}"/>
    <cellStyle name="Millares 4 2 5 5 2 2" xfId="12924" xr:uid="{4C44DD4D-F029-443B-A494-ECD51C62D70F}"/>
    <cellStyle name="Millares 4 2 5 5 2 3" xfId="10342" xr:uid="{EC661955-AC84-4E36-8C9D-FE5115B04C65}"/>
    <cellStyle name="Millares 4 2 5 5 2 4" xfId="15577" xr:uid="{19FB417A-10F5-4FA9-9B00-108B4518E1F1}"/>
    <cellStyle name="Millares 4 2 5 5 2 5" xfId="17657" xr:uid="{CF9714E0-C975-47B6-AFDC-41FFCD35D48E}"/>
    <cellStyle name="Millares 4 2 5 5 2 6" xfId="7580" xr:uid="{9C17A0E7-E1D9-4AFC-9FDD-6761FCD54A2E}"/>
    <cellStyle name="Millares 4 2 5 5 3" xfId="12923" xr:uid="{02FB8886-BE17-4A80-809B-B31C8DE22267}"/>
    <cellStyle name="Millares 4 2 5 5 4" xfId="10341" xr:uid="{7CEAC2C9-88D2-4CED-80F5-F80C52D33CC3}"/>
    <cellStyle name="Millares 4 2 5 5 5" xfId="15576" xr:uid="{F94853A5-BEA8-4EE3-BEFF-8FFD1E2C9898}"/>
    <cellStyle name="Millares 4 2 5 5 6" xfId="17656" xr:uid="{6B1FEBE8-8E7C-4365-896A-20D94A9661DA}"/>
    <cellStyle name="Millares 4 2 5 5 7" xfId="7579" xr:uid="{5095A8BC-24C2-4745-9880-F6D51487E7D4}"/>
    <cellStyle name="Millares 4 2 5 6" xfId="4827" xr:uid="{DDA4EB24-3F9F-48F9-ADFB-93A239AF91CC}"/>
    <cellStyle name="Millares 4 2 5 6 2" xfId="12925" xr:uid="{2601BEFE-0DA4-4B98-9CC9-3B103E27B0A4}"/>
    <cellStyle name="Millares 4 2 5 6 3" xfId="10343" xr:uid="{0343BA3D-F983-405F-8BDD-9CFAB1E02827}"/>
    <cellStyle name="Millares 4 2 5 6 4" xfId="15578" xr:uid="{DB35161E-483E-4D6F-9979-854CF7C54E76}"/>
    <cellStyle name="Millares 4 2 5 6 5" xfId="17658" xr:uid="{09858158-BCA2-4AF8-B3F2-A44C8B404651}"/>
    <cellStyle name="Millares 4 2 5 6 6" xfId="7581" xr:uid="{E40FFF03-A160-44F0-B666-6BBB622906CE}"/>
    <cellStyle name="Millares 4 2 5 7" xfId="4828" xr:uid="{255D4D9A-A3ED-46E3-885A-C68CF3D2BE67}"/>
    <cellStyle name="Millares 4 2 5 7 2" xfId="12926" xr:uid="{E57296A0-A293-4808-87AA-79C0BFEDB7B6}"/>
    <cellStyle name="Millares 4 2 5 7 3" xfId="10344" xr:uid="{A8FC7687-1B9F-4E08-9D06-6D3B52B0D710}"/>
    <cellStyle name="Millares 4 2 5 7 4" xfId="15579" xr:uid="{16DD0B67-0C2A-4387-A1B8-01B750E08C44}"/>
    <cellStyle name="Millares 4 2 5 7 5" xfId="17659" xr:uid="{DC227889-4634-4815-9E95-5047E5CBB536}"/>
    <cellStyle name="Millares 4 2 5 7 6" xfId="7582" xr:uid="{C17E55E4-E02A-4698-BEF6-834EE005B50E}"/>
    <cellStyle name="Millares 4 2 5 8" xfId="4829" xr:uid="{BF738234-ECA8-460A-9907-F3560BC08EA1}"/>
    <cellStyle name="Millares 4 2 5 8 2" xfId="12927" xr:uid="{59E9D849-B8BB-4102-B1A2-63AB68B2B291}"/>
    <cellStyle name="Millares 4 2 5 8 3" xfId="10345" xr:uid="{835FF249-0293-40E5-91C9-D4B4A3FD3655}"/>
    <cellStyle name="Millares 4 2 5 8 4" xfId="15580" xr:uid="{A94625B1-7090-45E5-ADF9-52AE0797AD24}"/>
    <cellStyle name="Millares 4 2 5 8 5" xfId="17660" xr:uid="{D474631D-C418-4789-9FBF-A5B7A459CD09}"/>
    <cellStyle name="Millares 4 2 5 8 6" xfId="7583" xr:uid="{A21E4C61-C347-41EA-90A5-0B9DC57F8C0D}"/>
    <cellStyle name="Millares 4 2 5 9" xfId="4830" xr:uid="{5F310A6A-4BF6-4D8F-AD7C-FFD3E866A2DE}"/>
    <cellStyle name="Millares 4 2 5 9 2" xfId="12928" xr:uid="{361CD912-C990-49FB-98C1-BCCF926C7763}"/>
    <cellStyle name="Millares 4 2 5 9 3" xfId="10346" xr:uid="{6A04F6BC-8606-407B-989B-F116C8901345}"/>
    <cellStyle name="Millares 4 2 5 9 4" xfId="15581" xr:uid="{DC3018FE-3B9C-4A23-AF6F-A4CA69AF90C0}"/>
    <cellStyle name="Millares 4 2 5 9 5" xfId="17661" xr:uid="{B5B0C6F4-D557-4F54-B523-0AC887244050}"/>
    <cellStyle name="Millares 4 2 5 9 6" xfId="7584" xr:uid="{96808101-C50D-47B8-A340-7013C8440033}"/>
    <cellStyle name="Millares 4 2 6" xfId="4831" xr:uid="{FE4482BE-4C13-44C1-B01F-A42CB8156539}"/>
    <cellStyle name="Millares 4 2 6 2" xfId="12929" xr:uid="{56859745-DC81-4E8B-974E-8114A7202B6B}"/>
    <cellStyle name="Millares 4 2 6 3" xfId="10347" xr:uid="{35C01023-C933-4603-9635-1120064FBCB7}"/>
    <cellStyle name="Millares 4 2 6 4" xfId="15582" xr:uid="{0ED99515-DC49-465D-97E9-5035E6245133}"/>
    <cellStyle name="Millares 4 2 6 5" xfId="17662" xr:uid="{F9F45A96-A012-408A-A19A-E7B2855C973D}"/>
    <cellStyle name="Millares 4 2 6 6" xfId="7585" xr:uid="{4F269EC0-5D03-45E4-85B5-20EDBE75CB80}"/>
    <cellStyle name="Millares 4 2 7" xfId="4832" xr:uid="{0FD049BD-0D0D-4FEA-93AC-ED12EFA4BCCA}"/>
    <cellStyle name="Millares 4 2 7 2" xfId="12930" xr:uid="{163C6A7A-130E-422B-88CB-F9887A90A17F}"/>
    <cellStyle name="Millares 4 2 7 3" xfId="10348" xr:uid="{7C280819-09B9-41FC-87A7-4602C958E686}"/>
    <cellStyle name="Millares 4 2 7 4" xfId="15583" xr:uid="{A941C6FA-8F0A-4234-8897-DADAEE951F16}"/>
    <cellStyle name="Millares 4 2 7 5" xfId="17663" xr:uid="{9BBCAC7F-CD0B-4B15-91FE-4692E58DB92E}"/>
    <cellStyle name="Millares 4 2 7 6" xfId="7586" xr:uid="{38890B71-65B8-4834-9B06-EEC9E96B8926}"/>
    <cellStyle name="Millares 4 2 8" xfId="4833" xr:uid="{7C7E6A51-2415-43BA-A128-91AAAA333AE6}"/>
    <cellStyle name="Millares 4 2 8 2" xfId="12931" xr:uid="{3CAA4734-960C-4C04-8E60-BB60A29F9E71}"/>
    <cellStyle name="Millares 4 2 8 3" xfId="10349" xr:uid="{3455EDAA-0A07-4243-8FCD-7A1666E5623E}"/>
    <cellStyle name="Millares 4 2 8 4" xfId="15584" xr:uid="{1FC8A2DD-A964-4A37-9924-DF0CEA78D582}"/>
    <cellStyle name="Millares 4 2 8 5" xfId="17664" xr:uid="{B7BFDEDE-FD3B-463D-97B0-0BD04734BA16}"/>
    <cellStyle name="Millares 4 2 8 6" xfId="7587" xr:uid="{DDD93CA9-551B-433A-9645-C727C25759E9}"/>
    <cellStyle name="Millares 4 2 9" xfId="4834" xr:uid="{0925C749-1FAB-461F-B6EA-3F2186A92248}"/>
    <cellStyle name="Millares 4 2 9 2" xfId="12932" xr:uid="{24B6A4F3-1A7C-4294-BB67-4AAD87AF9A02}"/>
    <cellStyle name="Millares 4 2 9 3" xfId="10350" xr:uid="{442B4B43-10D0-4F41-BCD8-475733E61C4A}"/>
    <cellStyle name="Millares 4 2 9 4" xfId="15585" xr:uid="{830E8122-30D6-4C48-AB31-F1C238A1BBC9}"/>
    <cellStyle name="Millares 4 2 9 5" xfId="17665" xr:uid="{CDB38079-2BB0-4AE1-8DE5-725E0CD180C9}"/>
    <cellStyle name="Millares 4 2 9 6" xfId="7588" xr:uid="{E59A56D2-EDEE-49D3-ABE0-F4CD522BA0CF}"/>
    <cellStyle name="Millares 4 20" xfId="4835" xr:uid="{C451CDDA-9B7E-46A8-9E9A-9F15E4CB426E}"/>
    <cellStyle name="Millares 4 20 2" xfId="12933" xr:uid="{9A9AA479-6C5E-4D5E-B47E-078C65CE125F}"/>
    <cellStyle name="Millares 4 20 3" xfId="10351" xr:uid="{D7CC2B2E-BAAB-45BF-B04A-10350497D237}"/>
    <cellStyle name="Millares 4 20 4" xfId="15586" xr:uid="{8C9B236E-F05B-4B18-B8B3-28F1C85E9F47}"/>
    <cellStyle name="Millares 4 20 5" xfId="17666" xr:uid="{A65B094B-4C9D-4778-82D1-5F65EE9C6909}"/>
    <cellStyle name="Millares 4 20 6" xfId="7589" xr:uid="{0615531A-8402-453D-B2A1-665E99FB916A}"/>
    <cellStyle name="Millares 4 21" xfId="4836" xr:uid="{4D1DBC9B-1E59-4773-9BDD-B0E3C5D9BB7B}"/>
    <cellStyle name="Millares 4 21 2" xfId="12934" xr:uid="{76D7E053-0B14-4B12-968D-148C2A20AE7F}"/>
    <cellStyle name="Millares 4 21 3" xfId="10352" xr:uid="{4552863E-C137-4750-8838-BCDE7B40FE1A}"/>
    <cellStyle name="Millares 4 21 4" xfId="15587" xr:uid="{E0320015-8A60-420E-A249-609D5B86555C}"/>
    <cellStyle name="Millares 4 21 5" xfId="17667" xr:uid="{6CA16AD8-A5E2-416E-8812-D54E95D8E3A3}"/>
    <cellStyle name="Millares 4 21 6" xfId="7590" xr:uid="{105217D4-7A20-471B-9FEF-E99D7CC1B762}"/>
    <cellStyle name="Millares 4 22" xfId="4837" xr:uid="{8CB7D731-7C1F-4BF3-91D5-3704B68A136B}"/>
    <cellStyle name="Millares 4 22 2" xfId="12935" xr:uid="{CA010598-DB3C-4BE4-B004-9BB7B9E27E6E}"/>
    <cellStyle name="Millares 4 22 3" xfId="10353" xr:uid="{505D245B-826F-4EB5-A31B-B647E15E7012}"/>
    <cellStyle name="Millares 4 22 4" xfId="15588" xr:uid="{BBB2D7EC-5F1F-49A6-9CA1-213C1C6D47DF}"/>
    <cellStyle name="Millares 4 22 5" xfId="17668" xr:uid="{962D7978-545C-4A99-B760-259F471AD7FB}"/>
    <cellStyle name="Millares 4 22 6" xfId="7591" xr:uid="{FAEFDBCF-ED22-4C13-A906-C8B699D3BD41}"/>
    <cellStyle name="Millares 4 23" xfId="4838" xr:uid="{43773A25-DBD6-4A58-AB47-414846110ECE}"/>
    <cellStyle name="Millares 4 23 2" xfId="12936" xr:uid="{13E215C8-9B48-46EE-B9E7-C1E8B44178B6}"/>
    <cellStyle name="Millares 4 23 3" xfId="10354" xr:uid="{2524DA3B-C9AA-4178-999F-A0704EC86EE1}"/>
    <cellStyle name="Millares 4 23 4" xfId="15589" xr:uid="{1ECA3537-B95A-4B17-81BD-7E22E24DB7BF}"/>
    <cellStyle name="Millares 4 23 5" xfId="17669" xr:uid="{F423208B-6B8D-45E3-B1A4-E3E3D7F2EE0A}"/>
    <cellStyle name="Millares 4 23 6" xfId="7592" xr:uid="{7F751009-DF34-4D93-B493-507D5B93E0B7}"/>
    <cellStyle name="Millares 4 24" xfId="4839" xr:uid="{5E8E9AC9-C3D2-49B5-8E96-98A387320417}"/>
    <cellStyle name="Millares 4 24 2" xfId="12937" xr:uid="{3B57D3CF-509D-4CD4-A8BD-CC4F8388FE72}"/>
    <cellStyle name="Millares 4 24 3" xfId="10355" xr:uid="{CF6A1C0A-AAD0-409F-8929-0BF8356AD712}"/>
    <cellStyle name="Millares 4 24 4" xfId="15590" xr:uid="{A668088A-0DC9-4FBD-A3DC-1F775A7CBE7C}"/>
    <cellStyle name="Millares 4 24 5" xfId="17670" xr:uid="{D27FE91C-EDC5-4BCB-ABD7-32B8B8F82246}"/>
    <cellStyle name="Millares 4 24 6" xfId="7593" xr:uid="{FDF8FB53-EBA7-4BAF-906F-7133AA82E9F3}"/>
    <cellStyle name="Millares 4 25" xfId="4840" xr:uid="{88D44FEA-B472-497B-A586-E1E4B7ABB58F}"/>
    <cellStyle name="Millares 4 25 2" xfId="12938" xr:uid="{55CDBC15-4302-4BE3-A813-635A96AD5BFF}"/>
    <cellStyle name="Millares 4 25 3" xfId="10356" xr:uid="{141D9F4A-35F8-4BA9-BE52-315FAB684CC1}"/>
    <cellStyle name="Millares 4 25 4" xfId="15591" xr:uid="{5C4CEDA4-5D2B-48B7-822C-28A99DB5CFA9}"/>
    <cellStyle name="Millares 4 25 5" xfId="17671" xr:uid="{DD4455D0-DD2A-4158-A972-36BE293C1DA9}"/>
    <cellStyle name="Millares 4 25 6" xfId="7594" xr:uid="{0E38A6AE-3F6F-4148-961F-FB0632B6386C}"/>
    <cellStyle name="Millares 4 26" xfId="4841" xr:uid="{A33B423E-4EFF-47A0-AF4A-D35B96225E99}"/>
    <cellStyle name="Millares 4 26 2" xfId="12939" xr:uid="{EC8D9803-5118-4C62-ABF6-9F313E702AA1}"/>
    <cellStyle name="Millares 4 26 3" xfId="10357" xr:uid="{A5F0FB5D-537D-49C5-B1B6-AE9D04667DC6}"/>
    <cellStyle name="Millares 4 26 4" xfId="15592" xr:uid="{D84F4FA7-E13F-4C29-8377-517DDBAEB3B5}"/>
    <cellStyle name="Millares 4 26 5" xfId="17672" xr:uid="{8B6DF3BB-CDFD-4A0C-A7C6-CC056EFA1DDD}"/>
    <cellStyle name="Millares 4 26 6" xfId="7595" xr:uid="{3160E09E-E6FB-4E01-968E-D7492A029212}"/>
    <cellStyle name="Millares 4 27" xfId="4842" xr:uid="{6F651F3C-D7C4-4250-B843-637483C3C30B}"/>
    <cellStyle name="Millares 4 27 2" xfId="12940" xr:uid="{EB38FBA0-9F33-47E1-ADDB-1A39F7DA9341}"/>
    <cellStyle name="Millares 4 27 3" xfId="10358" xr:uid="{034A826D-78A4-4377-9220-293B59C929CB}"/>
    <cellStyle name="Millares 4 27 4" xfId="15593" xr:uid="{83B88EBF-DA4C-45E8-9555-9778DD0D5889}"/>
    <cellStyle name="Millares 4 27 5" xfId="17673" xr:uid="{24AA47CB-4AEA-431C-B5FD-B12B9FA15290}"/>
    <cellStyle name="Millares 4 27 6" xfId="7596" xr:uid="{C917CE0E-3864-4D3B-8B8D-6F2396A27949}"/>
    <cellStyle name="Millares 4 28" xfId="4843" xr:uid="{499DFD3D-7D3E-4A36-8B67-3A101B0A732A}"/>
    <cellStyle name="Millares 4 28 2" xfId="12941" xr:uid="{5DCCB83A-8955-465C-899A-B04BC5E1B54A}"/>
    <cellStyle name="Millares 4 28 3" xfId="10359" xr:uid="{D4E2C6D4-0626-4603-90D2-981403CB09FC}"/>
    <cellStyle name="Millares 4 28 4" xfId="15594" xr:uid="{073EC038-3495-4861-9A31-094B2C74BFDB}"/>
    <cellStyle name="Millares 4 28 5" xfId="17674" xr:uid="{511BA085-0FBF-4CEA-A4E8-2130A39A6069}"/>
    <cellStyle name="Millares 4 28 6" xfId="7597" xr:uid="{FCF6EB2B-5796-4FF7-9233-3D156627E0AA}"/>
    <cellStyle name="Millares 4 29" xfId="4844" xr:uid="{7E263158-95E7-493C-9482-D28B80CD059C}"/>
    <cellStyle name="Millares 4 29 2" xfId="12942" xr:uid="{09785162-07A4-43D3-A36E-B13EAF92ACEC}"/>
    <cellStyle name="Millares 4 29 3" xfId="10360" xr:uid="{B094B9F9-34DB-4DAF-87D1-0D2046571EDB}"/>
    <cellStyle name="Millares 4 29 4" xfId="15595" xr:uid="{5D25D026-ECA8-4F22-936D-419464D1262F}"/>
    <cellStyle name="Millares 4 29 5" xfId="17675" xr:uid="{D46B47A1-03D6-467A-8261-69B135C46B10}"/>
    <cellStyle name="Millares 4 29 6" xfId="7598" xr:uid="{7F7BAF55-ED2F-4DE6-B904-E903C7BF9E65}"/>
    <cellStyle name="Millares 4 3" xfId="120" xr:uid="{00000000-0005-0000-0000-00009E000000}"/>
    <cellStyle name="Millares 4 3 10" xfId="15596" xr:uid="{D5C44801-6367-4678-9F5D-F55EA26BAD85}"/>
    <cellStyle name="Millares 4 3 11" xfId="17676" xr:uid="{A5D4BD4C-CFAD-49A4-B22A-2C6448813BA2}"/>
    <cellStyle name="Millares 4 3 12" xfId="7599" xr:uid="{1D298F60-C8AA-4D47-8CBB-257219701769}"/>
    <cellStyle name="Millares 4 3 13" xfId="4845" xr:uid="{74E99426-0383-4086-BC8C-FF9F7C1EA254}"/>
    <cellStyle name="Millares 4 3 2" xfId="209" xr:uid="{00000000-0005-0000-0000-00009F000000}"/>
    <cellStyle name="Millares 4 3 2 2" xfId="310" xr:uid="{16877C51-6622-4719-9528-31D256BDE17F}"/>
    <cellStyle name="Millares 4 3 2 2 2" xfId="12944" xr:uid="{E6EDA042-6C29-4F49-84B6-162E5D63A1AC}"/>
    <cellStyle name="Millares 4 3 2 3" xfId="10362" xr:uid="{6B2CF260-2E0D-42EB-8075-E1E0425BEF8F}"/>
    <cellStyle name="Millares 4 3 2 4" xfId="15597" xr:uid="{007AF64B-DAF6-42BD-AE58-76263FF4EEDE}"/>
    <cellStyle name="Millares 4 3 2 5" xfId="17677" xr:uid="{4A60E0B7-E2A6-41C4-B997-88BB85A2DFDB}"/>
    <cellStyle name="Millares 4 3 2 6" xfId="7600" xr:uid="{3B9AAA89-6C16-42FF-BBB2-EE9EDC461028}"/>
    <cellStyle name="Millares 4 3 2 7" xfId="4846" xr:uid="{1690F77E-305B-4B89-BB5E-875EB8A42BAA}"/>
    <cellStyle name="Millares 4 3 3" xfId="163" xr:uid="{00000000-0005-0000-0000-0000A0000000}"/>
    <cellStyle name="Millares 4 3 3 2" xfId="269" xr:uid="{F8D317CD-4650-46A6-972F-53C9027E8AE1}"/>
    <cellStyle name="Millares 4 3 3 2 2" xfId="12945" xr:uid="{B2918C07-A4A5-4D64-8204-652995BF6500}"/>
    <cellStyle name="Millares 4 3 3 3" xfId="10363" xr:uid="{45930BFF-E0A8-4AAC-A0AC-4D7785054AE8}"/>
    <cellStyle name="Millares 4 3 3 4" xfId="15598" xr:uid="{DA36468D-0543-4E06-8213-D540637360A4}"/>
    <cellStyle name="Millares 4 3 3 5" xfId="17678" xr:uid="{B5A9F1EE-5BA2-4DDA-9515-B6AEC7AB2E47}"/>
    <cellStyle name="Millares 4 3 3 6" xfId="7601" xr:uid="{8C95A383-C07F-4191-A853-4575B88A4DD4}"/>
    <cellStyle name="Millares 4 3 3 7" xfId="4847" xr:uid="{1D3E5F8E-385C-4B4C-86AB-DC8B032B8019}"/>
    <cellStyle name="Millares 4 3 4" xfId="241" xr:uid="{98C14EFB-84AF-4C9D-BBEC-E50691005703}"/>
    <cellStyle name="Millares 4 3 4 2" xfId="12946" xr:uid="{2CBDF7D7-6F82-4728-9960-446688F7979D}"/>
    <cellStyle name="Millares 4 3 4 3" xfId="10364" xr:uid="{29C46753-6322-4B4B-9588-CC72983EE935}"/>
    <cellStyle name="Millares 4 3 4 4" xfId="15599" xr:uid="{6655AC5E-7E2A-4F52-8D9F-D7E3376F9A36}"/>
    <cellStyle name="Millares 4 3 4 5" xfId="17679" xr:uid="{21CB4055-EEE2-4FE3-89B8-12B23FD05085}"/>
    <cellStyle name="Millares 4 3 4 6" xfId="7602" xr:uid="{1042CD0B-1D78-4DE4-A6EC-D934798E4798}"/>
    <cellStyle name="Millares 4 3 4 7" xfId="4848" xr:uid="{C1281A71-9A4B-4BB9-8A05-B1B3E2BD1703}"/>
    <cellStyle name="Millares 4 3 5" xfId="4849" xr:uid="{97EEA134-DE4E-4801-B9E3-24599803B01B}"/>
    <cellStyle name="Millares 4 3 5 2" xfId="12947" xr:uid="{819B8E6E-D4EB-43BD-AE9D-2FB4E46A1255}"/>
    <cellStyle name="Millares 4 3 5 3" xfId="12303" xr:uid="{71C0AD10-8CAF-42ED-8C7A-C43E4789FB06}"/>
    <cellStyle name="Millares 4 3 5 4" xfId="17680" xr:uid="{F10A8CEE-A2FF-4BC1-893D-F7D51D9F16A0}"/>
    <cellStyle name="Millares 4 3 5 5" xfId="7603" xr:uid="{663CDD66-FCF7-45C8-8129-C60FDE7E5C8A}"/>
    <cellStyle name="Millares 4 3 6" xfId="6995" xr:uid="{F23A790C-48D1-43AE-830D-519D0D38304B}"/>
    <cellStyle name="Millares 4 3 6 2" xfId="12948" xr:uid="{04170CC0-A190-4C2A-9518-F62C0A1B2D4E}"/>
    <cellStyle name="Millares 4 3 6 3" xfId="19803" xr:uid="{73DC6DD9-F4F9-4BF5-AE9D-91994FAB0DC7}"/>
    <cellStyle name="Millares 4 3 6 4" xfId="7604" xr:uid="{9DE20091-AE83-4CD6-9F50-7C0A7EE782B5}"/>
    <cellStyle name="Millares 4 3 7" xfId="7605" xr:uid="{84F9940A-9AAA-451E-8D74-18184AE7F8ED}"/>
    <cellStyle name="Millares 4 3 7 2" xfId="12949" xr:uid="{3A7ED7BD-41B8-4F66-9198-F2FF5EAB3B24}"/>
    <cellStyle name="Millares 4 3 8" xfId="12943" xr:uid="{57719D48-5AD9-4384-B896-94F80DD9F7D2}"/>
    <cellStyle name="Millares 4 3 9" xfId="10361" xr:uid="{7DFB652C-431E-40DF-B88F-FDFD21C76E61}"/>
    <cellStyle name="Millares 4 30" xfId="420" xr:uid="{E4434E24-8F23-4E79-9F1C-B3215782D0F7}"/>
    <cellStyle name="Millares 4 30 10" xfId="4850" xr:uid="{3016D29F-D2FD-4E41-854D-8D593C0ED3DC}"/>
    <cellStyle name="Millares 4 30 2" xfId="4851" xr:uid="{B2513B79-E87B-4A29-AE25-845F05E7158C}"/>
    <cellStyle name="Millares 4 30 2 2" xfId="12951" xr:uid="{A152C9AE-DAB7-4DF0-A26C-D6C0E33C8F7C}"/>
    <cellStyle name="Millares 4 30 2 3" xfId="10366" xr:uid="{E803C72A-E36A-4A10-A100-B743D697FD19}"/>
    <cellStyle name="Millares 4 30 2 4" xfId="15601" xr:uid="{CDCCEF89-A215-4C4A-BAE7-51ACA60F1785}"/>
    <cellStyle name="Millares 4 30 2 5" xfId="17682" xr:uid="{4C9A12DA-1F6A-42F2-9E23-6DD1776CE3CA}"/>
    <cellStyle name="Millares 4 30 2 6" xfId="7607" xr:uid="{A61A2D00-5AD3-465B-BA47-7143CDF2D587}"/>
    <cellStyle name="Millares 4 30 3" xfId="4852" xr:uid="{09312855-24E0-4628-945C-7E99119A3D79}"/>
    <cellStyle name="Millares 4 30 3 2" xfId="12952" xr:uid="{DEEA12DE-E4AA-49DF-886D-99DE323908CB}"/>
    <cellStyle name="Millares 4 30 3 3" xfId="10367" xr:uid="{7A87358A-A651-4035-B5CA-7480853ED709}"/>
    <cellStyle name="Millares 4 30 3 4" xfId="15602" xr:uid="{F905C295-773D-4A84-97D7-CA4FF721F00B}"/>
    <cellStyle name="Millares 4 30 3 5" xfId="17683" xr:uid="{06420016-9FD7-47F2-A46C-72534757E24E}"/>
    <cellStyle name="Millares 4 30 3 6" xfId="7608" xr:uid="{65E9D001-B09C-4228-A10A-E4332A946C65}"/>
    <cellStyle name="Millares 4 30 4" xfId="4853" xr:uid="{1E695258-25A3-4608-8FE2-CFAF7426841B}"/>
    <cellStyle name="Millares 4 30 4 2" xfId="12953" xr:uid="{CCB74A09-53F5-4275-9EDC-FEBD7F368AB9}"/>
    <cellStyle name="Millares 4 30 4 3" xfId="10368" xr:uid="{1428C7C0-7270-438D-9DDF-5A4F00035E85}"/>
    <cellStyle name="Millares 4 30 4 4" xfId="15603" xr:uid="{2D1CCC46-E337-4694-ACE5-52E8702CEB90}"/>
    <cellStyle name="Millares 4 30 4 5" xfId="17684" xr:uid="{7122E407-E3D9-4E6D-9C00-B6BA1BC6D866}"/>
    <cellStyle name="Millares 4 30 4 6" xfId="7609" xr:uid="{2F05ABB1-0985-4157-B974-72DEBD154FC1}"/>
    <cellStyle name="Millares 4 30 5" xfId="12950" xr:uid="{3AAAF84D-A925-4B48-B3E8-173BD67BDE20}"/>
    <cellStyle name="Millares 4 30 6" xfId="10365" xr:uid="{EC33E23D-4C90-4D30-9406-4CAC131ED971}"/>
    <cellStyle name="Millares 4 30 7" xfId="15600" xr:uid="{DE2252A7-ED54-42EF-8CD4-8A5E4C030C7F}"/>
    <cellStyle name="Millares 4 30 8" xfId="17681" xr:uid="{174137D7-507E-4F77-A6FA-3A7122D05422}"/>
    <cellStyle name="Millares 4 30 9" xfId="7606" xr:uid="{DF0BE089-2F83-4EFB-ACE8-F9FE74D40ECF}"/>
    <cellStyle name="Millares 4 31" xfId="4854" xr:uid="{FFB6C6B2-3153-4773-96D2-033A3CAA5D38}"/>
    <cellStyle name="Millares 4 31 2" xfId="12954" xr:uid="{E2BF09D6-2D88-4FE5-B678-7B0F4A5DDF96}"/>
    <cellStyle name="Millares 4 31 3" xfId="10369" xr:uid="{222CFCE1-2B77-4088-A7D5-53510D4690EA}"/>
    <cellStyle name="Millares 4 31 4" xfId="15604" xr:uid="{D499E8D0-6864-4361-911A-6564B8F55B70}"/>
    <cellStyle name="Millares 4 31 5" xfId="17685" xr:uid="{3D2F1586-2AAE-44EE-8DE8-EF8CB0D4FC63}"/>
    <cellStyle name="Millares 4 31 6" xfId="7610" xr:uid="{60651908-3AC9-4C55-B80B-9B3E130626E4}"/>
    <cellStyle name="Millares 4 32" xfId="4855" xr:uid="{4EF42A59-1FDC-404D-AC67-5E6BDA50B1B1}"/>
    <cellStyle name="Millares 4 32 2" xfId="12955" xr:uid="{942CB751-40A8-46FE-AD18-E291B243746F}"/>
    <cellStyle name="Millares 4 32 3" xfId="10370" xr:uid="{90D649F0-8767-49D0-95C3-1FBF022EDBBB}"/>
    <cellStyle name="Millares 4 32 4" xfId="15605" xr:uid="{04B64554-9E3A-4FD6-9EF3-2E5A231EEB76}"/>
    <cellStyle name="Millares 4 32 5" xfId="17686" xr:uid="{4D550359-F7C0-4AD1-AE78-3D5039C60331}"/>
    <cellStyle name="Millares 4 32 6" xfId="7611" xr:uid="{71702599-14D7-40CE-B5DA-1C99830DDC6A}"/>
    <cellStyle name="Millares 4 33" xfId="6991" xr:uid="{EB01A78E-2128-4F90-94DF-D334450FB99F}"/>
    <cellStyle name="Millares 4 33 2" xfId="12956" xr:uid="{D0BB2A62-1F08-4D48-8652-A44D1866316E}"/>
    <cellStyle name="Millares 4 33 3" xfId="19799" xr:uid="{B700BBC5-0429-4231-A7A4-8DFFF2BE1FE6}"/>
    <cellStyle name="Millares 4 33 4" xfId="7612" xr:uid="{78059B4D-4988-453F-BB05-90EEBA7C6B68}"/>
    <cellStyle name="Millares 4 34" xfId="7613" xr:uid="{C54C0312-89BB-4122-AF86-7110394C517B}"/>
    <cellStyle name="Millares 4 34 2" xfId="12957" xr:uid="{719EF2ED-270C-4E53-ADCA-92AFC67CAA61}"/>
    <cellStyle name="Millares 4 35" xfId="12839" xr:uid="{51FF33D1-E264-41A7-800B-FE13A0D4D195}"/>
    <cellStyle name="Millares 4 36" xfId="10251" xr:uid="{4FF41411-E923-4149-87A5-70D0CCE32303}"/>
    <cellStyle name="Millares 4 37" xfId="17592" xr:uid="{9CA039D2-1AC5-4FA9-B6E0-D9F2827AB3FD}"/>
    <cellStyle name="Millares 4 38" xfId="7495" xr:uid="{87658F21-D430-45D3-A409-4EB4036CF4AF}"/>
    <cellStyle name="Millares 4 39" xfId="22778" xr:uid="{3D9F792C-0DAC-49EB-BE65-55B483C39CD2}"/>
    <cellStyle name="Millares 4 39 2" xfId="28324" xr:uid="{B9115B0C-0466-4C73-B72B-1516A5CA7F49}"/>
    <cellStyle name="Millares 4 4" xfId="191" xr:uid="{00000000-0005-0000-0000-0000A1000000}"/>
    <cellStyle name="Millares 4 4 10" xfId="10371" xr:uid="{A7D6304D-B73C-49A6-BD8D-4EF338354ABB}"/>
    <cellStyle name="Millares 4 4 11" xfId="15606" xr:uid="{50481769-68EC-42DD-92D0-689BC4E78357}"/>
    <cellStyle name="Millares 4 4 12" xfId="17687" xr:uid="{BE99E4B8-F1A3-4593-8442-8178E2F41365}"/>
    <cellStyle name="Millares 4 4 13" xfId="7614" xr:uid="{0E2CF97C-CEDC-4261-8AA1-3065850D17C6}"/>
    <cellStyle name="Millares 4 4 14" xfId="4856" xr:uid="{1CDEF3D7-8110-43AF-A0CF-0851E67D9937}"/>
    <cellStyle name="Millares 4 4 2" xfId="4857" xr:uid="{02B23DDA-7746-4EF9-9EE5-CE7D0069A5ED}"/>
    <cellStyle name="Millares 4 4 2 10" xfId="10372" xr:uid="{2665535B-F1E9-49A6-99A9-398A0EB978DD}"/>
    <cellStyle name="Millares 4 4 2 11" xfId="15607" xr:uid="{0B177E32-A85F-42D5-AC0F-5F4EA9D5A3AE}"/>
    <cellStyle name="Millares 4 4 2 12" xfId="17688" xr:uid="{14FDF607-D329-4CAC-8B51-E8E4398D1489}"/>
    <cellStyle name="Millares 4 4 2 13" xfId="7615" xr:uid="{C30682AB-E594-493E-9B12-461887484CD6}"/>
    <cellStyle name="Millares 4 4 2 2" xfId="4858" xr:uid="{1C7B7621-9C66-4ACC-B696-23F1BB36E02F}"/>
    <cellStyle name="Millares 4 4 2 2 2" xfId="4859" xr:uid="{32641AB8-73BB-4CCB-B76E-25F99A273F87}"/>
    <cellStyle name="Millares 4 4 2 2 2 2" xfId="12961" xr:uid="{D6853701-34A8-4B07-B6AC-314BA7FF0BFE}"/>
    <cellStyle name="Millares 4 4 2 2 2 3" xfId="10374" xr:uid="{3BBDC5AE-DCFC-44AA-8E6A-A3F064267690}"/>
    <cellStyle name="Millares 4 4 2 2 2 4" xfId="15609" xr:uid="{629B1BE1-1BD4-4E54-A3F4-405B180A9A01}"/>
    <cellStyle name="Millares 4 4 2 2 2 5" xfId="17690" xr:uid="{1F8A14E1-1E27-4609-8C42-FD4140DB97EA}"/>
    <cellStyle name="Millares 4 4 2 2 2 6" xfId="7617" xr:uid="{3E4E0AA3-E387-4EE7-A894-83FDA1785E3B}"/>
    <cellStyle name="Millares 4 4 2 2 3" xfId="4860" xr:uid="{58315798-0642-4C80-B570-8A615DE5D289}"/>
    <cellStyle name="Millares 4 4 2 2 3 2" xfId="12962" xr:uid="{C33E35EE-8D44-411C-ACAB-805BEC18DD77}"/>
    <cellStyle name="Millares 4 4 2 2 3 3" xfId="10375" xr:uid="{7B413329-869F-4722-B690-8349B0C27D65}"/>
    <cellStyle name="Millares 4 4 2 2 3 4" xfId="15610" xr:uid="{8B6BE6E7-1F0B-406B-AFD3-7F38EAE50DA6}"/>
    <cellStyle name="Millares 4 4 2 2 3 5" xfId="17691" xr:uid="{CF1C7C2A-E5CB-4823-B696-4C34CD55676F}"/>
    <cellStyle name="Millares 4 4 2 2 3 6" xfId="7618" xr:uid="{9FDA7362-B71E-46BA-B519-523B41E0AA38}"/>
    <cellStyle name="Millares 4 4 2 2 4" xfId="12960" xr:uid="{4C0475DD-EE4E-41F1-8458-7B34C92D67A0}"/>
    <cellStyle name="Millares 4 4 2 2 5" xfId="10373" xr:uid="{E185940C-CA91-4060-B7D5-80DBF02F63CE}"/>
    <cellStyle name="Millares 4 4 2 2 6" xfId="15608" xr:uid="{0ACFB18B-AF08-4FB4-98BD-F26DEA5E0534}"/>
    <cellStyle name="Millares 4 4 2 2 7" xfId="17689" xr:uid="{511DCB03-C6B9-4602-BB67-CE565CBCA85A}"/>
    <cellStyle name="Millares 4 4 2 2 8" xfId="7616" xr:uid="{B04CF6F7-34E8-4F45-90ED-5763F06509C3}"/>
    <cellStyle name="Millares 4 4 2 3" xfId="4861" xr:uid="{9A3D2704-F40B-4E35-8C26-632CBA881196}"/>
    <cellStyle name="Millares 4 4 2 3 2" xfId="12963" xr:uid="{884B3B1E-8A99-41CB-A877-E0EE7632E4A6}"/>
    <cellStyle name="Millares 4 4 2 3 3" xfId="10376" xr:uid="{5FFC1AAF-DF18-48A9-BCF6-51028528454D}"/>
    <cellStyle name="Millares 4 4 2 3 4" xfId="15611" xr:uid="{A03AC28B-255E-446B-8FAC-BD97D7817C1C}"/>
    <cellStyle name="Millares 4 4 2 3 5" xfId="17692" xr:uid="{CC00C2D1-E51E-4E79-BF49-1FE5575BE622}"/>
    <cellStyle name="Millares 4 4 2 3 6" xfId="7619" xr:uid="{50DB2E9B-492E-4170-85DF-B1632CF67F25}"/>
    <cellStyle name="Millares 4 4 2 4" xfId="4862" xr:uid="{A22928F7-7F80-43BC-86C0-54CDAAF58594}"/>
    <cellStyle name="Millares 4 4 2 4 2" xfId="12964" xr:uid="{E4CF447E-958D-4C26-9583-E301F1DB1064}"/>
    <cellStyle name="Millares 4 4 2 4 3" xfId="10377" xr:uid="{9E0E1A9C-99AA-4930-ADDD-7C26CA415A3E}"/>
    <cellStyle name="Millares 4 4 2 4 4" xfId="15612" xr:uid="{AB649B30-FD84-4F09-9580-257A934F8A36}"/>
    <cellStyle name="Millares 4 4 2 4 5" xfId="17693" xr:uid="{1866D9BB-632D-4FA4-87DD-DD6E9C5E5CD5}"/>
    <cellStyle name="Millares 4 4 2 4 6" xfId="7620" xr:uid="{9205AE85-0488-40F9-84D8-C984472DE66A}"/>
    <cellStyle name="Millares 4 4 2 5" xfId="4863" xr:uid="{C8929C13-FAAD-4681-8492-112497BA2406}"/>
    <cellStyle name="Millares 4 4 2 5 2" xfId="12965" xr:uid="{93FC20A7-5232-40B6-A4BC-1FF2C63FCF4E}"/>
    <cellStyle name="Millares 4 4 2 5 3" xfId="10378" xr:uid="{125089C2-5975-46EA-A042-D1C164B513CA}"/>
    <cellStyle name="Millares 4 4 2 5 4" xfId="15613" xr:uid="{B4CB3BC8-D5BA-435F-A99A-B5ED1FF16F5C}"/>
    <cellStyle name="Millares 4 4 2 5 5" xfId="17694" xr:uid="{B800B800-5B81-4764-9235-637CFDEC9235}"/>
    <cellStyle name="Millares 4 4 2 5 6" xfId="7621" xr:uid="{62380FA1-914F-439D-B91C-74437583F39B}"/>
    <cellStyle name="Millares 4 4 2 6" xfId="4864" xr:uid="{6A5678A0-FD4F-4433-A52A-0AF06F4495C5}"/>
    <cellStyle name="Millares 4 4 2 6 2" xfId="12966" xr:uid="{63ED6F7D-65D9-4770-BAAB-11A2E64F355E}"/>
    <cellStyle name="Millares 4 4 2 6 3" xfId="12305" xr:uid="{A3FF10E4-6073-4E2D-BD80-42154596F427}"/>
    <cellStyle name="Millares 4 4 2 6 4" xfId="17695" xr:uid="{D122A02D-2A1D-4F00-AFEF-6B8A1D135ADE}"/>
    <cellStyle name="Millares 4 4 2 6 5" xfId="7622" xr:uid="{DF1A8805-9006-43F9-95FD-E62E6C766756}"/>
    <cellStyle name="Millares 4 4 2 7" xfId="7131" xr:uid="{AD6BDC9F-433A-4E4E-9579-1E2AFA11D0AA}"/>
    <cellStyle name="Millares 4 4 2 7 2" xfId="12967" xr:uid="{57D12A2F-B8C3-45A5-B57F-DA5F6CEA8819}"/>
    <cellStyle name="Millares 4 4 2 7 3" xfId="19911" xr:uid="{7102889F-425A-4505-8C5F-B13EF7982596}"/>
    <cellStyle name="Millares 4 4 2 7 4" xfId="7623" xr:uid="{33309586-D311-4057-B0F2-35316FB1284E}"/>
    <cellStyle name="Millares 4 4 2 8" xfId="7624" xr:uid="{46941982-D37C-425C-9294-C74D41137884}"/>
    <cellStyle name="Millares 4 4 2 8 2" xfId="12968" xr:uid="{2E66296F-0B06-434D-94FE-3490C581DCF7}"/>
    <cellStyle name="Millares 4 4 2 9" xfId="12959" xr:uid="{004BA844-7ABC-46F5-85A0-DED8279114F2}"/>
    <cellStyle name="Millares 4 4 3" xfId="4865" xr:uid="{73A495E9-E93E-4F99-8F87-9766AD73B361}"/>
    <cellStyle name="Millares 4 4 3 2" xfId="4866" xr:uid="{10DFD27C-8E1D-4B07-B1BB-B83E94E3F135}"/>
    <cellStyle name="Millares 4 4 3 2 2" xfId="12970" xr:uid="{89F50145-0F22-4FCB-853B-442C86AB103A}"/>
    <cellStyle name="Millares 4 4 3 2 3" xfId="10380" xr:uid="{F077CE53-B7CC-4B29-924A-53828562FA10}"/>
    <cellStyle name="Millares 4 4 3 2 4" xfId="15615" xr:uid="{DED62801-2E82-42B9-92CC-A71FC9EA9169}"/>
    <cellStyle name="Millares 4 4 3 2 5" xfId="17697" xr:uid="{13F3125C-E0BB-4513-9792-192C291DB43F}"/>
    <cellStyle name="Millares 4 4 3 2 6" xfId="7626" xr:uid="{71386C4C-E84A-439E-8E5B-92D793BC20CE}"/>
    <cellStyle name="Millares 4 4 3 3" xfId="12969" xr:uid="{6F8F7115-86D3-47B3-8114-74B835808C30}"/>
    <cellStyle name="Millares 4 4 3 4" xfId="10379" xr:uid="{7BEA3A2D-20E4-4C24-B215-47AC8FD099AF}"/>
    <cellStyle name="Millares 4 4 3 5" xfId="15614" xr:uid="{8530B64E-2833-4292-A5AE-0113FB260FC8}"/>
    <cellStyle name="Millares 4 4 3 6" xfId="17696" xr:uid="{08AA9009-8A35-4B60-92BB-9E58D89AE08A}"/>
    <cellStyle name="Millares 4 4 3 7" xfId="7625" xr:uid="{73464521-4974-4BAD-A0E7-2AF34F3C769E}"/>
    <cellStyle name="Millares 4 4 4" xfId="4867" xr:uid="{354FE0D4-804F-4C2A-B2AC-9EF02FD43847}"/>
    <cellStyle name="Millares 4 4 4 2" xfId="12971" xr:uid="{8B03F797-2B04-430A-9D73-CC620D500C98}"/>
    <cellStyle name="Millares 4 4 4 3" xfId="10381" xr:uid="{1AC9E7B2-DD73-4187-B024-90006E5C5C91}"/>
    <cellStyle name="Millares 4 4 4 4" xfId="15616" xr:uid="{F30EDC6C-5518-41EB-A36A-246BF3CA908D}"/>
    <cellStyle name="Millares 4 4 4 5" xfId="17698" xr:uid="{4B9CE16F-862C-4216-B78B-11E58FD17BC2}"/>
    <cellStyle name="Millares 4 4 4 6" xfId="7627" xr:uid="{262D9D4E-9A42-4EB8-8D2B-61E03BFE4E83}"/>
    <cellStyle name="Millares 4 4 5" xfId="4868" xr:uid="{A29836B7-1D1B-4CD7-BEE5-09F99602E4EE}"/>
    <cellStyle name="Millares 4 4 5 2" xfId="12972" xr:uid="{9A1AD49D-FB04-4FA7-B949-9CD90BBB45EC}"/>
    <cellStyle name="Millares 4 4 5 3" xfId="10382" xr:uid="{6F481D28-763A-4248-BC82-15EBB24D3954}"/>
    <cellStyle name="Millares 4 4 5 4" xfId="15617" xr:uid="{AF1886A6-B75B-47FE-B4B5-DBAC1B57F6CC}"/>
    <cellStyle name="Millares 4 4 5 5" xfId="17699" xr:uid="{03628495-F248-4370-9BA2-A7E0D3C122F3}"/>
    <cellStyle name="Millares 4 4 5 6" xfId="7628" xr:uid="{368C620E-89E2-402B-93C9-59C6C9BAF3A3}"/>
    <cellStyle name="Millares 4 4 6" xfId="4869" xr:uid="{2017C66B-3EF5-4FEB-BEC3-EA13A176363A}"/>
    <cellStyle name="Millares 4 4 6 2" xfId="12973" xr:uid="{995752D9-0267-41CA-98AE-F66CCF2AB40E}"/>
    <cellStyle name="Millares 4 4 6 3" xfId="12304" xr:uid="{428A34A7-662D-4161-8EC6-F4F18D2FF6EB}"/>
    <cellStyle name="Millares 4 4 6 4" xfId="17700" xr:uid="{77FA3102-2441-4086-8F3D-A7EF633A14B4}"/>
    <cellStyle name="Millares 4 4 6 5" xfId="7629" xr:uid="{B790E526-E8ED-4D82-9EDA-B8F84F23BA7B}"/>
    <cellStyle name="Millares 4 4 7" xfId="6996" xr:uid="{531B3579-642B-4139-8F91-72AEDD59438D}"/>
    <cellStyle name="Millares 4 4 7 2" xfId="12974" xr:uid="{5C1FE51B-30F1-42C4-8B2B-CA6257B3D187}"/>
    <cellStyle name="Millares 4 4 7 3" xfId="19804" xr:uid="{76B06B4C-56D7-45D8-9475-E83724902C18}"/>
    <cellStyle name="Millares 4 4 7 4" xfId="7630" xr:uid="{C9259130-DB9D-4BB3-84DA-9339C692BDD0}"/>
    <cellStyle name="Millares 4 4 8" xfId="7631" xr:uid="{DFB24D9F-9A13-43CF-9190-F0701468609C}"/>
    <cellStyle name="Millares 4 4 8 2" xfId="12975" xr:uid="{B9B57022-4C3F-4170-AAAF-390A0A6BCFCB}"/>
    <cellStyle name="Millares 4 4 9" xfId="12958" xr:uid="{73091E45-A5A4-4D7C-B236-C74D667CADDB}"/>
    <cellStyle name="Millares 4 40" xfId="4761" xr:uid="{C72F92A8-FE00-4C50-B8F3-6463ABBF4C42}"/>
    <cellStyle name="Millares 4 5" xfId="171" xr:uid="{00000000-0005-0000-0000-0000A2000000}"/>
    <cellStyle name="Millares 4 5 10" xfId="7632" xr:uid="{559A07F8-AD0D-4B8C-8511-4E7CE66D903A}"/>
    <cellStyle name="Millares 4 5 11" xfId="4870" xr:uid="{C8648593-250E-4362-9DA2-0F500004EC9A}"/>
    <cellStyle name="Millares 4 5 2" xfId="276" xr:uid="{B2D657AB-6D27-4C38-AE66-75230FD8AAF8}"/>
    <cellStyle name="Millares 4 5 2 2" xfId="12977" xr:uid="{45B586A1-7483-413D-80FB-47858A77156A}"/>
    <cellStyle name="Millares 4 5 2 3" xfId="10384" xr:uid="{766A13B9-6686-4BE7-BAF3-9D7102FBEB42}"/>
    <cellStyle name="Millares 4 5 2 4" xfId="15619" xr:uid="{DD291D4D-1EC7-434C-A9F9-3CBEB5119BE2}"/>
    <cellStyle name="Millares 4 5 2 5" xfId="17702" xr:uid="{E66BB3C2-79BF-4C67-9091-F3DE98E7500B}"/>
    <cellStyle name="Millares 4 5 2 6" xfId="7633" xr:uid="{96150AC2-4245-442C-9C99-19205D563DAF}"/>
    <cellStyle name="Millares 4 5 2 7" xfId="4871" xr:uid="{FCBD76AE-39F9-4815-B97D-F9EC214C1CB6}"/>
    <cellStyle name="Millares 4 5 3" xfId="4872" xr:uid="{0E21CADB-6389-4B00-8188-E1D333BC94D2}"/>
    <cellStyle name="Millares 4 5 3 2" xfId="12978" xr:uid="{121256A5-369E-462E-B74F-CC73BB846B16}"/>
    <cellStyle name="Millares 4 5 3 3" xfId="12306" xr:uid="{7AC52A8A-E936-47E9-9135-17D5627E3023}"/>
    <cellStyle name="Millares 4 5 3 4" xfId="17703" xr:uid="{3D833F06-C795-4BC8-A471-3D906F8DAF2A}"/>
    <cellStyle name="Millares 4 5 3 5" xfId="7634" xr:uid="{B6D38C5A-B4E4-4030-8369-5B52B7C86C86}"/>
    <cellStyle name="Millares 4 5 4" xfId="6997" xr:uid="{77C84D3A-F5FB-4D62-84AD-F29E4EC0A307}"/>
    <cellStyle name="Millares 4 5 4 2" xfId="12979" xr:uid="{281C4EF2-466D-4DB9-B372-0C538AC248DA}"/>
    <cellStyle name="Millares 4 5 4 3" xfId="19805" xr:uid="{5382FAC3-0124-4D80-94DD-619F86911D70}"/>
    <cellStyle name="Millares 4 5 4 4" xfId="7635" xr:uid="{670AA0FC-71E8-47BC-ADEB-CD0F5B74C297}"/>
    <cellStyle name="Millares 4 5 5" xfId="7636" xr:uid="{8FEFB323-693B-4DBB-BA98-35A10D97C2D9}"/>
    <cellStyle name="Millares 4 5 5 2" xfId="12980" xr:uid="{31CE9FB3-1999-4667-8BBB-2AA2633160B0}"/>
    <cellStyle name="Millares 4 5 6" xfId="12976" xr:uid="{29593E4D-FD81-4ABF-8A15-0E9F5607C529}"/>
    <cellStyle name="Millares 4 5 7" xfId="10383" xr:uid="{02EAB54F-1E24-447D-9FC3-6F7A78D97C03}"/>
    <cellStyle name="Millares 4 5 8" xfId="15618" xr:uid="{EE53D0FA-169E-442B-B153-2F5B766B8282}"/>
    <cellStyle name="Millares 4 5 9" xfId="17701" xr:uid="{F66F3C7F-6C9D-4F36-90EF-FE2C13D29E4F}"/>
    <cellStyle name="Millares 4 6" xfId="4873" xr:uid="{A76A214F-99C7-4CF1-8756-BD3C06CB3371}"/>
    <cellStyle name="Millares 4 6 10" xfId="10385" xr:uid="{A4A0EE77-5A32-4374-A2E4-4AC90884F099}"/>
    <cellStyle name="Millares 4 6 11" xfId="15620" xr:uid="{6FAEF197-9EA8-4005-924C-8EE2C09AFFC1}"/>
    <cellStyle name="Millares 4 6 12" xfId="17704" xr:uid="{690AB4C7-556B-439E-B79C-43A2CA59EA6B}"/>
    <cellStyle name="Millares 4 6 13" xfId="7637" xr:uid="{6E91615B-56B6-4DF9-A847-1CEF70327B3C}"/>
    <cellStyle name="Millares 4 6 2" xfId="4874" xr:uid="{79D514AD-43E3-485F-BC7C-2C1E8C99BBCD}"/>
    <cellStyle name="Millares 4 6 2 2" xfId="4875" xr:uid="{ADB1A18F-F723-4CB1-BB22-094C5149A456}"/>
    <cellStyle name="Millares 4 6 2 2 2" xfId="12983" xr:uid="{BAF20B78-F552-4E64-9DBA-A419705DB74B}"/>
    <cellStyle name="Millares 4 6 2 2 3" xfId="10387" xr:uid="{C7D708E9-5E1B-4935-8F75-8A4C301DAA6C}"/>
    <cellStyle name="Millares 4 6 2 2 4" xfId="15622" xr:uid="{DA81B3DC-9E66-473D-83E6-A875FC390C55}"/>
    <cellStyle name="Millares 4 6 2 2 5" xfId="17706" xr:uid="{1FF61EEB-46C4-444A-87C9-6232F42C545A}"/>
    <cellStyle name="Millares 4 6 2 2 6" xfId="7639" xr:uid="{49269FE8-8B8A-42CB-9FD4-0AE1D08935BC}"/>
    <cellStyle name="Millares 4 6 2 3" xfId="4876" xr:uid="{4D0E61D5-D6FC-4336-BDC1-6C324A347913}"/>
    <cellStyle name="Millares 4 6 2 3 2" xfId="12984" xr:uid="{01DACA1B-FA79-4F76-BBA8-E70DDB430A33}"/>
    <cellStyle name="Millares 4 6 2 3 3" xfId="10388" xr:uid="{501FA851-707A-46BD-B00E-AC9EC23BD410}"/>
    <cellStyle name="Millares 4 6 2 3 4" xfId="15623" xr:uid="{93431EB2-C500-4DC7-956C-B762522194FF}"/>
    <cellStyle name="Millares 4 6 2 3 5" xfId="17707" xr:uid="{7A069498-D488-4D39-BE3B-49836DA6CC8A}"/>
    <cellStyle name="Millares 4 6 2 3 6" xfId="7640" xr:uid="{6DEB03D5-F9CD-436A-8331-5C8600866594}"/>
    <cellStyle name="Millares 4 6 2 4" xfId="12982" xr:uid="{622C9428-9EDA-425F-B2A1-EC50790E1C42}"/>
    <cellStyle name="Millares 4 6 2 5" xfId="10386" xr:uid="{BBF71AD6-823E-49ED-838C-AE8472035208}"/>
    <cellStyle name="Millares 4 6 2 6" xfId="15621" xr:uid="{24AF7847-F167-453E-BD5A-021C9CBB92B1}"/>
    <cellStyle name="Millares 4 6 2 7" xfId="17705" xr:uid="{A78F2970-F3A6-4DE0-8D11-079A822A4ADA}"/>
    <cellStyle name="Millares 4 6 2 8" xfId="7638" xr:uid="{5802CEAD-0587-4411-857B-E292A31E7303}"/>
    <cellStyle name="Millares 4 6 3" xfId="4877" xr:uid="{472BDAA1-0476-47A3-813F-1AEF3969B9FA}"/>
    <cellStyle name="Millares 4 6 3 2" xfId="12985" xr:uid="{32651957-B49A-4F09-B3C7-405086F833C0}"/>
    <cellStyle name="Millares 4 6 3 3" xfId="10389" xr:uid="{FB320475-9588-45CE-9142-A12CC7511194}"/>
    <cellStyle name="Millares 4 6 3 4" xfId="15624" xr:uid="{FD187502-11BD-4AAF-A6BE-3760F859DC3D}"/>
    <cellStyle name="Millares 4 6 3 5" xfId="17708" xr:uid="{5492F890-7C6A-4A43-834B-F51BA7BC0EE5}"/>
    <cellStyle name="Millares 4 6 3 6" xfId="7641" xr:uid="{B0E6B045-2E28-488A-8648-A74774F8B728}"/>
    <cellStyle name="Millares 4 6 4" xfId="4878" xr:uid="{E0BD2E04-CE2F-42D6-A557-BC66363C0EAD}"/>
    <cellStyle name="Millares 4 6 4 2" xfId="12986" xr:uid="{4F65B560-3F72-4900-A5D7-8F90CC37F611}"/>
    <cellStyle name="Millares 4 6 4 3" xfId="10390" xr:uid="{62AC671C-BB29-49B9-AD99-BAF8CB95E01B}"/>
    <cellStyle name="Millares 4 6 4 4" xfId="15625" xr:uid="{3C820AFA-D422-40A1-8FB3-3B8F6DAF860F}"/>
    <cellStyle name="Millares 4 6 4 5" xfId="17709" xr:uid="{B514F084-8DB4-40A4-A08A-3A7DC7A92DA4}"/>
    <cellStyle name="Millares 4 6 4 6" xfId="7642" xr:uid="{CA5A046C-4824-4584-9449-DEA2392BA8BD}"/>
    <cellStyle name="Millares 4 6 5" xfId="4879" xr:uid="{DF0DBF36-A2A1-4443-8FB0-E84E01CD506A}"/>
    <cellStyle name="Millares 4 6 5 2" xfId="12987" xr:uid="{25DAB23A-EC26-4C6E-B14E-66FF02B0E9BE}"/>
    <cellStyle name="Millares 4 6 5 3" xfId="10391" xr:uid="{6A27F4DB-6C36-43E2-9892-14933AF92C97}"/>
    <cellStyle name="Millares 4 6 5 4" xfId="15626" xr:uid="{00962FFB-53BC-4295-832B-7C7CEAAC342F}"/>
    <cellStyle name="Millares 4 6 5 5" xfId="17710" xr:uid="{AED4E718-7001-4928-953F-32D45D5684B4}"/>
    <cellStyle name="Millares 4 6 5 6" xfId="7643" xr:uid="{78094AE4-3ACE-4B0B-A630-E335173C841B}"/>
    <cellStyle name="Millares 4 6 6" xfId="4880" xr:uid="{D0B6397E-2F06-4881-B474-036FFEF770E6}"/>
    <cellStyle name="Millares 4 6 6 2" xfId="12988" xr:uid="{6DE5DD69-163F-41D8-B2B3-0762F40794DA}"/>
    <cellStyle name="Millares 4 6 6 3" xfId="12307" xr:uid="{F9AF6676-057E-41E7-A613-C924247551A2}"/>
    <cellStyle name="Millares 4 6 6 4" xfId="17711" xr:uid="{9F94C4AC-CA0B-44D6-B9A3-600FF32715EA}"/>
    <cellStyle name="Millares 4 6 6 5" xfId="7644" xr:uid="{68579B39-3237-401C-810C-99EBDFDE4EF6}"/>
    <cellStyle name="Millares 4 6 7" xfId="6998" xr:uid="{167EAC99-7A01-4866-8840-84AF24D15283}"/>
    <cellStyle name="Millares 4 6 7 2" xfId="12989" xr:uid="{FAF9E1CA-9AD9-4A23-A8BA-ABD23CE83DFA}"/>
    <cellStyle name="Millares 4 6 7 3" xfId="19806" xr:uid="{0CA1395C-B856-4DE0-B18D-D9B35595813A}"/>
    <cellStyle name="Millares 4 6 7 4" xfId="7645" xr:uid="{B9589D76-2178-4F62-90C8-7D6172677061}"/>
    <cellStyle name="Millares 4 6 8" xfId="7646" xr:uid="{D033C7FF-D2E8-463C-9E44-97774F28E8E2}"/>
    <cellStyle name="Millares 4 6 8 2" xfId="12990" xr:uid="{456E3944-D1E7-4BE0-91CE-5D197B4B9E4D}"/>
    <cellStyle name="Millares 4 6 9" xfId="12981" xr:uid="{59080A26-38B0-4039-A336-24E03023E2C4}"/>
    <cellStyle name="Millares 4 7" xfId="4881" xr:uid="{23C3CA6B-591F-461E-90CA-6446B9D4A637}"/>
    <cellStyle name="Millares 4 7 10" xfId="15627" xr:uid="{9CCA4EEA-79AB-4F32-A7BA-F167DF706A91}"/>
    <cellStyle name="Millares 4 7 11" xfId="17712" xr:uid="{ED9EA82E-5456-42BC-8037-F3C5AA98AC0C}"/>
    <cellStyle name="Millares 4 7 12" xfId="7647" xr:uid="{4CC23A95-F4EC-4E0D-B725-889EB5DA9D39}"/>
    <cellStyle name="Millares 4 7 2" xfId="4882" xr:uid="{69D59D5C-23D6-4F89-BA2C-76EAC65BF026}"/>
    <cellStyle name="Millares 4 7 2 2" xfId="12992" xr:uid="{BDC1ABDC-72E1-46E2-9AC4-3BED87E37C20}"/>
    <cellStyle name="Millares 4 7 2 3" xfId="10393" xr:uid="{3919B3CC-BCB4-4AC4-A334-C0D3CE3A9C2C}"/>
    <cellStyle name="Millares 4 7 2 4" xfId="15628" xr:uid="{A0E96E59-3377-400E-85E7-99D1DFB5CF66}"/>
    <cellStyle name="Millares 4 7 2 5" xfId="17713" xr:uid="{2C0CB82F-FA7D-4331-A444-0AF16B865712}"/>
    <cellStyle name="Millares 4 7 2 6" xfId="7648" xr:uid="{D1C02A3B-CD6C-40C3-90D9-365E3D290EDA}"/>
    <cellStyle name="Millares 4 7 3" xfId="4883" xr:uid="{02115026-AAE8-4756-8D4B-8CB771911F58}"/>
    <cellStyle name="Millares 4 7 3 2" xfId="12993" xr:uid="{3AA66255-F8BA-4927-BE59-AFB6DE2B39E1}"/>
    <cellStyle name="Millares 4 7 3 3" xfId="10394" xr:uid="{0A897FED-A5C6-4665-8A64-CF93E3C93B20}"/>
    <cellStyle name="Millares 4 7 3 4" xfId="15629" xr:uid="{E4E59610-2F12-411A-8626-356FAD03C4CB}"/>
    <cellStyle name="Millares 4 7 3 5" xfId="17714" xr:uid="{E2939332-9192-4C24-A688-67476BDF44E1}"/>
    <cellStyle name="Millares 4 7 3 6" xfId="7649" xr:uid="{9ACE4D13-E313-42FD-8277-FD684C9E4462}"/>
    <cellStyle name="Millares 4 7 4" xfId="4884" xr:uid="{CD9A2D50-1576-4DFB-8406-1324B40BBE43}"/>
    <cellStyle name="Millares 4 7 4 2" xfId="12994" xr:uid="{22B27A88-D7AB-457D-8E74-A661D05D68A9}"/>
    <cellStyle name="Millares 4 7 4 3" xfId="10395" xr:uid="{FC753641-6292-4D04-980F-0273D517CAE6}"/>
    <cellStyle name="Millares 4 7 4 4" xfId="15630" xr:uid="{1914E797-DDA4-4840-B88B-A9F2EB1A510A}"/>
    <cellStyle name="Millares 4 7 4 5" xfId="17715" xr:uid="{A79AD0F2-01D6-4C2F-9EFA-FF7049BBBCED}"/>
    <cellStyle name="Millares 4 7 4 6" xfId="7650" xr:uid="{7D71DDF0-7D77-47B4-A3C7-9A96C9CCD52B}"/>
    <cellStyle name="Millares 4 7 5" xfId="4885" xr:uid="{5A0E4FBE-5F26-46EB-820D-E9693DA3DC5A}"/>
    <cellStyle name="Millares 4 7 5 2" xfId="12995" xr:uid="{D96BBD26-D7AA-482A-A41D-B4D39EE4C02D}"/>
    <cellStyle name="Millares 4 7 5 3" xfId="12308" xr:uid="{91CD8806-5B02-4951-99E4-38820D2EE420}"/>
    <cellStyle name="Millares 4 7 5 4" xfId="17716" xr:uid="{9F8FC298-CC76-4942-BAB9-3CFABDA0F1E1}"/>
    <cellStyle name="Millares 4 7 5 5" xfId="7651" xr:uid="{CD121BC2-4069-4F84-801F-11C6E4BD9C49}"/>
    <cellStyle name="Millares 4 7 6" xfId="6999" xr:uid="{E15EF296-FC38-40CC-9FF4-BADC94DC81CE}"/>
    <cellStyle name="Millares 4 7 6 2" xfId="12996" xr:uid="{337A0832-8422-48CD-BFA0-C6F2E3274AFF}"/>
    <cellStyle name="Millares 4 7 6 3" xfId="19807" xr:uid="{81C60E7C-27A6-440B-9DBC-93507161B239}"/>
    <cellStyle name="Millares 4 7 6 4" xfId="7652" xr:uid="{72D764C1-DA30-4D5A-8673-2A93FB87B559}"/>
    <cellStyle name="Millares 4 7 7" xfId="7653" xr:uid="{9608479F-F929-4ED1-99CD-6A3F0B078C51}"/>
    <cellStyle name="Millares 4 7 7 2" xfId="12997" xr:uid="{E91D1359-87FF-44C0-BD1F-66B8BAC99A14}"/>
    <cellStyle name="Millares 4 7 8" xfId="12991" xr:uid="{518D7DD3-7B5D-41C3-B3FC-3E5BD9F721AE}"/>
    <cellStyle name="Millares 4 7 9" xfId="10392" xr:uid="{0834B63F-B443-4FE6-9B98-A49288BF53D4}"/>
    <cellStyle name="Millares 4 8" xfId="4886" xr:uid="{08E3190E-01F8-407B-B6C2-D1533380AA06}"/>
    <cellStyle name="Millares 4 8 10" xfId="15631" xr:uid="{B72399AA-D109-4B60-8DA0-6B88B5641098}"/>
    <cellStyle name="Millares 4 8 11" xfId="17717" xr:uid="{2B147106-79B9-40B3-9924-849FEEA6F0E4}"/>
    <cellStyle name="Millares 4 8 12" xfId="7654" xr:uid="{3A246527-89E3-4499-A33C-EAD0A0A33A2E}"/>
    <cellStyle name="Millares 4 8 2" xfId="4887" xr:uid="{F60572F7-933D-4CA4-AD4C-A1D55857DFB7}"/>
    <cellStyle name="Millares 4 8 2 2" xfId="12999" xr:uid="{EE488A56-9DDF-4BED-9007-D9387AECAD45}"/>
    <cellStyle name="Millares 4 8 2 3" xfId="10397" xr:uid="{439FFE6E-DF29-4F6D-81F8-FB60FFF70875}"/>
    <cellStyle name="Millares 4 8 2 4" xfId="15632" xr:uid="{D6CF3651-E7E0-4401-BD9B-CECE1A8F2166}"/>
    <cellStyle name="Millares 4 8 2 5" xfId="17718" xr:uid="{75BFD7C9-1B9C-4E10-A32A-83C1B8397B63}"/>
    <cellStyle name="Millares 4 8 2 6" xfId="7655" xr:uid="{C9898331-D593-4E1C-9E85-389494F4A0A1}"/>
    <cellStyle name="Millares 4 8 3" xfId="4888" xr:uid="{96836517-4B95-4B10-B792-AE0F977F5C18}"/>
    <cellStyle name="Millares 4 8 3 2" xfId="13000" xr:uid="{2249249B-F965-435F-A53A-C19577F33C99}"/>
    <cellStyle name="Millares 4 8 3 3" xfId="10398" xr:uid="{F432F944-574E-4EE4-B064-A6ACF648A52A}"/>
    <cellStyle name="Millares 4 8 3 4" xfId="15633" xr:uid="{19BC7246-5E11-4EA7-BA74-B1AAF47A17AA}"/>
    <cellStyle name="Millares 4 8 3 5" xfId="17719" xr:uid="{D4272695-E117-4F02-A3F0-CA3581D78EF3}"/>
    <cellStyle name="Millares 4 8 3 6" xfId="7656" xr:uid="{8AEFE3F5-5E77-4D1B-BA54-434E3039CC01}"/>
    <cellStyle name="Millares 4 8 4" xfId="4889" xr:uid="{E5E160CE-B0A9-47F4-ADF8-8DF0C123843B}"/>
    <cellStyle name="Millares 4 8 4 2" xfId="13001" xr:uid="{B474760B-B75A-4767-8DE1-EFB3E8B77E7B}"/>
    <cellStyle name="Millares 4 8 4 3" xfId="10399" xr:uid="{32213F37-12F9-4E51-8A76-7CBDD3D26AB1}"/>
    <cellStyle name="Millares 4 8 4 4" xfId="15634" xr:uid="{BCB8ED4A-CF92-4E04-97E3-5F9053B92469}"/>
    <cellStyle name="Millares 4 8 4 5" xfId="17720" xr:uid="{6872A05A-54EF-4252-AD02-D2778CC89E06}"/>
    <cellStyle name="Millares 4 8 4 6" xfId="7657" xr:uid="{A1CD64B5-F941-4C59-B773-89AC7A5839CE}"/>
    <cellStyle name="Millares 4 8 5" xfId="4890" xr:uid="{90AC98B9-A94B-4673-A037-D96F7117378B}"/>
    <cellStyle name="Millares 4 8 5 2" xfId="13002" xr:uid="{A9F3D112-22CE-4408-AB18-F9B95C456821}"/>
    <cellStyle name="Millares 4 8 5 3" xfId="12309" xr:uid="{F165743A-AED4-4DA9-B273-0F3A9E512C4F}"/>
    <cellStyle name="Millares 4 8 5 4" xfId="17721" xr:uid="{91AC7A31-0F87-4A7E-8D4F-F475388A8371}"/>
    <cellStyle name="Millares 4 8 5 5" xfId="7658" xr:uid="{81B118D1-BEB0-488D-9D11-7EAAFC66236F}"/>
    <cellStyle name="Millares 4 8 6" xfId="7000" xr:uid="{35F136BB-A2C6-408C-9FC0-F4ACC5230275}"/>
    <cellStyle name="Millares 4 8 6 2" xfId="13003" xr:uid="{C9C2C650-7D4E-4CD4-ADEA-885D53A6E297}"/>
    <cellStyle name="Millares 4 8 6 3" xfId="19808" xr:uid="{A61E1243-8AFF-4B3C-8670-2C58D9431339}"/>
    <cellStyle name="Millares 4 8 6 4" xfId="7659" xr:uid="{BE482B11-D57D-45A0-AA46-3C509517BEE8}"/>
    <cellStyle name="Millares 4 8 7" xfId="7660" xr:uid="{16ADE637-CA3F-49FB-B6AE-7BCA78AAB461}"/>
    <cellStyle name="Millares 4 8 7 2" xfId="13004" xr:uid="{E9F840F6-FAB4-47B9-8340-4CA84C55226C}"/>
    <cellStyle name="Millares 4 8 8" xfId="12998" xr:uid="{6908AA9B-5A5E-4C2F-A575-5F3B90E93E28}"/>
    <cellStyle name="Millares 4 8 9" xfId="10396" xr:uid="{0FF14963-2EDA-4A7A-8450-7A9B9E9F1C49}"/>
    <cellStyle name="Millares 4 9" xfId="4891" xr:uid="{3A7D07A6-5CAD-4C31-BE59-562777030F59}"/>
    <cellStyle name="Millares 4 9 10" xfId="10400" xr:uid="{32012D37-367E-47DA-AD0D-77BE7FA34E4D}"/>
    <cellStyle name="Millares 4 9 11" xfId="15635" xr:uid="{2E51ABB5-9CF3-4873-B1A3-6474061007FA}"/>
    <cellStyle name="Millares 4 9 12" xfId="17722" xr:uid="{B65161A9-8F2B-4BDE-8381-8F6E0D974727}"/>
    <cellStyle name="Millares 4 9 13" xfId="7661" xr:uid="{5C2D8FAC-2462-402F-979B-72719B3FD134}"/>
    <cellStyle name="Millares 4 9 2" xfId="4892" xr:uid="{6D9AB80F-CB9B-4C4D-854C-3132E80FAED5}"/>
    <cellStyle name="Millares 4 9 2 2" xfId="13006" xr:uid="{AC47D368-EA9B-4289-86A7-9555852931FF}"/>
    <cellStyle name="Millares 4 9 2 3" xfId="10401" xr:uid="{ED16055A-20D5-445A-B556-A1A066CC369D}"/>
    <cellStyle name="Millares 4 9 2 4" xfId="15636" xr:uid="{34306BC1-91B0-4DF7-9D84-335E0B2B343E}"/>
    <cellStyle name="Millares 4 9 2 5" xfId="17723" xr:uid="{E7670DED-1356-43D1-96EA-D56271FDAE06}"/>
    <cellStyle name="Millares 4 9 2 6" xfId="7662" xr:uid="{890CAE12-20C2-4FCD-B3F2-B2A5EF592AC6}"/>
    <cellStyle name="Millares 4 9 3" xfId="4893" xr:uid="{07987727-4F55-41CA-8CCB-35CD997EEB2E}"/>
    <cellStyle name="Millares 4 9 3 2" xfId="13007" xr:uid="{18063B2B-B5A7-4BC6-83E0-404910675A43}"/>
    <cellStyle name="Millares 4 9 3 3" xfId="10402" xr:uid="{5326D5A9-9C3E-44C2-856F-5F691E523D2E}"/>
    <cellStyle name="Millares 4 9 3 4" xfId="15637" xr:uid="{4228071A-E618-4B97-AE64-1F8AD6CE1BEB}"/>
    <cellStyle name="Millares 4 9 3 5" xfId="17724" xr:uid="{A38F64C9-404F-4622-BA7C-F09049E583E9}"/>
    <cellStyle name="Millares 4 9 3 6" xfId="7663" xr:uid="{B9C102C3-7F07-4BA0-93E2-CFEB82FE28C1}"/>
    <cellStyle name="Millares 4 9 4" xfId="4894" xr:uid="{F05472A6-B246-436E-8BE6-ECE6CD52A47B}"/>
    <cellStyle name="Millares 4 9 4 2" xfId="13008" xr:uid="{50A35A6E-3AC6-4A85-A400-A98E5934F15D}"/>
    <cellStyle name="Millares 4 9 4 3" xfId="10403" xr:uid="{E7624EA8-930F-48D7-ABA2-B9246A2DD8B4}"/>
    <cellStyle name="Millares 4 9 4 4" xfId="15638" xr:uid="{3DB0D607-90B7-48DF-8D69-688AE9049728}"/>
    <cellStyle name="Millares 4 9 4 5" xfId="17725" xr:uid="{8F0295D0-DEDC-4B41-9D59-23B416FEAE86}"/>
    <cellStyle name="Millares 4 9 4 6" xfId="7664" xr:uid="{A09EAC13-DB8F-4CBB-812E-E9D21DD5AF63}"/>
    <cellStyle name="Millares 4 9 5" xfId="4895" xr:uid="{FD1EABE4-42BF-4D21-B2B6-F08264F9BD83}"/>
    <cellStyle name="Millares 4 9 5 2" xfId="13009" xr:uid="{CAD7E871-17E8-4B98-BA54-A733938621A0}"/>
    <cellStyle name="Millares 4 9 5 3" xfId="10404" xr:uid="{7C507EE7-A890-459C-B1BE-57A595ACEC6A}"/>
    <cellStyle name="Millares 4 9 5 4" xfId="15639" xr:uid="{A1D4663D-666D-4A63-9F38-90526FDA141E}"/>
    <cellStyle name="Millares 4 9 5 5" xfId="17726" xr:uid="{664FE24F-7CE0-40F2-81D6-53887D7DD50B}"/>
    <cellStyle name="Millares 4 9 5 6" xfId="7665" xr:uid="{5FB33767-8C7E-4909-8F5C-6355A919BE14}"/>
    <cellStyle name="Millares 4 9 6" xfId="4896" xr:uid="{CB4396F2-B653-46A2-9F83-555CA9BB171F}"/>
    <cellStyle name="Millares 4 9 6 2" xfId="13010" xr:uid="{B4781980-C685-478F-AAD6-67DE161491E1}"/>
    <cellStyle name="Millares 4 9 6 3" xfId="12310" xr:uid="{7D773A3F-8276-419A-907D-6AA30514FD4B}"/>
    <cellStyle name="Millares 4 9 6 4" xfId="17727" xr:uid="{53FD2BB0-B77E-4877-88DE-AB754270FAC5}"/>
    <cellStyle name="Millares 4 9 6 5" xfId="7666" xr:uid="{C7231B8D-4E22-49BD-82E2-2214F775FED6}"/>
    <cellStyle name="Millares 4 9 7" xfId="7132" xr:uid="{41579C73-423B-470D-8EBD-29495DBEDCA2}"/>
    <cellStyle name="Millares 4 9 7 2" xfId="13011" xr:uid="{77B2EF40-A07A-4490-AF9B-6EBFDF0E61C0}"/>
    <cellStyle name="Millares 4 9 7 3" xfId="19912" xr:uid="{EABEDE73-0A60-448E-B22C-BCD3BEA31EEA}"/>
    <cellStyle name="Millares 4 9 7 4" xfId="7667" xr:uid="{D3B73001-1E7F-4CF9-933C-79DF6594D36E}"/>
    <cellStyle name="Millares 4 9 8" xfId="7668" xr:uid="{A9BD4D8B-095A-4725-96AF-0E5631E0628A}"/>
    <cellStyle name="Millares 4 9 8 2" xfId="13012" xr:uid="{933A19D1-A9FD-4F5B-BB79-26275696D3A9}"/>
    <cellStyle name="Millares 4 9 9" xfId="13005" xr:uid="{50BA39FB-8649-4784-94A0-931CECB05C64}"/>
    <cellStyle name="Millares 40" xfId="4897" xr:uid="{A6518B69-D2FD-438E-A784-3D34A6EA2509}"/>
    <cellStyle name="Millares 40 10" xfId="7670" xr:uid="{094F80E4-DD77-41E5-894F-CD0F4A55E000}"/>
    <cellStyle name="Millares 40 10 2" xfId="13014" xr:uid="{10FEB895-54D6-4CCA-97CF-2784C41187FC}"/>
    <cellStyle name="Millares 40 11" xfId="13013" xr:uid="{880A07D2-A0BF-4C22-B44E-8944334E1992}"/>
    <cellStyle name="Millares 40 12" xfId="10405" xr:uid="{13199B65-5A03-4B8A-8AA3-BE5CB4D32C83}"/>
    <cellStyle name="Millares 40 13" xfId="15640" xr:uid="{4FDB1302-536E-42D9-BAC2-67BD2700FE86}"/>
    <cellStyle name="Millares 40 14" xfId="17728" xr:uid="{C7B19BFD-E975-4114-B1F2-D60582F2AA74}"/>
    <cellStyle name="Millares 40 15" xfId="7669" xr:uid="{3893236A-2875-457D-B614-A91EE2C6119C}"/>
    <cellStyle name="Millares 40 2" xfId="4898" xr:uid="{FB3A755C-FCA6-47BB-B7B6-6EE54C1BF765}"/>
    <cellStyle name="Millares 40 2 2" xfId="13015" xr:uid="{48C23862-A3F4-46D6-9894-16ACD3548BA6}"/>
    <cellStyle name="Millares 40 2 3" xfId="10406" xr:uid="{BF71FAB7-1E43-484B-956B-C38EDDCC3AE1}"/>
    <cellStyle name="Millares 40 2 4" xfId="15641" xr:uid="{2FFF52FD-6E1D-40D7-8347-B3E64800582F}"/>
    <cellStyle name="Millares 40 2 5" xfId="17729" xr:uid="{44368DFE-F5F6-44C3-855A-74B1D64999DA}"/>
    <cellStyle name="Millares 40 2 6" xfId="7671" xr:uid="{56207C9C-A459-444F-AD0B-2DC36EAC2E2B}"/>
    <cellStyle name="Millares 40 3" xfId="4899" xr:uid="{62588E7C-1336-4F7A-BCFE-63960B4FB812}"/>
    <cellStyle name="Millares 40 3 2" xfId="4900" xr:uid="{F7281E3A-05B7-4EBE-BE43-742331B26448}"/>
    <cellStyle name="Millares 40 3 2 2" xfId="4901" xr:uid="{9BC98842-FC18-41AF-993D-5DE4336296BC}"/>
    <cellStyle name="Millares 40 3 2 2 2" xfId="13018" xr:uid="{4C7879D5-C007-4558-9439-1B5C71CAA54F}"/>
    <cellStyle name="Millares 40 3 2 2 3" xfId="10409" xr:uid="{D59C9D39-3CCA-465C-A1EF-003E813D0577}"/>
    <cellStyle name="Millares 40 3 2 2 4" xfId="15644" xr:uid="{468C3CC9-E66D-49F3-9BCD-85F9418435E5}"/>
    <cellStyle name="Millares 40 3 2 2 5" xfId="17732" xr:uid="{8444E3F3-289D-4855-9AA8-23611B485190}"/>
    <cellStyle name="Millares 40 3 2 2 6" xfId="7674" xr:uid="{8B16D0BB-6012-45B5-BAC9-DE86B5871CA4}"/>
    <cellStyle name="Millares 40 3 2 3" xfId="13017" xr:uid="{24EAC61F-3C5E-4E41-A1D6-21896BF9B761}"/>
    <cellStyle name="Millares 40 3 2 4" xfId="10408" xr:uid="{2D86C176-A1FD-4451-B3F7-0EEBC02F0248}"/>
    <cellStyle name="Millares 40 3 2 5" xfId="15643" xr:uid="{A4F49B63-656F-4CDA-A2C1-F086E43E6705}"/>
    <cellStyle name="Millares 40 3 2 6" xfId="17731" xr:uid="{5CCD0CE1-B3EE-4955-977A-FCEF0DA1EB81}"/>
    <cellStyle name="Millares 40 3 2 7" xfId="7673" xr:uid="{BEE67726-0839-4E10-B759-BB03C2AD908D}"/>
    <cellStyle name="Millares 40 3 3" xfId="4902" xr:uid="{05B9E4E8-9632-4468-B02F-377D7400DC01}"/>
    <cellStyle name="Millares 40 3 3 2" xfId="13019" xr:uid="{C494B193-2207-4387-B91F-8B2BFE13C685}"/>
    <cellStyle name="Millares 40 3 3 3" xfId="10410" xr:uid="{DE524B64-9BB9-43EC-819C-2F874FF5ACA5}"/>
    <cellStyle name="Millares 40 3 3 4" xfId="15645" xr:uid="{A7A34174-8542-425F-8779-9A7C1E2CCBAA}"/>
    <cellStyle name="Millares 40 3 3 5" xfId="17733" xr:uid="{BE839E86-4825-48A7-87ED-F532EF2CD13A}"/>
    <cellStyle name="Millares 40 3 3 6" xfId="7675" xr:uid="{756315DC-74AD-4966-898B-1F87271D5327}"/>
    <cellStyle name="Millares 40 3 4" xfId="4903" xr:uid="{01C534E8-7315-4A4A-A5DC-8F23DD1850D3}"/>
    <cellStyle name="Millares 40 3 4 2" xfId="13020" xr:uid="{C46253AB-E400-43F5-A9E5-9C949E893EC8}"/>
    <cellStyle name="Millares 40 3 4 3" xfId="10411" xr:uid="{1262E265-A8ED-48B9-81DF-5DCEF02E0CC4}"/>
    <cellStyle name="Millares 40 3 4 4" xfId="15646" xr:uid="{B09FFC10-3820-47C0-8858-30C1A72F68AF}"/>
    <cellStyle name="Millares 40 3 4 5" xfId="17734" xr:uid="{25BD0632-C432-4140-9710-216B6A9C5E10}"/>
    <cellStyle name="Millares 40 3 4 6" xfId="7676" xr:uid="{83594124-BA66-4211-987A-AE3C7415C5F0}"/>
    <cellStyle name="Millares 40 3 5" xfId="13016" xr:uid="{B6A2DBD3-6F4A-4846-B8AE-2EA212C1A631}"/>
    <cellStyle name="Millares 40 3 6" xfId="10407" xr:uid="{A562C700-1AC5-4C3B-B32E-D98079E5E526}"/>
    <cellStyle name="Millares 40 3 7" xfId="15642" xr:uid="{7A194A64-3F3B-481D-A1E1-48DC34E846E2}"/>
    <cellStyle name="Millares 40 3 8" xfId="17730" xr:uid="{57B58F9E-FF79-4140-A45C-A6639D5B6EFA}"/>
    <cellStyle name="Millares 40 3 9" xfId="7672" xr:uid="{C288BBB8-82B7-4D11-9099-05E2D192CA68}"/>
    <cellStyle name="Millares 40 4" xfId="4904" xr:uid="{2B1FC860-2F5B-4CB8-82A1-D556C5891D14}"/>
    <cellStyle name="Millares 40 4 2" xfId="4905" xr:uid="{956EA691-F120-4197-A408-DE4CA21717C0}"/>
    <cellStyle name="Millares 40 4 2 2" xfId="4906" xr:uid="{7416D3B5-332A-45A8-AC69-0C5CD45A948B}"/>
    <cellStyle name="Millares 40 4 2 2 2" xfId="13023" xr:uid="{0AB200C5-88F0-40BA-8513-ED5E734E60E6}"/>
    <cellStyle name="Millares 40 4 2 2 3" xfId="10414" xr:uid="{8A211D4F-EE9D-4057-95AD-EFCF7AD3568F}"/>
    <cellStyle name="Millares 40 4 2 2 4" xfId="15649" xr:uid="{111F65F0-EBD7-4DA9-B6FF-FC14A1BD45B8}"/>
    <cellStyle name="Millares 40 4 2 2 5" xfId="17737" xr:uid="{3589C758-B70D-420A-918B-67A8400315D2}"/>
    <cellStyle name="Millares 40 4 2 2 6" xfId="7679" xr:uid="{52CDB9EE-AB3F-45CA-9A35-27A9CA313629}"/>
    <cellStyle name="Millares 40 4 2 3" xfId="13022" xr:uid="{1E02B399-C8A1-4855-AE7D-D9954B2479A2}"/>
    <cellStyle name="Millares 40 4 2 4" xfId="10413" xr:uid="{8E573EB6-26A3-488C-B71E-D85B304ED4BD}"/>
    <cellStyle name="Millares 40 4 2 5" xfId="15648" xr:uid="{9BE912E9-C7A2-4169-B22D-07A05A23A9FC}"/>
    <cellStyle name="Millares 40 4 2 6" xfId="17736" xr:uid="{D74E510D-F08D-418A-8924-A58DC84EB5AE}"/>
    <cellStyle name="Millares 40 4 2 7" xfId="7678" xr:uid="{30A0B7BC-A45B-47B6-B6BE-EF15BF8017F7}"/>
    <cellStyle name="Millares 40 4 3" xfId="4907" xr:uid="{0436FAF1-7D8B-42E2-8071-09F89F7E7338}"/>
    <cellStyle name="Millares 40 4 3 2" xfId="13024" xr:uid="{D4591E49-EAE6-44EB-AE15-80B450EFB040}"/>
    <cellStyle name="Millares 40 4 3 3" xfId="10415" xr:uid="{0D50A447-D6A6-4F01-A2E8-18BD94AD88A1}"/>
    <cellStyle name="Millares 40 4 3 4" xfId="15650" xr:uid="{5D4C59B1-19E2-42EF-8B4F-E16CEA4916E8}"/>
    <cellStyle name="Millares 40 4 3 5" xfId="17738" xr:uid="{AA7697FB-4C36-46BF-B57A-C1940EB32702}"/>
    <cellStyle name="Millares 40 4 3 6" xfId="7680" xr:uid="{DFA4FC76-52C8-41FE-8FB3-F2EEBF665BAD}"/>
    <cellStyle name="Millares 40 4 4" xfId="13021" xr:uid="{6E55EA3E-91C0-4560-A4A5-351EFC894105}"/>
    <cellStyle name="Millares 40 4 5" xfId="10412" xr:uid="{5B34AF69-63D6-42B0-87B2-7F04F1333749}"/>
    <cellStyle name="Millares 40 4 6" xfId="15647" xr:uid="{54C95FF1-59A9-425F-8768-2FB02A48590D}"/>
    <cellStyle name="Millares 40 4 7" xfId="17735" xr:uid="{67D452E8-5712-4F9B-9AC0-802E135E5EC1}"/>
    <cellStyle name="Millares 40 4 8" xfId="7677" xr:uid="{45EAE02D-C10E-4409-89AF-48A4A99F63DC}"/>
    <cellStyle name="Millares 40 5" xfId="4908" xr:uid="{AFCB0390-210A-4BAA-9E94-B4BDE256909B}"/>
    <cellStyle name="Millares 40 5 2" xfId="4909" xr:uid="{CB497876-E5A5-4CEE-A4F7-D2D69412B7DA}"/>
    <cellStyle name="Millares 40 5 2 2" xfId="13026" xr:uid="{0E3D82AA-4DDF-4138-9A46-7E644BB82D9C}"/>
    <cellStyle name="Millares 40 5 2 3" xfId="10417" xr:uid="{1A1296D4-3814-4284-89CE-655BAD7B9196}"/>
    <cellStyle name="Millares 40 5 2 4" xfId="15652" xr:uid="{69E8738D-64C5-456A-9404-DA1EDE408F57}"/>
    <cellStyle name="Millares 40 5 2 5" xfId="17740" xr:uid="{FA83654F-28B1-4474-96EC-672F3926CF20}"/>
    <cellStyle name="Millares 40 5 2 6" xfId="7682" xr:uid="{94D80429-9459-45FB-9B5E-4ABCE2306574}"/>
    <cellStyle name="Millares 40 5 3" xfId="13025" xr:uid="{B8B6A883-8B0F-4666-9368-F9B24A7323CE}"/>
    <cellStyle name="Millares 40 5 4" xfId="10416" xr:uid="{177A2EB6-D596-4BE7-AB97-A9940508B705}"/>
    <cellStyle name="Millares 40 5 5" xfId="15651" xr:uid="{ECEE40B4-A25A-4720-A36C-DC8DB2870F38}"/>
    <cellStyle name="Millares 40 5 6" xfId="17739" xr:uid="{7190674D-13A1-45D1-955B-10B8278C60E6}"/>
    <cellStyle name="Millares 40 5 7" xfId="7681" xr:uid="{9D702058-C1E0-4C73-87ED-8767F7D4C1C3}"/>
    <cellStyle name="Millares 40 6" xfId="4910" xr:uid="{8A3F464A-4C98-4871-AD23-5246C71C10E7}"/>
    <cellStyle name="Millares 40 6 2" xfId="4911" xr:uid="{181EF365-90F6-4742-A10D-B5EF2C91F294}"/>
    <cellStyle name="Millares 40 6 2 2" xfId="13028" xr:uid="{B84AD27F-BE42-498B-9F87-BD11973D6A89}"/>
    <cellStyle name="Millares 40 6 2 3" xfId="10419" xr:uid="{BE7E9C19-CD2C-41B0-AA6A-F14608DD4494}"/>
    <cellStyle name="Millares 40 6 2 4" xfId="15654" xr:uid="{970FF0E9-89E2-4E41-BB02-1F46CFF5F27E}"/>
    <cellStyle name="Millares 40 6 2 5" xfId="17742" xr:uid="{6031476D-1839-4CA4-B3CF-949693758EDE}"/>
    <cellStyle name="Millares 40 6 2 6" xfId="7684" xr:uid="{ABAB7013-7BE9-4BCA-8C88-D0C8E4AC22FB}"/>
    <cellStyle name="Millares 40 6 3" xfId="13027" xr:uid="{AA325D51-1E0C-41B1-8F1B-F7FC1E0C4C41}"/>
    <cellStyle name="Millares 40 6 4" xfId="10418" xr:uid="{341145C5-0939-4C01-82C0-C35ED693FF29}"/>
    <cellStyle name="Millares 40 6 5" xfId="15653" xr:uid="{7CD9B4DB-7A82-4173-9501-8B0CA0D9253F}"/>
    <cellStyle name="Millares 40 6 6" xfId="17741" xr:uid="{B6DC7B99-09E4-4FCC-AC6B-E207D4970C9C}"/>
    <cellStyle name="Millares 40 6 7" xfId="7683" xr:uid="{6C437D1B-2383-47C3-BB59-5DCAB797B9B0}"/>
    <cellStyle name="Millares 40 7" xfId="4912" xr:uid="{D3DE5937-4B54-4F5F-9CC1-E68BD183FB71}"/>
    <cellStyle name="Millares 40 7 2" xfId="13029" xr:uid="{C70CA517-DCD5-473A-99F2-53656DB31B29}"/>
    <cellStyle name="Millares 40 7 3" xfId="10420" xr:uid="{53E19930-684D-4018-8537-D09DF699994B}"/>
    <cellStyle name="Millares 40 7 4" xfId="15655" xr:uid="{C500206F-DB9E-439F-9F67-B638D06E2A57}"/>
    <cellStyle name="Millares 40 7 5" xfId="17743" xr:uid="{1C848967-CE52-4D1D-97F2-DF2222512742}"/>
    <cellStyle name="Millares 40 7 6" xfId="7685" xr:uid="{7428D86A-4E35-4E68-B19F-74D36D58C814}"/>
    <cellStyle name="Millares 40 8" xfId="4913" xr:uid="{717FBCF8-109A-4BD7-A8DF-1FE25C54BED4}"/>
    <cellStyle name="Millares 40 8 2" xfId="13030" xr:uid="{9B05C543-C7B6-4837-AED7-2D6F605B9D9D}"/>
    <cellStyle name="Millares 40 8 3" xfId="12311" xr:uid="{A5EF3999-FC8D-4F10-A77E-4AA3BB758186}"/>
    <cellStyle name="Millares 40 8 4" xfId="17744" xr:uid="{4F0A051F-3B23-407C-8353-B7B6CE9FBC99}"/>
    <cellStyle name="Millares 40 8 5" xfId="7686" xr:uid="{385AFCA5-0F65-46A2-8D8E-FD6A51823EB4}"/>
    <cellStyle name="Millares 40 9" xfId="7001" xr:uid="{EF588ACE-CF51-4351-BFAC-BE72DFAE138D}"/>
    <cellStyle name="Millares 40 9 2" xfId="13031" xr:uid="{EDFB9735-D9D2-4725-951B-13B759BFE690}"/>
    <cellStyle name="Millares 40 9 3" xfId="19809" xr:uid="{F2BD39BC-F0D6-4CC1-BD18-749CC1DFCA73}"/>
    <cellStyle name="Millares 40 9 4" xfId="7687" xr:uid="{41AA972D-10FC-45D0-9732-30E72102F051}"/>
    <cellStyle name="Millares 400" xfId="4914" xr:uid="{6185E43B-6955-47D2-BD14-6BCA3F82B9B8}"/>
    <cellStyle name="Millares 400 2" xfId="13032" xr:uid="{D969909D-ADCA-48E3-992B-35951CCBDA86}"/>
    <cellStyle name="Millares 400 3" xfId="10421" xr:uid="{AFE598B6-CCAC-4E9A-B782-F8347F0124A8}"/>
    <cellStyle name="Millares 400 4" xfId="15656" xr:uid="{F1CB8A1F-00DF-4FB5-9166-11A66DAE0E01}"/>
    <cellStyle name="Millares 400 5" xfId="17745" xr:uid="{5D243928-5A7F-4EA9-B4C9-725A1B587CB6}"/>
    <cellStyle name="Millares 400 6" xfId="7688" xr:uid="{FC65031D-9E5D-41DC-82B4-125505A27AA8}"/>
    <cellStyle name="Millares 401" xfId="4915" xr:uid="{FC651E7B-B623-42FD-A790-B9D8E318E1D6}"/>
    <cellStyle name="Millares 401 2" xfId="13033" xr:uid="{6E5684DA-29D6-4BA9-8990-799919371217}"/>
    <cellStyle name="Millares 401 3" xfId="10422" xr:uid="{3175F24A-3B03-4F28-8D28-B6C04E72BD0A}"/>
    <cellStyle name="Millares 401 4" xfId="15657" xr:uid="{CDFFA4F3-40DD-4EBB-BAF8-AB64E91BB7DC}"/>
    <cellStyle name="Millares 401 5" xfId="17746" xr:uid="{80AD7E0E-AB6F-4109-8333-100A5BF60820}"/>
    <cellStyle name="Millares 401 6" xfId="7689" xr:uid="{31F7FD33-EA07-4CB8-A2CA-91B746E280AE}"/>
    <cellStyle name="Millares 402" xfId="4916" xr:uid="{B04E8873-577E-4034-B094-79796ABED951}"/>
    <cellStyle name="Millares 402 2" xfId="13034" xr:uid="{2F7C63B7-2932-4A79-89B6-F4A5E7EC2A4B}"/>
    <cellStyle name="Millares 402 3" xfId="10423" xr:uid="{5286414C-64DA-4402-B16D-AD51AEAD4D2E}"/>
    <cellStyle name="Millares 402 4" xfId="15658" xr:uid="{A4155D28-74B7-4C26-BEF4-7A7C22B450B9}"/>
    <cellStyle name="Millares 402 5" xfId="17747" xr:uid="{139C2028-BA60-4FDC-A639-751D1D18E5CF}"/>
    <cellStyle name="Millares 402 6" xfId="7690" xr:uid="{3709EBF5-679D-4A17-B944-BC7D17F80C62}"/>
    <cellStyle name="Millares 403" xfId="4917" xr:uid="{605E520A-8E70-4206-B9E6-46084771D745}"/>
    <cellStyle name="Millares 403 2" xfId="13035" xr:uid="{D7023324-7A49-4FCB-8BEF-8E681E40116E}"/>
    <cellStyle name="Millares 403 3" xfId="10424" xr:uid="{B87C9299-6562-4F42-87FC-DF4D051C306B}"/>
    <cellStyle name="Millares 403 4" xfId="15659" xr:uid="{A7203FDA-0B05-488A-90F9-9C23F999A7E4}"/>
    <cellStyle name="Millares 403 5" xfId="17748" xr:uid="{792B8FCB-A024-4285-84A3-74CED837D227}"/>
    <cellStyle name="Millares 403 6" xfId="7691" xr:uid="{E182776F-E2AF-4719-99E4-E4BD8AEB8934}"/>
    <cellStyle name="Millares 404" xfId="4918" xr:uid="{85BD509C-DADA-4329-8DEF-6E9B956EC283}"/>
    <cellStyle name="Millares 404 2" xfId="13036" xr:uid="{58E0B98D-6D92-45D5-A26B-DC1A73C0598D}"/>
    <cellStyle name="Millares 404 3" xfId="10425" xr:uid="{2DA058EA-CA83-4504-94B0-A864550277AF}"/>
    <cellStyle name="Millares 404 4" xfId="15660" xr:uid="{0FD12401-4CD9-47DC-8E4D-510BCB3795FA}"/>
    <cellStyle name="Millares 404 5" xfId="17749" xr:uid="{B558B199-2860-4BFA-9382-680CEB81D6A7}"/>
    <cellStyle name="Millares 404 6" xfId="7692" xr:uid="{F16F84BC-0871-41F5-BBD6-1D43ABB48FF3}"/>
    <cellStyle name="Millares 405" xfId="4919" xr:uid="{C860FA9A-7346-4CCB-B408-5189D568E68A}"/>
    <cellStyle name="Millares 405 2" xfId="13037" xr:uid="{F8212437-B91A-483C-AAEA-1DE82F451033}"/>
    <cellStyle name="Millares 405 3" xfId="10426" xr:uid="{2F40FBBB-69C8-40E3-B9B7-0CEB5029D7DC}"/>
    <cellStyle name="Millares 405 4" xfId="15661" xr:uid="{95128F7D-5B88-416C-BC65-D65CAD362086}"/>
    <cellStyle name="Millares 405 5" xfId="17750" xr:uid="{BB567743-CB20-4716-8DD6-FBDAABAB9A09}"/>
    <cellStyle name="Millares 405 6" xfId="7693" xr:uid="{EAF5B2C4-7E0A-48BF-ADFF-ABAC711645B7}"/>
    <cellStyle name="Millares 406" xfId="4920" xr:uid="{993CA27F-5304-49E8-885D-0751937D0E93}"/>
    <cellStyle name="Millares 406 2" xfId="13038" xr:uid="{0BD7C1C9-6953-444B-AD6D-B9204CD782E7}"/>
    <cellStyle name="Millares 406 3" xfId="10427" xr:uid="{DFF898F1-F255-48FC-B465-3EBCD2328956}"/>
    <cellStyle name="Millares 406 4" xfId="15662" xr:uid="{25FB353B-475A-4A9F-ABA5-A0E94D8B29D5}"/>
    <cellStyle name="Millares 406 5" xfId="17751" xr:uid="{82A298A4-3D36-4415-AA18-5EC18E1D866B}"/>
    <cellStyle name="Millares 406 6" xfId="7694" xr:uid="{1F1876B6-5C14-4E5F-B176-6F43E04288C7}"/>
    <cellStyle name="Millares 407" xfId="4921" xr:uid="{604488DA-A60F-4C84-B0A8-B38A9E795701}"/>
    <cellStyle name="Millares 407 2" xfId="13039" xr:uid="{9525E6BB-1FB5-43EB-8CBA-3C897CC0FD28}"/>
    <cellStyle name="Millares 407 3" xfId="10428" xr:uid="{C768D2F9-6866-4189-9C9A-852B40F3FDAE}"/>
    <cellStyle name="Millares 407 4" xfId="15663" xr:uid="{2AF7B1B2-E353-47BE-A648-B8A6497C375D}"/>
    <cellStyle name="Millares 407 5" xfId="17752" xr:uid="{226DC776-50B0-4984-9435-ACA7AFADB141}"/>
    <cellStyle name="Millares 407 6" xfId="7695" xr:uid="{1EB22CE7-F6D7-472D-A67E-26DE3BF12846}"/>
    <cellStyle name="Millares 408" xfId="4922" xr:uid="{6B5D5A5F-7AB1-4FB6-A2D3-51DEB1B24ED2}"/>
    <cellStyle name="Millares 408 2" xfId="13040" xr:uid="{12515ACC-D877-497A-9DB3-49EF8C57F7FA}"/>
    <cellStyle name="Millares 408 3" xfId="10429" xr:uid="{A31B8120-0401-4C4A-814B-70096214A797}"/>
    <cellStyle name="Millares 408 4" xfId="15664" xr:uid="{09E1CAAE-F078-4925-B630-BF03941EBF91}"/>
    <cellStyle name="Millares 408 5" xfId="17753" xr:uid="{B67B6A3D-FE1C-4906-9481-1B8D2C3680EA}"/>
    <cellStyle name="Millares 408 6" xfId="7696" xr:uid="{8488DDF2-9781-4C46-94A5-BBC8C301C477}"/>
    <cellStyle name="Millares 409" xfId="4923" xr:uid="{310EB822-0620-4BA0-8A8D-BF2AE9252A40}"/>
    <cellStyle name="Millares 409 2" xfId="13041" xr:uid="{353A43AE-D2CB-421E-9928-8CEEAB6C3BDA}"/>
    <cellStyle name="Millares 409 3" xfId="10430" xr:uid="{B623CD43-2565-419C-8903-C13B483C5B06}"/>
    <cellStyle name="Millares 409 4" xfId="15665" xr:uid="{CC21E7D6-A716-4127-B8E5-BD439364CE14}"/>
    <cellStyle name="Millares 409 5" xfId="17754" xr:uid="{E9538954-C9BF-40FD-9188-A6A041343CE4}"/>
    <cellStyle name="Millares 409 6" xfId="7697" xr:uid="{E6892282-2200-40B8-897D-4FFE50B33468}"/>
    <cellStyle name="Millares 41" xfId="4924" xr:uid="{316419B2-FD56-4BEF-BEF6-8E176FC33A25}"/>
    <cellStyle name="Millares 41 10" xfId="15666" xr:uid="{C76CBF1F-AC0E-476D-87FF-972BCE89C25A}"/>
    <cellStyle name="Millares 41 11" xfId="17755" xr:uid="{B88D10C5-2EDD-4926-9984-06B65ADD00EB}"/>
    <cellStyle name="Millares 41 12" xfId="7698" xr:uid="{3917B044-4CE5-44D6-BB85-E251A7D64C87}"/>
    <cellStyle name="Millares 41 2" xfId="4925" xr:uid="{5D3877FE-3BCC-4820-B413-A5F1D1029EB4}"/>
    <cellStyle name="Millares 41 2 2" xfId="13043" xr:uid="{7BD2525B-F25E-4AC2-9DC1-FB441F9EA0CE}"/>
    <cellStyle name="Millares 41 2 3" xfId="10432" xr:uid="{F63B4C97-10AF-4623-97F6-8445D7CE421C}"/>
    <cellStyle name="Millares 41 2 4" xfId="15667" xr:uid="{774A0737-9DFF-4414-BA1F-23D49893022F}"/>
    <cellStyle name="Millares 41 2 5" xfId="17756" xr:uid="{0877A486-23B9-47C3-BC96-54ED6CA733C6}"/>
    <cellStyle name="Millares 41 2 6" xfId="7699" xr:uid="{23D6892A-6893-4EFF-A493-9ABBC2E0D83E}"/>
    <cellStyle name="Millares 41 3" xfId="4926" xr:uid="{CA0B1E18-DD7A-4554-846B-E396D301B06D}"/>
    <cellStyle name="Millares 41 3 2" xfId="13044" xr:uid="{40D1A61C-3745-4E0B-8660-E867CA224111}"/>
    <cellStyle name="Millares 41 3 3" xfId="10433" xr:uid="{79057F57-F0D3-4279-8BD9-61DBF1275FF3}"/>
    <cellStyle name="Millares 41 3 4" xfId="15668" xr:uid="{CA6BB40D-EED1-4FDF-AA8C-411DE6195B9F}"/>
    <cellStyle name="Millares 41 3 5" xfId="17757" xr:uid="{A82BF28B-C43C-403E-A97C-E632E634E40D}"/>
    <cellStyle name="Millares 41 3 6" xfId="7700" xr:uid="{615B116B-8813-4AD1-8806-1D6D742C07BB}"/>
    <cellStyle name="Millares 41 4" xfId="4927" xr:uid="{544F3EEE-096C-4AB5-83B6-47FC6FEF754F}"/>
    <cellStyle name="Millares 41 4 2" xfId="13045" xr:uid="{10188996-10AD-420B-853E-9960CC575B9F}"/>
    <cellStyle name="Millares 41 4 3" xfId="10434" xr:uid="{184384AD-88FD-4CBB-BE5B-D2091804C8C9}"/>
    <cellStyle name="Millares 41 4 4" xfId="15669" xr:uid="{0B66E29E-1A8E-443E-AB27-6F503F601C09}"/>
    <cellStyle name="Millares 41 4 5" xfId="17758" xr:uid="{F9BB7D23-839A-4B4C-9138-D11650CD86F8}"/>
    <cellStyle name="Millares 41 4 6" xfId="7701" xr:uid="{FA040304-2FDB-4913-8DD2-DF408263D378}"/>
    <cellStyle name="Millares 41 5" xfId="4928" xr:uid="{3E0ADF71-4BB0-4507-B240-989BFA4A7244}"/>
    <cellStyle name="Millares 41 5 2" xfId="13046" xr:uid="{C08FC04F-5B7C-4109-8307-AF59296EE76A}"/>
    <cellStyle name="Millares 41 5 3" xfId="12312" xr:uid="{E71EF154-D84B-419C-B1C7-1A75E92FA883}"/>
    <cellStyle name="Millares 41 5 4" xfId="17759" xr:uid="{16ED12CA-A771-4215-B654-82A7AAC93422}"/>
    <cellStyle name="Millares 41 5 5" xfId="7702" xr:uid="{20E3131F-EE41-4E33-9819-3B936C2A71A8}"/>
    <cellStyle name="Millares 41 6" xfId="7002" xr:uid="{244038EF-E15E-487F-BFAE-13F70B448325}"/>
    <cellStyle name="Millares 41 6 2" xfId="13047" xr:uid="{70DA9517-9C7B-4D97-B458-967C0943AFCB}"/>
    <cellStyle name="Millares 41 6 3" xfId="19810" xr:uid="{F6E4ADFE-CFF5-45B0-B2D9-20F2E2807348}"/>
    <cellStyle name="Millares 41 6 4" xfId="7703" xr:uid="{DD0681AB-3D89-4AFB-BD3D-2729B24AB705}"/>
    <cellStyle name="Millares 41 7" xfId="7704" xr:uid="{09831C7C-5E11-4906-8585-A8A2D9FD92C5}"/>
    <cellStyle name="Millares 41 7 2" xfId="13048" xr:uid="{ACF35509-4DA3-4853-A331-8283705E7D3D}"/>
    <cellStyle name="Millares 41 8" xfId="13042" xr:uid="{78EFD80E-229A-407E-BEC5-6F9D0AC2C2E0}"/>
    <cellStyle name="Millares 41 9" xfId="10431" xr:uid="{4E8D2EF1-5347-42CB-A7E1-546795DE7B13}"/>
    <cellStyle name="Millares 410" xfId="4929" xr:uid="{FDD56DF4-FCCC-4C67-ADF5-8792182E5DFB}"/>
    <cellStyle name="Millares 410 2" xfId="13049" xr:uid="{99CB90CC-F482-4B36-90F9-DFE9C67CE7F3}"/>
    <cellStyle name="Millares 410 3" xfId="10435" xr:uid="{98D10DB9-55F3-4DC5-B631-D53660E3F88C}"/>
    <cellStyle name="Millares 410 4" xfId="15670" xr:uid="{74B64635-C23C-408C-AE27-075E0E519D28}"/>
    <cellStyle name="Millares 410 5" xfId="17760" xr:uid="{1939481B-9E0D-4963-9D94-CFC9C090797F}"/>
    <cellStyle name="Millares 410 6" xfId="7705" xr:uid="{37217A60-C065-43ED-B4E6-CE642BD08900}"/>
    <cellStyle name="Millares 411" xfId="4930" xr:uid="{2C8E37D0-9BF7-43BF-902E-3ED537D743D8}"/>
    <cellStyle name="Millares 411 2" xfId="13050" xr:uid="{EC21F8CB-9B3F-4BE2-8D1F-44255CBB37E1}"/>
    <cellStyle name="Millares 411 3" xfId="10436" xr:uid="{8346D634-7FDC-4E1E-BDD7-2BFE0454554E}"/>
    <cellStyle name="Millares 411 4" xfId="15671" xr:uid="{88A16BAD-A88D-4770-A5B9-45A4368FC116}"/>
    <cellStyle name="Millares 411 5" xfId="17761" xr:uid="{9F9F5518-0192-4120-A942-E081F786384A}"/>
    <cellStyle name="Millares 411 6" xfId="7706" xr:uid="{7E507293-B268-4738-992E-A0D66AFEE254}"/>
    <cellStyle name="Millares 412" xfId="4931" xr:uid="{17A2ACAF-8822-4DBF-9404-04366F69C9CA}"/>
    <cellStyle name="Millares 412 2" xfId="13051" xr:uid="{40C667F0-4CEB-44A5-845E-EEE3082F3CCD}"/>
    <cellStyle name="Millares 412 3" xfId="10437" xr:uid="{8034CB7C-494C-4F10-99A3-AE7AE79BABFF}"/>
    <cellStyle name="Millares 412 4" xfId="15672" xr:uid="{EB5D4824-90E1-4C3D-BA3C-A5F6C0BBC03F}"/>
    <cellStyle name="Millares 412 5" xfId="17762" xr:uid="{D1D8FA80-8B15-4044-8D39-05D063C3A1DB}"/>
    <cellStyle name="Millares 412 6" xfId="7707" xr:uid="{FC626C9F-A595-4733-8E42-A46A5042E20C}"/>
    <cellStyle name="Millares 413" xfId="4932" xr:uid="{1A0B5E5F-F1F4-4A75-A89C-0675D8AF1C9B}"/>
    <cellStyle name="Millares 413 2" xfId="13052" xr:uid="{65AFCBDA-13B4-4FE6-85AC-B3E007FC084C}"/>
    <cellStyle name="Millares 413 3" xfId="10438" xr:uid="{A501DAD7-75C8-4645-809D-40200DA71E95}"/>
    <cellStyle name="Millares 413 4" xfId="15673" xr:uid="{E5463A22-280C-4771-83EC-C12381EA16EE}"/>
    <cellStyle name="Millares 413 5" xfId="17763" xr:uid="{582A5CBE-F0CC-4176-BE42-B70299452759}"/>
    <cellStyle name="Millares 413 6" xfId="7708" xr:uid="{726E6D12-E697-4C29-AFCC-B5835A1CBFD5}"/>
    <cellStyle name="Millares 414" xfId="4933" xr:uid="{436774C3-3946-4C47-96A5-0BA7DB0DA8B9}"/>
    <cellStyle name="Millares 414 2" xfId="13053" xr:uid="{56FA545D-6683-4577-BA92-813755B0FEA2}"/>
    <cellStyle name="Millares 414 3" xfId="10439" xr:uid="{CD31A9E8-F10C-45B0-B5F5-F20A2B003106}"/>
    <cellStyle name="Millares 414 4" xfId="15674" xr:uid="{D61510D0-4D2F-45F6-BFCB-BA6C2D3334C0}"/>
    <cellStyle name="Millares 414 5" xfId="17764" xr:uid="{DC745DEA-247C-4313-AE38-C8E9734A4F35}"/>
    <cellStyle name="Millares 414 6" xfId="7709" xr:uid="{4BEF3B36-41FE-4FD9-8F54-2AB31870235F}"/>
    <cellStyle name="Millares 415" xfId="4934" xr:uid="{BF4F362F-6CF7-458A-9641-5B75A5CFE364}"/>
    <cellStyle name="Millares 415 2" xfId="13054" xr:uid="{EEF652FA-65FC-4FD1-A0D1-18EE0D85EC3C}"/>
    <cellStyle name="Millares 415 3" xfId="12287" xr:uid="{EBE5CF9C-9C5D-439F-B6A2-FA41C980E62E}"/>
    <cellStyle name="Millares 415 3 2" xfId="21539" xr:uid="{04298A9D-9611-4206-9A46-7B63F53AAFE8}"/>
    <cellStyle name="Millares 415 3 2 2" xfId="27095" xr:uid="{81176EC9-D634-4553-8ACC-81F23404CA5F}"/>
    <cellStyle name="Millares 415 3 2 3" xfId="32589" xr:uid="{6CF3CCA3-DBFE-42FF-8261-141143631E08}"/>
    <cellStyle name="Millares 415 3 2 4" xfId="38073" xr:uid="{8A682808-295F-4876-B80C-7EE6A6063FB3}"/>
    <cellStyle name="Millares 415 3 3" xfId="24366" xr:uid="{6A38F143-29EE-46F0-9822-9D70E0B94A50}"/>
    <cellStyle name="Millares 415 3 4" xfId="29860" xr:uid="{148175DE-1ADD-442D-9D45-692FA98E3008}"/>
    <cellStyle name="Millares 415 3 5" xfId="35344" xr:uid="{86FDABC2-EEA1-4FAE-8A07-AAB3905F43F9}"/>
    <cellStyle name="Millares 415 4" xfId="17765" xr:uid="{77DADE25-227F-46B6-858B-3C7D41778384}"/>
    <cellStyle name="Millares 415 5" xfId="7710" xr:uid="{AC94ACC7-9980-41B0-A50D-E64A6A909785}"/>
    <cellStyle name="Millares 416" xfId="4935" xr:uid="{90C33380-5C74-49FC-9E28-8902C928A566}"/>
    <cellStyle name="Millares 416 2" xfId="13055" xr:uid="{43C1ECF0-B172-4B1A-B319-C23FEB8DDCC8}"/>
    <cellStyle name="Millares 416 3" xfId="10286" xr:uid="{0B32C115-0670-4B47-B748-86AAC9C3E042}"/>
    <cellStyle name="Millares 416 3 2" xfId="21531" xr:uid="{316FD434-39D8-4EE9-94FF-E98C4E554B50}"/>
    <cellStyle name="Millares 416 3 2 2" xfId="27087" xr:uid="{6FEE8D41-D6A5-4230-9083-758CBD31604D}"/>
    <cellStyle name="Millares 416 3 2 3" xfId="32581" xr:uid="{FF5A361C-F180-492B-B833-765746BBA967}"/>
    <cellStyle name="Millares 416 3 2 4" xfId="38065" xr:uid="{D72D636C-EE88-4776-AC54-09595B731099}"/>
    <cellStyle name="Millares 416 3 3" xfId="24358" xr:uid="{A97C3D60-5D43-4BEC-80F4-BC9B7304F3A1}"/>
    <cellStyle name="Millares 416 3 4" xfId="29852" xr:uid="{3E03A477-DDE4-4B1F-94A6-045B02E12D4C}"/>
    <cellStyle name="Millares 416 3 5" xfId="35336" xr:uid="{148385EE-3BA0-4234-8BD1-1DDED7526E91}"/>
    <cellStyle name="Millares 416 4" xfId="17766" xr:uid="{99E63225-4E0B-4385-89DD-749C37096EC3}"/>
    <cellStyle name="Millares 416 5" xfId="7711" xr:uid="{A9CE32AB-9BAC-4BD7-9BE4-624C2166F640}"/>
    <cellStyle name="Millares 417" xfId="4936" xr:uid="{A402C43E-35B7-4DFE-A24F-B561B3302BF5}"/>
    <cellStyle name="Millares 417 2" xfId="13056" xr:uid="{4BD05468-07A7-4CF0-935A-EE2AB65F1F6F}"/>
    <cellStyle name="Millares 417 3" xfId="10271" xr:uid="{6F03376B-2A8B-4C8D-88DB-E14E13D14C97}"/>
    <cellStyle name="Millares 417 3 2" xfId="21519" xr:uid="{541C221C-FB95-4F42-AE0B-0CCFD26DA120}"/>
    <cellStyle name="Millares 417 3 2 2" xfId="27075" xr:uid="{CFBAAEB8-CA1B-4A80-8CBA-7AEA5CD870DC}"/>
    <cellStyle name="Millares 417 3 2 3" xfId="32569" xr:uid="{FD42343E-93C2-4EA3-ACD7-0EBBA3AE9FC2}"/>
    <cellStyle name="Millares 417 3 2 4" xfId="38053" xr:uid="{8B3FB74E-8ECE-4738-86CD-59786BAA77C6}"/>
    <cellStyle name="Millares 417 3 3" xfId="24346" xr:uid="{175F9847-72D0-4B83-8F16-FF9C3CB7E87F}"/>
    <cellStyle name="Millares 417 3 4" xfId="29840" xr:uid="{F09E9333-B45E-4100-B62B-9DF905FAF6CA}"/>
    <cellStyle name="Millares 417 3 5" xfId="35324" xr:uid="{3DEB9B17-C67F-405E-8FCC-4439E5662933}"/>
    <cellStyle name="Millares 417 4" xfId="17767" xr:uid="{3E01B5E7-452E-4C75-B0AC-90DCE9960FCE}"/>
    <cellStyle name="Millares 417 5" xfId="7712" xr:uid="{716B30D9-D925-4D01-8D1A-47CFC38D1EB2}"/>
    <cellStyle name="Millares 418" xfId="7713" xr:uid="{6F732193-8D72-48CE-BC9C-75E4A93198FC}"/>
    <cellStyle name="Millares 418 2" xfId="13057" xr:uid="{6A3AD16A-96BC-4003-8007-E67D2188FA72}"/>
    <cellStyle name="Millares 418 3" xfId="10285" xr:uid="{3FEE238F-7E58-401D-B25D-93EB5B2362C3}"/>
    <cellStyle name="Millares 418 3 2" xfId="21530" xr:uid="{729B483B-83E6-4DC7-9708-BD2E620EA15D}"/>
    <cellStyle name="Millares 418 3 2 2" xfId="27086" xr:uid="{E51F0F8E-0B88-47CA-ACBE-D7464BF69639}"/>
    <cellStyle name="Millares 418 3 2 3" xfId="32580" xr:uid="{35B9582C-8DF0-4FCB-8C3E-A397B2D6DF01}"/>
    <cellStyle name="Millares 418 3 2 4" xfId="38064" xr:uid="{EAD012E8-7262-4E55-8392-F420E08FBA4D}"/>
    <cellStyle name="Millares 418 3 3" xfId="24357" xr:uid="{909DA8F5-BE48-4E6F-97B6-DE75E743BA46}"/>
    <cellStyle name="Millares 418 3 4" xfId="29851" xr:uid="{EAC64DAD-20DC-4D86-83E0-15504BC1C2C2}"/>
    <cellStyle name="Millares 418 3 5" xfId="35335" xr:uid="{04D1833E-3A69-4394-9F45-0382023664C3}"/>
    <cellStyle name="Millares 419" xfId="7714" xr:uid="{CA4C4381-98CD-4D2F-8225-B3EBFB7B124F}"/>
    <cellStyle name="Millares 419 2" xfId="13058" xr:uid="{41DC207A-3896-4A37-B270-849E96E4B9EC}"/>
    <cellStyle name="Millares 419 3" xfId="10273" xr:uid="{B2DCE502-42F9-4FBB-BE7D-7FB32B738020}"/>
    <cellStyle name="Millares 419 3 2" xfId="21521" xr:uid="{6F9724A5-A549-408B-9673-5BC97659CDDD}"/>
    <cellStyle name="Millares 419 3 2 2" xfId="27077" xr:uid="{BABEC87B-7F20-4AF4-95B4-A70557832C29}"/>
    <cellStyle name="Millares 419 3 2 3" xfId="32571" xr:uid="{EFDAA208-DBF7-4424-90DC-D83D43473D8E}"/>
    <cellStyle name="Millares 419 3 2 4" xfId="38055" xr:uid="{41F3412A-A6E5-433A-9A49-6342C13F8AC2}"/>
    <cellStyle name="Millares 419 3 3" xfId="24348" xr:uid="{0233C170-6542-4ADA-AAC5-EE35FE6D0FE8}"/>
    <cellStyle name="Millares 419 3 4" xfId="29842" xr:uid="{C1251366-F598-47D2-B121-BFC38FE7341A}"/>
    <cellStyle name="Millares 419 3 5" xfId="35326" xr:uid="{F47F9B4E-BC45-42F5-A6B8-C72FEF83CAA3}"/>
    <cellStyle name="Millares 42" xfId="4937" xr:uid="{6B6D5D66-2471-4A41-8ECB-930193ED515A}"/>
    <cellStyle name="Millares 42 10" xfId="7716" xr:uid="{75B3D4C6-249B-432C-A7A8-43306B3A7024}"/>
    <cellStyle name="Millares 42 10 2" xfId="13060" xr:uid="{91A51D15-7FDA-4EFB-801C-130BA8E4E560}"/>
    <cellStyle name="Millares 42 11" xfId="13059" xr:uid="{B9CF03FA-4656-454F-B19E-78D457DFF404}"/>
    <cellStyle name="Millares 42 12" xfId="10440" xr:uid="{3BBB938A-C18D-45F7-92F7-0C6535A95ACA}"/>
    <cellStyle name="Millares 42 13" xfId="15675" xr:uid="{E00114EF-D5E1-46A7-80B5-22451D00ECEE}"/>
    <cellStyle name="Millares 42 14" xfId="17768" xr:uid="{C3EECC6D-EF3C-4110-B6E5-45FCC9E47DCE}"/>
    <cellStyle name="Millares 42 15" xfId="7715" xr:uid="{C88F3849-8FCD-4E02-BDAD-007B0FDC1677}"/>
    <cellStyle name="Millares 42 2" xfId="4938" xr:uid="{9A5AAFB4-8F61-4E80-9326-C69CFA58F024}"/>
    <cellStyle name="Millares 42 2 2" xfId="13061" xr:uid="{E246AE54-266B-4B44-BDAA-BC72082A8DAF}"/>
    <cellStyle name="Millares 42 2 3" xfId="10441" xr:uid="{62AD0214-D4DF-46D6-B2C9-B6C59B7CAF0A}"/>
    <cellStyle name="Millares 42 2 4" xfId="15676" xr:uid="{02A7FA78-74FA-4F8A-B32E-BCDEFBCF9494}"/>
    <cellStyle name="Millares 42 2 5" xfId="17769" xr:uid="{DE51B4A9-B353-4B9B-976E-356B532F2011}"/>
    <cellStyle name="Millares 42 2 6" xfId="7717" xr:uid="{59107DFF-951B-4896-ACCE-CCF45FCFECA0}"/>
    <cellStyle name="Millares 42 3" xfId="4939" xr:uid="{05E324DF-3EFB-4C81-BA49-77C6B8EEA150}"/>
    <cellStyle name="Millares 42 3 2" xfId="4940" xr:uid="{28EC3704-DAB3-4820-8551-6632D67022CF}"/>
    <cellStyle name="Millares 42 3 2 2" xfId="4941" xr:uid="{4F6D5434-978F-47CE-A355-DD6EEDE8F45B}"/>
    <cellStyle name="Millares 42 3 2 2 2" xfId="13064" xr:uid="{EB0CA925-5045-4164-8FC5-379D25EEA89B}"/>
    <cellStyle name="Millares 42 3 2 2 3" xfId="10444" xr:uid="{4D57B82B-7D95-4706-852B-B33CEB878678}"/>
    <cellStyle name="Millares 42 3 2 2 4" xfId="15679" xr:uid="{130FF05F-EBB2-4452-AD4B-3B6B4C2A0A0A}"/>
    <cellStyle name="Millares 42 3 2 2 5" xfId="17772" xr:uid="{4102CBC9-F643-4D86-A4FA-F437C3C2A32D}"/>
    <cellStyle name="Millares 42 3 2 2 6" xfId="7720" xr:uid="{8E3ED2A6-D4FE-4E7C-B04B-C7D52D0BD07F}"/>
    <cellStyle name="Millares 42 3 2 3" xfId="13063" xr:uid="{26821A2B-DA2A-47BE-AB37-67D165C21BF0}"/>
    <cellStyle name="Millares 42 3 2 4" xfId="10443" xr:uid="{8850908E-8AB9-45D9-BA8F-0ED871C6D1B5}"/>
    <cellStyle name="Millares 42 3 2 5" xfId="15678" xr:uid="{66E22CD8-15DA-45EF-A3D3-F46AFA9BA06A}"/>
    <cellStyle name="Millares 42 3 2 6" xfId="17771" xr:uid="{CEB6C78F-2570-4D8F-9715-58E041F1F3D6}"/>
    <cellStyle name="Millares 42 3 2 7" xfId="7719" xr:uid="{88F508B8-5678-4C75-A48B-382386C9B238}"/>
    <cellStyle name="Millares 42 3 3" xfId="4942" xr:uid="{82CA4728-5DF9-464D-A0C2-E1E91B233BD4}"/>
    <cellStyle name="Millares 42 3 3 2" xfId="13065" xr:uid="{B43C57BC-1902-4E24-A435-FE8913C5895E}"/>
    <cellStyle name="Millares 42 3 3 3" xfId="10445" xr:uid="{E8559A06-4B3D-466B-880B-D1B949AEFBDD}"/>
    <cellStyle name="Millares 42 3 3 4" xfId="15680" xr:uid="{D58F13A1-6EF7-4B3D-90B2-4F6565AF2A64}"/>
    <cellStyle name="Millares 42 3 3 5" xfId="17773" xr:uid="{E1D78888-8CB6-49B0-A4E4-D024AE769A61}"/>
    <cellStyle name="Millares 42 3 3 6" xfId="7721" xr:uid="{39F95FCF-2C26-47BE-B703-7A88A5859279}"/>
    <cellStyle name="Millares 42 3 4" xfId="4943" xr:uid="{9EFDE2C0-9D82-4B40-B455-7A11EAC6B3BD}"/>
    <cellStyle name="Millares 42 3 4 2" xfId="13066" xr:uid="{9DF900A8-D1A4-43AD-9869-46BAF8B9CC52}"/>
    <cellStyle name="Millares 42 3 4 3" xfId="10446" xr:uid="{AC1D72DB-1A47-4A02-9646-C3331267AE2C}"/>
    <cellStyle name="Millares 42 3 4 4" xfId="15681" xr:uid="{BBEF1BA3-0B7B-445D-B02E-EB091D037B45}"/>
    <cellStyle name="Millares 42 3 4 5" xfId="17774" xr:uid="{E3DAFA3D-CD0D-440F-ABE4-7A9EB4B3EFFE}"/>
    <cellStyle name="Millares 42 3 4 6" xfId="7722" xr:uid="{A7E6FA30-5A02-4409-91A0-3A22575961E9}"/>
    <cellStyle name="Millares 42 3 5" xfId="13062" xr:uid="{6F6DB9CA-178E-48A3-84AA-F581479BFA84}"/>
    <cellStyle name="Millares 42 3 6" xfId="10442" xr:uid="{BF7BC16A-71EE-419F-979C-0D98D2BB65DE}"/>
    <cellStyle name="Millares 42 3 7" xfId="15677" xr:uid="{693D9FAF-396A-4B51-9738-AB19855B45D1}"/>
    <cellStyle name="Millares 42 3 8" xfId="17770" xr:uid="{16CC310E-B0E6-46A5-8CB1-F1FE33E5B184}"/>
    <cellStyle name="Millares 42 3 9" xfId="7718" xr:uid="{0A855518-7414-4DBD-A346-0938E565DADB}"/>
    <cellStyle name="Millares 42 4" xfId="4944" xr:uid="{3DA46779-A9AD-4D6C-9D4D-05A9C66A9459}"/>
    <cellStyle name="Millares 42 4 2" xfId="4945" xr:uid="{1CF91E2D-5428-4132-AEA6-20F7DD156817}"/>
    <cellStyle name="Millares 42 4 2 2" xfId="4946" xr:uid="{C3FCA872-13AA-4B03-B2F3-4DE4C193B1D3}"/>
    <cellStyle name="Millares 42 4 2 2 2" xfId="13069" xr:uid="{65B2513F-091A-46CE-AC10-8AFBEBC7D15E}"/>
    <cellStyle name="Millares 42 4 2 2 3" xfId="10449" xr:uid="{1CCC0678-A029-4498-9688-46E035FE8813}"/>
    <cellStyle name="Millares 42 4 2 2 4" xfId="15684" xr:uid="{1AFD4D1C-262D-491F-8571-E37A4F4DAFAC}"/>
    <cellStyle name="Millares 42 4 2 2 5" xfId="17777" xr:uid="{8B1F0875-2C07-4155-8EE4-F6FA2B4CFBFF}"/>
    <cellStyle name="Millares 42 4 2 2 6" xfId="7725" xr:uid="{BC1EE50B-5328-4759-AAD0-9B7323DF5933}"/>
    <cellStyle name="Millares 42 4 2 3" xfId="13068" xr:uid="{ABD19138-5778-41A4-BA34-7788C204E860}"/>
    <cellStyle name="Millares 42 4 2 4" xfId="10448" xr:uid="{CDB10A31-13D6-4388-93CA-BCCE865DDE9B}"/>
    <cellStyle name="Millares 42 4 2 5" xfId="15683" xr:uid="{0D16AA37-558F-4824-8CA4-7DCB6217E660}"/>
    <cellStyle name="Millares 42 4 2 6" xfId="17776" xr:uid="{545F4F72-5CAD-4447-BF3B-E6901D6FD63F}"/>
    <cellStyle name="Millares 42 4 2 7" xfId="7724" xr:uid="{F1E7A0CA-D69A-4158-B0AF-F8D4F491F946}"/>
    <cellStyle name="Millares 42 4 3" xfId="4947" xr:uid="{8984A2B8-0BC5-425A-AC69-254E6E1B091F}"/>
    <cellStyle name="Millares 42 4 3 2" xfId="13070" xr:uid="{6C9B3F45-9E8D-49C2-A489-0DF63945CEF8}"/>
    <cellStyle name="Millares 42 4 3 3" xfId="10450" xr:uid="{64AC8346-5D55-47AE-8566-54776FDF8EC4}"/>
    <cellStyle name="Millares 42 4 3 4" xfId="15685" xr:uid="{D4601DDB-BF7E-4AA9-8D33-D35B16A9303A}"/>
    <cellStyle name="Millares 42 4 3 5" xfId="17778" xr:uid="{CF68494F-6E96-4782-BA55-631DFAB4BB09}"/>
    <cellStyle name="Millares 42 4 3 6" xfId="7726" xr:uid="{3BDD604C-E67C-462B-A17F-CA90A22C9D34}"/>
    <cellStyle name="Millares 42 4 4" xfId="13067" xr:uid="{94864504-8D40-4FD1-8279-3C63EC5178DA}"/>
    <cellStyle name="Millares 42 4 5" xfId="10447" xr:uid="{FC2C4E5F-9C3B-4A65-9D52-DC624DDF6AE5}"/>
    <cellStyle name="Millares 42 4 6" xfId="15682" xr:uid="{BE23FB41-CEDE-44B9-BC0A-E2E306053C53}"/>
    <cellStyle name="Millares 42 4 7" xfId="17775" xr:uid="{9D496100-BC2E-4B82-874E-19C1003F542C}"/>
    <cellStyle name="Millares 42 4 8" xfId="7723" xr:uid="{B21A9ACE-CEF0-4195-BA36-96955D80D87B}"/>
    <cellStyle name="Millares 42 5" xfId="4948" xr:uid="{5723DD39-3A4E-4C94-86D9-1C016AFFB026}"/>
    <cellStyle name="Millares 42 5 2" xfId="4949" xr:uid="{D4F16F1A-C3D0-46E3-B06D-0E3F1B2459A3}"/>
    <cellStyle name="Millares 42 5 2 2" xfId="13072" xr:uid="{252639E1-9863-46D6-B072-CBF8F84579AD}"/>
    <cellStyle name="Millares 42 5 2 3" xfId="10452" xr:uid="{519E0F29-6B6E-479F-87D8-D4FBE9CF735F}"/>
    <cellStyle name="Millares 42 5 2 4" xfId="15687" xr:uid="{D11CFA10-2299-41FD-BB42-CE5EE96B0256}"/>
    <cellStyle name="Millares 42 5 2 5" xfId="17780" xr:uid="{1DCB4DB6-D671-4C64-A9C3-B9FC07D56E36}"/>
    <cellStyle name="Millares 42 5 2 6" xfId="7728" xr:uid="{93C6DE46-4B1E-4D71-8DBA-78E83B0B82FE}"/>
    <cellStyle name="Millares 42 5 3" xfId="4950" xr:uid="{74092429-EE7F-4CA4-992F-6EE698327E57}"/>
    <cellStyle name="Millares 42 5 3 2" xfId="13073" xr:uid="{70241A74-1CAB-4BBC-9A80-2A15D22E1647}"/>
    <cellStyle name="Millares 42 5 3 3" xfId="10453" xr:uid="{DCD0A2B0-568A-4498-B11F-0DFA3916F9B7}"/>
    <cellStyle name="Millares 42 5 3 4" xfId="15688" xr:uid="{CB1D9E6B-98FB-460D-9EC0-C5938EB2646A}"/>
    <cellStyle name="Millares 42 5 3 5" xfId="17781" xr:uid="{72EAB2C4-6D5B-4E27-92BD-8FA0A1F656F6}"/>
    <cellStyle name="Millares 42 5 3 6" xfId="7729" xr:uid="{5FA43D08-534A-445A-B0CE-BE740299722A}"/>
    <cellStyle name="Millares 42 5 4" xfId="13071" xr:uid="{F9DFB00C-CFBE-4E5C-BE56-C704DDB718B8}"/>
    <cellStyle name="Millares 42 5 5" xfId="10451" xr:uid="{19DD8D0C-3A17-44D4-82E6-A20ED231AAE4}"/>
    <cellStyle name="Millares 42 5 6" xfId="15686" xr:uid="{06D15DD5-FAD6-4A73-949C-A90D15D098C8}"/>
    <cellStyle name="Millares 42 5 7" xfId="17779" xr:uid="{BD94C37D-FEBF-491F-A4AA-E0CEB67F1600}"/>
    <cellStyle name="Millares 42 5 8" xfId="7727" xr:uid="{5ACDDD09-E3AE-49E3-B34E-F183AD49111C}"/>
    <cellStyle name="Millares 42 6" xfId="4951" xr:uid="{B84DA19E-D9C8-4846-8741-748A46ADFB2B}"/>
    <cellStyle name="Millares 42 6 2" xfId="4952" xr:uid="{8CAA3573-97CD-45EE-A921-11545900725E}"/>
    <cellStyle name="Millares 42 6 2 2" xfId="13075" xr:uid="{51773881-FE43-428B-8CD6-C1CF1246DF28}"/>
    <cellStyle name="Millares 42 6 2 3" xfId="10455" xr:uid="{5B8D769D-8538-4E17-AAF9-8A874E785D7A}"/>
    <cellStyle name="Millares 42 6 2 4" xfId="15690" xr:uid="{FDDD94D4-F940-4B8A-A242-950D22F243AE}"/>
    <cellStyle name="Millares 42 6 2 5" xfId="17783" xr:uid="{07355E5A-26B8-4859-9E1B-D86C2C500A61}"/>
    <cellStyle name="Millares 42 6 2 6" xfId="7731" xr:uid="{0C1C9FB4-280C-4F75-AD2E-A703823B610A}"/>
    <cellStyle name="Millares 42 6 3" xfId="13074" xr:uid="{D93F65B4-901F-46CC-B3F2-198F8352C503}"/>
    <cellStyle name="Millares 42 6 4" xfId="10454" xr:uid="{82586BBA-CD1B-4B2F-9B8A-128A18C4BE32}"/>
    <cellStyle name="Millares 42 6 5" xfId="15689" xr:uid="{1B16BF7A-1A89-4FD8-97AF-F1CA091BC043}"/>
    <cellStyle name="Millares 42 6 6" xfId="17782" xr:uid="{CAF53128-21DE-4888-BB35-67CC71D33CF4}"/>
    <cellStyle name="Millares 42 6 7" xfId="7730" xr:uid="{F4A842A3-7A26-456E-859C-2639D0E2D5AF}"/>
    <cellStyle name="Millares 42 7" xfId="4953" xr:uid="{52019254-26D0-42AD-A827-26D714F70C7A}"/>
    <cellStyle name="Millares 42 7 2" xfId="13076" xr:uid="{4308A1F2-4DEE-4A43-9054-7CAE578087B6}"/>
    <cellStyle name="Millares 42 7 3" xfId="10456" xr:uid="{FB244DCC-463F-4326-A25A-A3B794C122D6}"/>
    <cellStyle name="Millares 42 7 4" xfId="15691" xr:uid="{58A7DE10-B63E-4D7F-AB11-A28BC3961CD7}"/>
    <cellStyle name="Millares 42 7 5" xfId="17784" xr:uid="{8BC43ADB-0D08-40D1-B573-764594838684}"/>
    <cellStyle name="Millares 42 7 6" xfId="7732" xr:uid="{3F7DDB3C-4643-4B17-B064-45F9C321DF7B}"/>
    <cellStyle name="Millares 42 8" xfId="4954" xr:uid="{28558FA6-FF15-41A1-A642-821B16ED2838}"/>
    <cellStyle name="Millares 42 8 2" xfId="13077" xr:uid="{F91F0105-524D-4BCF-819F-5D67206843F7}"/>
    <cellStyle name="Millares 42 8 3" xfId="12313" xr:uid="{7C84D851-0294-4DCF-A61B-083A5E3941B9}"/>
    <cellStyle name="Millares 42 8 4" xfId="17785" xr:uid="{4DE383A5-0A7E-4905-8EB8-C8584D7D65B7}"/>
    <cellStyle name="Millares 42 8 5" xfId="7733" xr:uid="{2BB5C077-83B0-4F7C-BAF3-29617A07131E}"/>
    <cellStyle name="Millares 42 9" xfId="7003" xr:uid="{15C2DA9A-5471-470B-803B-699CB479426A}"/>
    <cellStyle name="Millares 42 9 2" xfId="13078" xr:uid="{78D1FE01-CD93-4080-8FCB-C3F01504BB6B}"/>
    <cellStyle name="Millares 42 9 3" xfId="19811" xr:uid="{92376FCE-E7D0-402A-B897-9805C2E53C86}"/>
    <cellStyle name="Millares 42 9 4" xfId="7734" xr:uid="{81AE1A22-8EE4-43A0-85F8-B0557420D600}"/>
    <cellStyle name="Millares 420" xfId="7735" xr:uid="{C8F3B4B2-19E9-44F2-8C55-B8163A39A94C}"/>
    <cellStyle name="Millares 420 2" xfId="13079" xr:uid="{B829835D-F781-4937-898E-DEB1FFD22269}"/>
    <cellStyle name="Millares 420 3" xfId="10291" xr:uid="{68EFB4F1-048B-417E-8C33-F9997FE1739D}"/>
    <cellStyle name="Millares 420 3 2" xfId="21536" xr:uid="{41A45C1C-4F19-4040-9302-64AC5F95C529}"/>
    <cellStyle name="Millares 420 3 2 2" xfId="27092" xr:uid="{F73187E8-26C0-4A5C-91C4-318D30EB2560}"/>
    <cellStyle name="Millares 420 3 2 3" xfId="32586" xr:uid="{38BBC78F-3A1D-47D6-A89E-ED39EDB50467}"/>
    <cellStyle name="Millares 420 3 2 4" xfId="38070" xr:uid="{41D22F3E-18F4-40BD-8368-40348F80D09A}"/>
    <cellStyle name="Millares 420 3 3" xfId="24363" xr:uid="{881A65A5-E545-4258-9EDC-F84BDF336611}"/>
    <cellStyle name="Millares 420 3 4" xfId="29857" xr:uid="{E7FD77E6-30AF-4321-809A-793BEC860A57}"/>
    <cellStyle name="Millares 420 3 5" xfId="35341" xr:uid="{60349D39-0CD5-4127-86CD-08BCECD4ECAB}"/>
    <cellStyle name="Millares 421" xfId="7736" xr:uid="{817DE96B-9F1A-4D70-A378-5B9AE669D65A}"/>
    <cellStyle name="Millares 421 2" xfId="13080" xr:uid="{41B942C9-6498-433D-BA7C-D964229FBEB6}"/>
    <cellStyle name="Millares 421 3" xfId="10272" xr:uid="{B3EBC961-FB0B-483E-9CD2-702E797C80DA}"/>
    <cellStyle name="Millares 421 3 2" xfId="21520" xr:uid="{ABF03EDB-3373-4FFB-B900-54A416BA339C}"/>
    <cellStyle name="Millares 421 3 2 2" xfId="27076" xr:uid="{6AE7F9EE-F912-4257-8016-D44DCB1D78B4}"/>
    <cellStyle name="Millares 421 3 2 3" xfId="32570" xr:uid="{6CC52E92-2A08-4A11-B0D2-02CE9E489629}"/>
    <cellStyle name="Millares 421 3 2 4" xfId="38054" xr:uid="{55002C28-E08F-49F3-827A-40E8EB26D3CF}"/>
    <cellStyle name="Millares 421 3 3" xfId="24347" xr:uid="{FFC09A37-0190-4430-B380-023784728030}"/>
    <cellStyle name="Millares 421 3 4" xfId="29841" xr:uid="{35B6881C-C357-4EDB-BFF8-78BE189C8A6E}"/>
    <cellStyle name="Millares 421 3 5" xfId="35325" xr:uid="{63A6DAE4-3E0A-4C54-9385-C2D83AC406D6}"/>
    <cellStyle name="Millares 422" xfId="7737" xr:uid="{1A5EC669-FCA3-425D-96F0-5116F739D65B}"/>
    <cellStyle name="Millares 422 2" xfId="13081" xr:uid="{88AFBFA9-7E2F-41AB-8DF2-E98CA0F5E4A8}"/>
    <cellStyle name="Millares 422 3" xfId="10292" xr:uid="{F52F5F46-8B8E-4A7F-94D4-CDE7F9074DBC}"/>
    <cellStyle name="Millares 422 3 2" xfId="21537" xr:uid="{AFFB60AA-960C-4926-9AC3-E07B14A093D4}"/>
    <cellStyle name="Millares 422 3 2 2" xfId="27093" xr:uid="{9CFCFEC8-4E0A-47AA-8C01-9E1424F6B726}"/>
    <cellStyle name="Millares 422 3 2 3" xfId="32587" xr:uid="{0156B822-25BD-4D63-A3F7-EC04853FCE52}"/>
    <cellStyle name="Millares 422 3 2 4" xfId="38071" xr:uid="{65BD20C5-3760-4366-91D4-C89F17711E16}"/>
    <cellStyle name="Millares 422 3 3" xfId="24364" xr:uid="{E97900A6-3DB3-4F0C-81FA-79EB4F0C0982}"/>
    <cellStyle name="Millares 422 3 4" xfId="29858" xr:uid="{C3AB2A96-04CB-47FD-98E9-B12B1F63A410}"/>
    <cellStyle name="Millares 422 3 5" xfId="35342" xr:uid="{5863A492-40EB-42F2-98BE-9697ECEFD0A3}"/>
    <cellStyle name="Millares 423" xfId="7738" xr:uid="{1B444EBA-EAA1-4943-8A4F-F5C707F325F0}"/>
    <cellStyle name="Millares 423 2" xfId="13082" xr:uid="{B698A21A-172E-4F4F-A9B5-82CCBFB2B080}"/>
    <cellStyle name="Millares 423 3" xfId="10270" xr:uid="{9180ADA7-A8C2-4C19-A344-D1D6724D17AB}"/>
    <cellStyle name="Millares 423 3 2" xfId="21518" xr:uid="{5A6072E5-F6BE-40D9-8530-4D3A9C435146}"/>
    <cellStyle name="Millares 423 3 2 2" xfId="27074" xr:uid="{28ED94FD-95F3-47B8-AB91-103D798471A1}"/>
    <cellStyle name="Millares 423 3 2 3" xfId="32568" xr:uid="{FD69EA81-9AB8-43B2-A5D7-A0507187CBE4}"/>
    <cellStyle name="Millares 423 3 2 4" xfId="38052" xr:uid="{7D3BBA66-E735-46AE-B56B-C4C695D3C113}"/>
    <cellStyle name="Millares 423 3 3" xfId="24345" xr:uid="{0182DBD5-14F3-4F57-94D8-E44AEBEEE295}"/>
    <cellStyle name="Millares 423 3 4" xfId="29839" xr:uid="{14ED2B1C-C68B-4955-AB10-0E4B3E730EA5}"/>
    <cellStyle name="Millares 423 3 5" xfId="35323" xr:uid="{2E39FEA8-FDA9-45A1-A348-3A05A465B04A}"/>
    <cellStyle name="Millares 424" xfId="7739" xr:uid="{F73E8045-3CC8-45CA-A26C-478FB83C6977}"/>
    <cellStyle name="Millares 424 2" xfId="13083" xr:uid="{3A6AE6BC-862F-4A4C-BBD5-F7BAC936A598}"/>
    <cellStyle name="Millares 424 3" xfId="10277" xr:uid="{2E5802FA-45E1-4D44-AB10-CCB76F404A2E}"/>
    <cellStyle name="Millares 424 3 2" xfId="21522" xr:uid="{51DAFCF8-1B33-4591-98E1-E52E9607BCBF}"/>
    <cellStyle name="Millares 424 3 2 2" xfId="27078" xr:uid="{D4792895-8BF0-4904-A43F-E441580DE511}"/>
    <cellStyle name="Millares 424 3 2 3" xfId="32572" xr:uid="{99A5C42F-C8D7-4F3B-8B29-2463838EC944}"/>
    <cellStyle name="Millares 424 3 2 4" xfId="38056" xr:uid="{C068E1E5-CF0E-4645-9AEA-C82A1B95BCE1}"/>
    <cellStyle name="Millares 424 3 3" xfId="24349" xr:uid="{B4B379D8-3645-406A-9F32-415B669F8E10}"/>
    <cellStyle name="Millares 424 3 4" xfId="29843" xr:uid="{47A0CD86-88C5-4926-8307-11DB810E3B45}"/>
    <cellStyle name="Millares 424 3 5" xfId="35327" xr:uid="{BF3B2269-39B5-4A24-B32C-1F379B2A4F1D}"/>
    <cellStyle name="Millares 425" xfId="7740" xr:uid="{AA17BB81-2B2D-4019-BED8-46930F68E971}"/>
    <cellStyle name="Millares 425 2" xfId="13084" xr:uid="{F42C94A2-02C4-4F43-82F7-5EA3B4674C80}"/>
    <cellStyle name="Millares 425 3" xfId="10293" xr:uid="{75F2659C-90E0-40D0-BCD9-71BB9B6E5A7D}"/>
    <cellStyle name="Millares 425 3 2" xfId="21538" xr:uid="{649604B8-D7AD-4433-8258-C59F82F7894E}"/>
    <cellStyle name="Millares 425 3 2 2" xfId="27094" xr:uid="{1833E431-CE42-488D-B4A6-819123966A20}"/>
    <cellStyle name="Millares 425 3 2 3" xfId="32588" xr:uid="{972A3C2D-193C-4467-A4BC-36FB03701A53}"/>
    <cellStyle name="Millares 425 3 2 4" xfId="38072" xr:uid="{EFDFC7AF-E7B5-42A8-9D51-DCC15B5931D1}"/>
    <cellStyle name="Millares 425 3 3" xfId="24365" xr:uid="{B7743C26-4433-4A39-B78F-6CAD3DAF0197}"/>
    <cellStyle name="Millares 425 3 4" xfId="29859" xr:uid="{6B62E949-C55C-4E6E-8E7D-7CDED86E63C1}"/>
    <cellStyle name="Millares 425 3 5" xfId="35343" xr:uid="{72620F18-FDF9-4114-A3CF-090341C1D6DD}"/>
    <cellStyle name="Millares 426" xfId="7741" xr:uid="{96782A55-8EBC-4B7C-B417-81C4A4714513}"/>
    <cellStyle name="Millares 426 2" xfId="13085" xr:uid="{B8A1D1D9-A468-4B4B-8A99-CCDB39326CB8}"/>
    <cellStyle name="Millares 426 3" xfId="10278" xr:uid="{19874F9B-7770-4B10-B1C5-FDB8BEA73429}"/>
    <cellStyle name="Millares 426 3 2" xfId="21523" xr:uid="{91C92E3F-480B-454D-B468-D94F657D4260}"/>
    <cellStyle name="Millares 426 3 2 2" xfId="27079" xr:uid="{8273A1F7-76F3-4415-A33A-DC96AB03676F}"/>
    <cellStyle name="Millares 426 3 2 3" xfId="32573" xr:uid="{97584750-88B2-41FE-93B8-0DA66517F1E2}"/>
    <cellStyle name="Millares 426 3 2 4" xfId="38057" xr:uid="{EDAC18B7-70F9-4C43-814B-D6DBD518665A}"/>
    <cellStyle name="Millares 426 3 3" xfId="24350" xr:uid="{CB8F167E-915C-4D11-930A-F8C5F8CF60EF}"/>
    <cellStyle name="Millares 426 3 4" xfId="29844" xr:uid="{72F93A9E-4DF7-40D9-8ED9-D1DB9228DB88}"/>
    <cellStyle name="Millares 426 3 5" xfId="35328" xr:uid="{137D7E4C-A67D-4C5E-B6BC-2BDC54FC9C28}"/>
    <cellStyle name="Millares 427" xfId="7742" xr:uid="{DACE477A-6DE5-45BF-96F4-EEC883C3AFA5}"/>
    <cellStyle name="Millares 427 2" xfId="13086" xr:uid="{B393B148-1B84-4094-A2F2-AD533C109A39}"/>
    <cellStyle name="Millares 427 3" xfId="10269" xr:uid="{EB3DDE55-0BD5-45A7-BBA4-B7A07BEE51F8}"/>
    <cellStyle name="Millares 427 3 2" xfId="21517" xr:uid="{CEA22E6E-682A-4D2E-ADDE-0699E825C467}"/>
    <cellStyle name="Millares 427 3 2 2" xfId="27073" xr:uid="{20E816CE-FE8E-4505-AEA6-E527429D0DD2}"/>
    <cellStyle name="Millares 427 3 2 3" xfId="32567" xr:uid="{96BD16E6-A75E-49EF-9736-FD623FB3234B}"/>
    <cellStyle name="Millares 427 3 2 4" xfId="38051" xr:uid="{CCF37C8E-C7BF-4A0B-86CA-FFD0EFE3734C}"/>
    <cellStyle name="Millares 427 3 3" xfId="24344" xr:uid="{318200AB-00F6-40EA-805A-D05C716E85CB}"/>
    <cellStyle name="Millares 427 3 4" xfId="29838" xr:uid="{5C69646E-61A6-4CC4-A30E-7DA6FCEAA8BE}"/>
    <cellStyle name="Millares 427 3 5" xfId="35322" xr:uid="{46EDAE0B-2311-49C6-ABE2-41B14E23E47A}"/>
    <cellStyle name="Millares 428" xfId="7743" xr:uid="{1EAFA9E9-A216-4333-B675-DF2C79D95526}"/>
    <cellStyle name="Millares 428 2" xfId="13087" xr:uid="{6FB32157-7CF1-44F9-A196-DF529056F843}"/>
    <cellStyle name="Millares 428 3" xfId="10279" xr:uid="{F3003A5A-5A7C-49F3-953C-A43482E39798}"/>
    <cellStyle name="Millares 428 3 2" xfId="21524" xr:uid="{E019855A-E8E3-472C-BFA1-337FDA4835B1}"/>
    <cellStyle name="Millares 428 3 2 2" xfId="27080" xr:uid="{9D2BEE6A-5E02-4D46-BA32-F3938E5B0825}"/>
    <cellStyle name="Millares 428 3 2 3" xfId="32574" xr:uid="{4900B201-0B6F-4396-AA40-4EE22249A771}"/>
    <cellStyle name="Millares 428 3 2 4" xfId="38058" xr:uid="{48C089C2-63EB-4A99-92AF-9486953E9E5C}"/>
    <cellStyle name="Millares 428 3 3" xfId="24351" xr:uid="{8D352F44-B7A7-4FC8-8570-798A5274F985}"/>
    <cellStyle name="Millares 428 3 4" xfId="29845" xr:uid="{C4BBA09D-0FB6-454B-97D4-7448CD221111}"/>
    <cellStyle name="Millares 428 3 5" xfId="35329" xr:uid="{0A6FB120-D28D-4FFE-8F77-DE2BA449D79D}"/>
    <cellStyle name="Millares 429" xfId="7744" xr:uid="{9AA454ED-7370-4CD5-80FE-67CDC7F0661F}"/>
    <cellStyle name="Millares 429 2" xfId="13088" xr:uid="{5C529BC8-AEFD-4CAC-ACD4-37D816DCA2D6}"/>
    <cellStyle name="Millares 429 3" xfId="10268" xr:uid="{2F956B9B-13FF-4CC7-A1BB-0563CC2AD3C2}"/>
    <cellStyle name="Millares 429 3 2" xfId="21516" xr:uid="{4E1BCBE4-3592-44F0-8488-34851E3F99CF}"/>
    <cellStyle name="Millares 429 3 2 2" xfId="27072" xr:uid="{3AD72E1B-07EE-44E4-A0C9-5C8CDEBB84FB}"/>
    <cellStyle name="Millares 429 3 2 3" xfId="32566" xr:uid="{EF29A36E-8AED-441E-9D3E-A71A7D935E55}"/>
    <cellStyle name="Millares 429 3 2 4" xfId="38050" xr:uid="{D777763C-11D1-4EE6-8C11-68F8B7771C63}"/>
    <cellStyle name="Millares 429 3 3" xfId="24343" xr:uid="{9C37FEB4-6A4E-4F5A-8553-D2B0B4860357}"/>
    <cellStyle name="Millares 429 3 4" xfId="29837" xr:uid="{FD0C2C0A-7199-4A4E-B001-EDB5BC049F1D}"/>
    <cellStyle name="Millares 429 3 5" xfId="35321" xr:uid="{DF1361A1-87EF-480F-990F-51FB40D672BC}"/>
    <cellStyle name="Millares 43" xfId="4955" xr:uid="{98AD2B0B-4005-4449-9DF5-2D72D01038B6}"/>
    <cellStyle name="Millares 43 10" xfId="10457" xr:uid="{715CA0AE-083C-4F78-ADE6-F0ED40748FC3}"/>
    <cellStyle name="Millares 43 11" xfId="15692" xr:uid="{AA5BAEF4-B2BA-4EF4-ABCB-DA071C661B1F}"/>
    <cellStyle name="Millares 43 12" xfId="17786" xr:uid="{9DF3EF26-39A5-4DCC-958F-A1F746C640F5}"/>
    <cellStyle name="Millares 43 13" xfId="7745" xr:uid="{5FC3B9F3-446E-46F9-BC6F-63ACCA2D3B1E}"/>
    <cellStyle name="Millares 43 2" xfId="4956" xr:uid="{958A978B-9797-4767-BB08-9C8994FB9DD5}"/>
    <cellStyle name="Millares 43 2 2" xfId="13090" xr:uid="{6B5A822D-58BF-4DBF-B01F-5055319B141E}"/>
    <cellStyle name="Millares 43 2 3" xfId="10458" xr:uid="{E4B88CCB-BA27-4470-AEF7-2BD72D0A777E}"/>
    <cellStyle name="Millares 43 2 4" xfId="15693" xr:uid="{BDBA5958-27C0-493F-A42E-CC92A69C62F2}"/>
    <cellStyle name="Millares 43 2 5" xfId="17787" xr:uid="{1F5E58A3-9808-4617-9A93-FC350AB971CC}"/>
    <cellStyle name="Millares 43 2 6" xfId="7746" xr:uid="{2EA1A790-4DCC-42BF-9B1E-D9C5D633A436}"/>
    <cellStyle name="Millares 43 3" xfId="4957" xr:uid="{E95FDB26-6853-4FB9-8F0A-83CB65E51CDD}"/>
    <cellStyle name="Millares 43 3 2" xfId="13091" xr:uid="{6EC860D6-082E-4ECE-954F-9AFBD168224A}"/>
    <cellStyle name="Millares 43 3 3" xfId="10459" xr:uid="{E7760111-20F5-4D35-8864-C7FC60DD2232}"/>
    <cellStyle name="Millares 43 3 4" xfId="15694" xr:uid="{5AA9CCE2-3766-4303-B6BE-83D7E50FC571}"/>
    <cellStyle name="Millares 43 3 5" xfId="17788" xr:uid="{A687E9A9-5BA0-4EC9-B31C-42B4F7BECDF5}"/>
    <cellStyle name="Millares 43 3 6" xfId="7747" xr:uid="{2DEC8368-70C3-496C-9A8B-F56137BB46E2}"/>
    <cellStyle name="Millares 43 4" xfId="4958" xr:uid="{40CB1528-217B-408F-8A9E-74531CB3AE81}"/>
    <cellStyle name="Millares 43 4 2" xfId="13092" xr:uid="{D2D12A4D-1B4E-4D8C-9022-A0817BC880C2}"/>
    <cellStyle name="Millares 43 4 3" xfId="10460" xr:uid="{C807F740-8DAA-44F6-973B-6D3C88013978}"/>
    <cellStyle name="Millares 43 4 4" xfId="15695" xr:uid="{BDAEBFE8-4F65-4708-BD9C-769A0857A41E}"/>
    <cellStyle name="Millares 43 4 5" xfId="17789" xr:uid="{9AE26260-BCC6-4AB2-8F50-F16251B2A526}"/>
    <cellStyle name="Millares 43 4 6" xfId="7748" xr:uid="{027EC02C-CA4D-463C-BF87-29F249772BEF}"/>
    <cellStyle name="Millares 43 5" xfId="4959" xr:uid="{DE6F28D5-8378-4FB0-B747-C637A5BD5C3E}"/>
    <cellStyle name="Millares 43 5 2" xfId="13093" xr:uid="{0BF4B67B-4E4D-470B-9DD8-4499857FB606}"/>
    <cellStyle name="Millares 43 5 3" xfId="10461" xr:uid="{32FBF409-44D7-43FE-9D81-33EFBDA8D922}"/>
    <cellStyle name="Millares 43 5 4" xfId="15696" xr:uid="{8F841AF5-B21C-4010-803A-D45D5F55BCE9}"/>
    <cellStyle name="Millares 43 5 5" xfId="17790" xr:uid="{242E0089-D5D0-4CFE-86DB-658DF043873F}"/>
    <cellStyle name="Millares 43 5 6" xfId="7749" xr:uid="{0CB04F47-B817-410A-94F2-FB8E4B94CC02}"/>
    <cellStyle name="Millares 43 6" xfId="4960" xr:uid="{ADBF6318-A779-4C2D-A080-3991B88A8360}"/>
    <cellStyle name="Millares 43 6 2" xfId="13094" xr:uid="{06FC81FF-4A12-4DC6-8866-4798E2BF3132}"/>
    <cellStyle name="Millares 43 6 3" xfId="12314" xr:uid="{F8C1D129-320A-4EC0-BDF9-3846D2236142}"/>
    <cellStyle name="Millares 43 6 4" xfId="17791" xr:uid="{72325221-95AB-490F-B9CA-B802D6E8D15E}"/>
    <cellStyle name="Millares 43 6 5" xfId="7750" xr:uid="{E9DAE3E3-7C3C-4C00-9F02-7C76D8DF5807}"/>
    <cellStyle name="Millares 43 7" xfId="7004" xr:uid="{0F445815-8617-4255-8D7E-782F66365E58}"/>
    <cellStyle name="Millares 43 7 2" xfId="13095" xr:uid="{D16F36C4-8437-41F1-8632-C87D22AE2509}"/>
    <cellStyle name="Millares 43 7 3" xfId="19812" xr:uid="{5EBAEAB2-96E1-4239-B893-60E324279DFC}"/>
    <cellStyle name="Millares 43 7 4" xfId="7751" xr:uid="{6143CBBD-7803-45B4-A1F7-8D13DFF3ABF1}"/>
    <cellStyle name="Millares 43 8" xfId="7752" xr:uid="{F0B31795-6BFF-440F-98B6-707AC795E13C}"/>
    <cellStyle name="Millares 43 8 2" xfId="13096" xr:uid="{DDFC7F8A-DA62-4919-9867-780688C6F74D}"/>
    <cellStyle name="Millares 43 9" xfId="13089" xr:uid="{1D5EA2A4-4316-4343-8CBD-F621B025ACDC}"/>
    <cellStyle name="Millares 430" xfId="7753" xr:uid="{3BBB308D-4699-4005-B951-43FF31DA4F87}"/>
    <cellStyle name="Millares 430 2" xfId="13097" xr:uid="{E94B0A0A-886B-4EC1-9C72-E294E3E719A7}"/>
    <cellStyle name="Millares 430 3" xfId="10280" xr:uid="{122FAC52-765E-4742-85B1-D0A0D0D8FD46}"/>
    <cellStyle name="Millares 430 3 2" xfId="21525" xr:uid="{57DDC599-645A-4841-B528-EE671FDB7470}"/>
    <cellStyle name="Millares 430 3 2 2" xfId="27081" xr:uid="{E78C73FB-7E5E-4047-8B0A-805FBFBD5C65}"/>
    <cellStyle name="Millares 430 3 2 3" xfId="32575" xr:uid="{6BDF38E1-B26C-4AF2-A760-0662A842662B}"/>
    <cellStyle name="Millares 430 3 2 4" xfId="38059" xr:uid="{CF7B4BA3-037F-415C-8C0E-5E5F456AA4BC}"/>
    <cellStyle name="Millares 430 3 3" xfId="24352" xr:uid="{B7527A72-2046-49B2-A37A-2B924FD977DA}"/>
    <cellStyle name="Millares 430 3 4" xfId="29846" xr:uid="{A11463A4-47A1-4A5C-99CC-285B990D8F11}"/>
    <cellStyle name="Millares 430 3 5" xfId="35330" xr:uid="{42509241-56E3-4596-ABD7-557CE6028F1C}"/>
    <cellStyle name="Millares 431" xfId="7754" xr:uid="{B2095009-5CD7-43AC-94FD-B2EC84143399}"/>
    <cellStyle name="Millares 431 2" xfId="13098" xr:uid="{B2517788-3CC8-420A-91EF-7A0119783E16}"/>
    <cellStyle name="Millares 431 3" xfId="10267" xr:uid="{C6CF4A70-76E6-4125-A07A-BE1F60DB6AC7}"/>
    <cellStyle name="Millares 431 3 2" xfId="21515" xr:uid="{ECC56CC2-89BD-46A1-A1EF-03157943763F}"/>
    <cellStyle name="Millares 431 3 2 2" xfId="27071" xr:uid="{3870CC3C-EC23-4CE0-864F-8B403161398B}"/>
    <cellStyle name="Millares 431 3 2 3" xfId="32565" xr:uid="{269FB90E-B354-491C-A4DD-BB66B8DEF364}"/>
    <cellStyle name="Millares 431 3 2 4" xfId="38049" xr:uid="{80B2CFD8-3349-40B1-BF58-B701FCD54599}"/>
    <cellStyle name="Millares 431 3 3" xfId="24342" xr:uid="{C5A8531E-BD44-439C-AEB5-B4C594BA09F5}"/>
    <cellStyle name="Millares 431 3 4" xfId="29836" xr:uid="{44B80A52-BAB3-443C-91D9-188D8EC342AF}"/>
    <cellStyle name="Millares 431 3 5" xfId="35320" xr:uid="{FE6BAB66-3753-4040-A4E0-071023CEFC0C}"/>
    <cellStyle name="Millares 432" xfId="7755" xr:uid="{19C9F2B6-E25C-4AAD-A37D-A85E474FC692}"/>
    <cellStyle name="Millares 432 2" xfId="13099" xr:uid="{76ED3376-C835-41CC-9883-2EFB47DD6125}"/>
    <cellStyle name="Millares 432 3" xfId="10281" xr:uid="{937026BE-27C0-400B-B957-72CC5C840B2A}"/>
    <cellStyle name="Millares 432 3 2" xfId="21526" xr:uid="{70A1CC31-280A-42C4-80F0-93C170097393}"/>
    <cellStyle name="Millares 432 3 2 2" xfId="27082" xr:uid="{198D4F1A-105E-40DD-820D-EB133B2B2EFC}"/>
    <cellStyle name="Millares 432 3 2 3" xfId="32576" xr:uid="{F92DDAE2-D8F1-432C-B72D-38B3FC162EA0}"/>
    <cellStyle name="Millares 432 3 2 4" xfId="38060" xr:uid="{21F5FDB5-FFD8-4CD0-A3DD-F09091D603C3}"/>
    <cellStyle name="Millares 432 3 3" xfId="24353" xr:uid="{C55E50FD-7B83-456C-9D1F-2E52F843D545}"/>
    <cellStyle name="Millares 432 3 4" xfId="29847" xr:uid="{F9E17B8F-AE80-438B-9E3B-8E2845DEC740}"/>
    <cellStyle name="Millares 432 3 5" xfId="35331" xr:uid="{A8E5BA30-9368-466C-905F-6ED14FC86344}"/>
    <cellStyle name="Millares 433" xfId="7756" xr:uid="{1FE0BC25-7EA1-4399-AC2D-9EBA164A7C06}"/>
    <cellStyle name="Millares 433 2" xfId="13100" xr:uid="{34D0C756-844C-492E-97CF-9B2CF25B21BA}"/>
    <cellStyle name="Millares 433 3" xfId="10266" xr:uid="{0872DD40-8651-445D-9CA1-97A9E036BB4B}"/>
    <cellStyle name="Millares 433 3 2" xfId="21514" xr:uid="{4B15419C-C111-4893-A06D-3DE50BA209E9}"/>
    <cellStyle name="Millares 433 3 2 2" xfId="27070" xr:uid="{096753F0-70A4-4528-8093-52412E858A00}"/>
    <cellStyle name="Millares 433 3 2 3" xfId="32564" xr:uid="{75679EE6-E203-4F3F-92D1-AA006DD76F62}"/>
    <cellStyle name="Millares 433 3 2 4" xfId="38048" xr:uid="{66297873-1D66-4A1E-B8F6-2B0013BB0964}"/>
    <cellStyle name="Millares 433 3 3" xfId="24341" xr:uid="{CF987419-5436-44C9-AABB-69BAD6443D3E}"/>
    <cellStyle name="Millares 433 3 4" xfId="29835" xr:uid="{1DBF6A3E-D59E-47CA-8AD6-8B343915D6AD}"/>
    <cellStyle name="Millares 433 3 5" xfId="35319" xr:uid="{AB6F932B-4A91-439F-9188-006560566189}"/>
    <cellStyle name="Millares 434" xfId="7757" xr:uid="{D73D8A63-57B4-4F31-807C-0495746B93DB}"/>
    <cellStyle name="Millares 434 2" xfId="13101" xr:uid="{EABAD611-7BAF-4660-A64F-BB164E0B0E4B}"/>
    <cellStyle name="Millares 434 3" xfId="10282" xr:uid="{6AC9EF2F-2124-4D3B-B980-189FB0AB3F1D}"/>
    <cellStyle name="Millares 434 3 2" xfId="21527" xr:uid="{F8CBB0B3-5DBB-4ABC-9E34-8691CB31B50D}"/>
    <cellStyle name="Millares 434 3 2 2" xfId="27083" xr:uid="{A084599D-3BA2-43FF-BBC1-E7AD7FEF3579}"/>
    <cellStyle name="Millares 434 3 2 3" xfId="32577" xr:uid="{5E2A2378-68B8-4D08-AAFA-4103295EAC0B}"/>
    <cellStyle name="Millares 434 3 2 4" xfId="38061" xr:uid="{336C8D8A-2AB9-4F2A-A400-D03C653A46A2}"/>
    <cellStyle name="Millares 434 3 3" xfId="24354" xr:uid="{FA82126C-E5E9-4F95-8F60-FC54491E874F}"/>
    <cellStyle name="Millares 434 3 4" xfId="29848" xr:uid="{8B2F8761-17C4-41F9-B576-E8C3F66BA936}"/>
    <cellStyle name="Millares 434 3 5" xfId="35332" xr:uid="{C6F6EE24-BC36-41AD-9BFE-89A72BFDE146}"/>
    <cellStyle name="Millares 435" xfId="7758" xr:uid="{D77564DE-ACA0-4327-87FD-908CA4A2B2ED}"/>
    <cellStyle name="Millares 435 2" xfId="13102" xr:uid="{FACEB927-8FB5-4C3C-9D3F-EC5C29BD8368}"/>
    <cellStyle name="Millares 435 3" xfId="10265" xr:uid="{345D364A-5034-4C6C-BE7D-BB72E528C9D0}"/>
    <cellStyle name="Millares 435 3 2" xfId="21513" xr:uid="{15AA2D89-16CB-474A-96CF-E1869DDF0D9A}"/>
    <cellStyle name="Millares 435 3 2 2" xfId="27069" xr:uid="{AEEB68E8-9EC1-4574-8020-926B95E47CD3}"/>
    <cellStyle name="Millares 435 3 2 3" xfId="32563" xr:uid="{9F22A0D5-811C-4051-A44B-B8B47BA15283}"/>
    <cellStyle name="Millares 435 3 2 4" xfId="38047" xr:uid="{E9006237-A00C-413C-892A-7A3AC9A5428C}"/>
    <cellStyle name="Millares 435 3 3" xfId="24340" xr:uid="{D2875C2F-35F0-43FA-91DE-BFDFABB64512}"/>
    <cellStyle name="Millares 435 3 4" xfId="29834" xr:uid="{8B1F0C60-03D3-4523-BBB4-26B37D50D066}"/>
    <cellStyle name="Millares 435 3 5" xfId="35318" xr:uid="{FBB08B2B-3858-4288-B9B4-04BC7FD6A6C2}"/>
    <cellStyle name="Millares 436" xfId="7759" xr:uid="{79EBDD58-ED00-493A-9B79-9FED5C73F877}"/>
    <cellStyle name="Millares 436 2" xfId="13103" xr:uid="{CF4C29B3-3CAA-485D-9E05-AC562B4D23BB}"/>
    <cellStyle name="Millares 436 3" xfId="10283" xr:uid="{D00A515B-F358-4FFB-A299-E77EEA5073B7}"/>
    <cellStyle name="Millares 436 3 2" xfId="21528" xr:uid="{3BE47567-10B0-40F8-A7FC-BED302814809}"/>
    <cellStyle name="Millares 436 3 2 2" xfId="27084" xr:uid="{37001D65-3DEF-4FB3-B505-54A6333AD999}"/>
    <cellStyle name="Millares 436 3 2 3" xfId="32578" xr:uid="{C6520798-D0F2-4CD9-96FF-25B7A1EF338A}"/>
    <cellStyle name="Millares 436 3 2 4" xfId="38062" xr:uid="{5C9591C3-74BE-4D01-AEEB-48BC26F9CD6E}"/>
    <cellStyle name="Millares 436 3 3" xfId="24355" xr:uid="{E73BAD13-DA36-414D-8907-41C726197A68}"/>
    <cellStyle name="Millares 436 3 4" xfId="29849" xr:uid="{AB52522A-E7B7-4732-8007-6A128659D9DA}"/>
    <cellStyle name="Millares 436 3 5" xfId="35333" xr:uid="{687EACA2-CCF7-43A2-9FDD-F4B0EE9108FB}"/>
    <cellStyle name="Millares 437" xfId="7760" xr:uid="{4FEAABCB-D54A-4F73-B3F8-2DB585857CF2}"/>
    <cellStyle name="Millares 437 2" xfId="13104" xr:uid="{67AB263C-5B26-4BFF-8F9A-C2EF3853807B}"/>
    <cellStyle name="Millares 437 3" xfId="10264" xr:uid="{743ED6CA-DB06-43DB-B744-0D2C97022D84}"/>
    <cellStyle name="Millares 437 3 2" xfId="21512" xr:uid="{FB654B23-DC5A-42A5-8CDC-9A8571023903}"/>
    <cellStyle name="Millares 437 3 2 2" xfId="27068" xr:uid="{86AC6BE1-CACE-4CCF-8679-E814251B833A}"/>
    <cellStyle name="Millares 437 3 2 3" xfId="32562" xr:uid="{4C7021E3-DA13-4ED5-AC55-BCAC176F9E82}"/>
    <cellStyle name="Millares 437 3 2 4" xfId="38046" xr:uid="{1486B8EC-55EE-40FE-B5D8-90F0AC6081A2}"/>
    <cellStyle name="Millares 437 3 3" xfId="24339" xr:uid="{33023055-E6D0-455F-BEB1-E3904FB55D1C}"/>
    <cellStyle name="Millares 437 3 4" xfId="29833" xr:uid="{5F81D7E2-1EDC-46DA-A16C-EEEFF99F61DC}"/>
    <cellStyle name="Millares 437 3 5" xfId="35317" xr:uid="{846EC57B-EB6F-4ABA-AC5C-18FAF04A3224}"/>
    <cellStyle name="Millares 438" xfId="7761" xr:uid="{C2EE292A-CB1F-41AA-B9E5-EAC457E4F492}"/>
    <cellStyle name="Millares 438 2" xfId="13105" xr:uid="{55733479-CEA7-45C8-B27D-0EB6E6BF4001}"/>
    <cellStyle name="Millares 438 3" xfId="10284" xr:uid="{A483384E-B58B-4896-BD2F-AAFA7F608E9B}"/>
    <cellStyle name="Millares 438 3 2" xfId="21529" xr:uid="{BF409B96-AE11-4BA9-BB3C-E7EA0D306D7D}"/>
    <cellStyle name="Millares 438 3 2 2" xfId="27085" xr:uid="{2C964CDD-E273-4743-988E-3E1A221C37AF}"/>
    <cellStyle name="Millares 438 3 2 3" xfId="32579" xr:uid="{B620A3C1-DE62-4229-B077-BD68225082F3}"/>
    <cellStyle name="Millares 438 3 2 4" xfId="38063" xr:uid="{8FFDB107-3462-4400-ABB2-D88D53E383C5}"/>
    <cellStyle name="Millares 438 3 3" xfId="24356" xr:uid="{2CEA733B-B709-47AE-B693-E961B606C7CA}"/>
    <cellStyle name="Millares 438 3 4" xfId="29850" xr:uid="{886C0144-4357-4BE6-AD64-756BFAF494B7}"/>
    <cellStyle name="Millares 438 3 5" xfId="35334" xr:uid="{190D1856-8032-4669-8A9D-ACE0173131C1}"/>
    <cellStyle name="Millares 439" xfId="7762" xr:uid="{97E58CF5-4BF8-40DF-9388-72EF84B047EF}"/>
    <cellStyle name="Millares 439 2" xfId="13106" xr:uid="{6C782006-B954-4773-8C49-EC059265F699}"/>
    <cellStyle name="Millares 439 3" xfId="10263" xr:uid="{0B2EA56D-78C1-4433-BBEE-2E8468F1A4BF}"/>
    <cellStyle name="Millares 439 3 2" xfId="21511" xr:uid="{C66960CF-3896-480A-A799-87DCA06E0BD0}"/>
    <cellStyle name="Millares 439 3 2 2" xfId="27067" xr:uid="{B8D85568-EE00-4705-8C60-DE7AA809B328}"/>
    <cellStyle name="Millares 439 3 2 3" xfId="32561" xr:uid="{2B34EAF1-6B41-4EA6-8F4F-8FAE961F3F34}"/>
    <cellStyle name="Millares 439 3 2 4" xfId="38045" xr:uid="{928CAAA3-2379-464B-9732-43420C095293}"/>
    <cellStyle name="Millares 439 3 3" xfId="24338" xr:uid="{7AD5EAF5-2A7F-4803-B78F-22E7C1ACBB16}"/>
    <cellStyle name="Millares 439 3 4" xfId="29832" xr:uid="{3D4B1427-7865-434F-B48A-B03AB863B0AF}"/>
    <cellStyle name="Millares 439 3 5" xfId="35316" xr:uid="{D9230443-4C54-4584-82A1-3AF85D47F152}"/>
    <cellStyle name="Millares 44" xfId="4961" xr:uid="{67F51B41-67E5-49FE-B304-72D455F1682C}"/>
    <cellStyle name="Millares 44 10" xfId="15697" xr:uid="{45951204-B902-4831-A6CA-AE4F1B2B12A4}"/>
    <cellStyle name="Millares 44 11" xfId="17792" xr:uid="{847BF7DD-654C-48B4-BDCC-8B4A5A2F05AC}"/>
    <cellStyle name="Millares 44 12" xfId="7763" xr:uid="{3405DF91-77F3-43C0-9B7A-C9089EFF2A08}"/>
    <cellStyle name="Millares 44 2" xfId="4962" xr:uid="{FADD4612-AFA6-4878-A62F-8EF4EB50A485}"/>
    <cellStyle name="Millares 44 2 10" xfId="17793" xr:uid="{E7883371-D33B-4DF6-9C0E-3FC3331303BD}"/>
    <cellStyle name="Millares 44 2 11" xfId="7764" xr:uid="{A8CE6BB5-E25C-430C-B529-8B4AD363F755}"/>
    <cellStyle name="Millares 44 2 2" xfId="4963" xr:uid="{02F1A399-BE90-4165-99F2-E08E1BED7A90}"/>
    <cellStyle name="Millares 44 2 2 2" xfId="13109" xr:uid="{CCA59BC2-0CAE-4866-91E1-AD6F3EC461FE}"/>
    <cellStyle name="Millares 44 2 2 3" xfId="10464" xr:uid="{4E5BAC0F-B1E8-4169-BF34-98350AAEEAB4}"/>
    <cellStyle name="Millares 44 2 2 4" xfId="15699" xr:uid="{34923E00-87CA-4EE7-AB05-33FC770A6035}"/>
    <cellStyle name="Millares 44 2 2 5" xfId="17794" xr:uid="{E4A5446E-613C-442A-942F-5C60AB9D00A0}"/>
    <cellStyle name="Millares 44 2 2 6" xfId="7765" xr:uid="{FCD6AE61-204F-465E-A7F7-B4E5D8AA8303}"/>
    <cellStyle name="Millares 44 2 3" xfId="4964" xr:uid="{F796FC91-109C-4798-A891-E8BB2BA23B79}"/>
    <cellStyle name="Millares 44 2 3 2" xfId="13110" xr:uid="{8F2F837D-42D2-41CA-9F64-B088D6C9C45E}"/>
    <cellStyle name="Millares 44 2 3 3" xfId="10465" xr:uid="{59CBD4A8-EA6B-4780-A0E9-D211FABE7B3B}"/>
    <cellStyle name="Millares 44 2 3 4" xfId="15700" xr:uid="{332EDE09-8AC4-4D6E-9C66-A0BF8C39F35C}"/>
    <cellStyle name="Millares 44 2 3 5" xfId="17795" xr:uid="{96AC6217-0B75-4596-BC48-27140E22756F}"/>
    <cellStyle name="Millares 44 2 3 6" xfId="7766" xr:uid="{FB2245EC-E45E-4AE0-B678-2BE92C123E26}"/>
    <cellStyle name="Millares 44 2 4" xfId="4965" xr:uid="{0976847E-877A-4C8C-9B8B-4816C9D61294}"/>
    <cellStyle name="Millares 44 2 4 2" xfId="13111" xr:uid="{604B5209-998B-41BE-939D-B5E4A82E86C3}"/>
    <cellStyle name="Millares 44 2 4 3" xfId="12316" xr:uid="{383D6B0A-70F9-43D9-AD24-F5ED3EA33C5E}"/>
    <cellStyle name="Millares 44 2 4 4" xfId="17796" xr:uid="{AD74FC35-EE8F-434C-AAD2-9E6FA7C48515}"/>
    <cellStyle name="Millares 44 2 4 5" xfId="7767" xr:uid="{1F241748-50AD-4F0C-AEDC-DDF2180A091C}"/>
    <cellStyle name="Millares 44 2 5" xfId="7133" xr:uid="{3F084B04-DB7D-404B-BE9B-7424CB15D0D3}"/>
    <cellStyle name="Millares 44 2 5 2" xfId="13112" xr:uid="{142AD0D8-9924-4963-A6CE-BC50664F59BC}"/>
    <cellStyle name="Millares 44 2 5 3" xfId="19913" xr:uid="{CF1BE22E-37A3-42EA-89E1-9374324688E7}"/>
    <cellStyle name="Millares 44 2 5 4" xfId="7768" xr:uid="{3DC03D83-C960-4CD1-85E1-35CB620C6473}"/>
    <cellStyle name="Millares 44 2 6" xfId="7769" xr:uid="{46FA1873-CB52-44E9-BDF0-5EC14E7336F9}"/>
    <cellStyle name="Millares 44 2 6 2" xfId="13113" xr:uid="{C93B7B7E-2F53-4303-9CFD-55F13DEE194D}"/>
    <cellStyle name="Millares 44 2 7" xfId="13108" xr:uid="{9BF64462-BF9B-407E-8196-5FD77B406313}"/>
    <cellStyle name="Millares 44 2 8" xfId="10463" xr:uid="{BF0E07BE-DAEF-4253-B51A-E648B3AE3C1F}"/>
    <cellStyle name="Millares 44 2 9" xfId="15698" xr:uid="{54CFEBC8-4C84-4DDE-AAFC-97F0CC012D76}"/>
    <cellStyle name="Millares 44 3" xfId="4966" xr:uid="{2FC60DFC-0DEC-471A-B78C-F99221F356BD}"/>
    <cellStyle name="Millares 44 3 2" xfId="13114" xr:uid="{B3E53473-6461-4F37-A945-C22840374B12}"/>
    <cellStyle name="Millares 44 3 3" xfId="10466" xr:uid="{BA7D39FD-7BB9-44B4-A5AE-31CD2FF31857}"/>
    <cellStyle name="Millares 44 3 4" xfId="15701" xr:uid="{D5D90C4D-7F24-4588-AC67-4E3CFE91ABDB}"/>
    <cellStyle name="Millares 44 3 5" xfId="17797" xr:uid="{0326668F-2A25-4C2B-B96C-26D26AB67959}"/>
    <cellStyle name="Millares 44 3 6" xfId="7770" xr:uid="{ACA55FF3-70F6-464C-A3C0-B19A47627803}"/>
    <cellStyle name="Millares 44 4" xfId="4967" xr:uid="{2CFFC469-0579-41C6-9034-C0B9092BC2DD}"/>
    <cellStyle name="Millares 44 4 2" xfId="13115" xr:uid="{006CBFFB-5A7E-4A5A-B078-C5AB0D9568AB}"/>
    <cellStyle name="Millares 44 4 3" xfId="10467" xr:uid="{9E9D1775-6260-4F47-A3EA-6B61946717D3}"/>
    <cellStyle name="Millares 44 4 4" xfId="15702" xr:uid="{BD04EBD8-94A2-44B8-9370-B7871CE130A0}"/>
    <cellStyle name="Millares 44 4 5" xfId="17798" xr:uid="{A2CCEE53-49F4-448F-8B07-37321A78D00B}"/>
    <cellStyle name="Millares 44 4 6" xfId="7771" xr:uid="{60C8F11B-B4F3-44B5-A529-A28CFA25494E}"/>
    <cellStyle name="Millares 44 5" xfId="4968" xr:uid="{84EFD3E0-605B-447D-BE84-75F46DF69129}"/>
    <cellStyle name="Millares 44 5 2" xfId="13116" xr:uid="{8B94B174-A211-460A-A4A5-6778FDB5DE8D}"/>
    <cellStyle name="Millares 44 5 3" xfId="12315" xr:uid="{617B4E10-98D4-43A6-A613-C9272CCE5999}"/>
    <cellStyle name="Millares 44 5 4" xfId="17799" xr:uid="{165D7837-2075-4F06-8B6F-F81A44E2A859}"/>
    <cellStyle name="Millares 44 5 5" xfId="7772" xr:uid="{98262D73-609F-4918-B305-AD81FC82535C}"/>
    <cellStyle name="Millares 44 6" xfId="7005" xr:uid="{55C7777E-2EC9-4D9C-A897-462745A95080}"/>
    <cellStyle name="Millares 44 6 2" xfId="13117" xr:uid="{45FD3329-F871-4535-BF6B-32865C8D3B48}"/>
    <cellStyle name="Millares 44 6 3" xfId="19813" xr:uid="{D05E851A-CEBE-4E77-9158-C5CC897168CB}"/>
    <cellStyle name="Millares 44 6 4" xfId="7773" xr:uid="{2C4778DC-5A71-42B4-8C4E-AC1140486AD1}"/>
    <cellStyle name="Millares 44 7" xfId="7774" xr:uid="{9F2032A1-B380-4FD5-BFA6-D0A223AC3B95}"/>
    <cellStyle name="Millares 44 7 2" xfId="13118" xr:uid="{B6058D67-D068-40C5-8A63-F0A535AE9036}"/>
    <cellStyle name="Millares 44 8" xfId="13107" xr:uid="{D60FCEE9-FDB4-4DAD-ABF7-EFD11DAB3028}"/>
    <cellStyle name="Millares 44 9" xfId="10462" xr:uid="{30C581BB-8CE9-4BEA-9646-201413D4391B}"/>
    <cellStyle name="Millares 440" xfId="7775" xr:uid="{0A215D3D-CB8E-48DD-A0F5-6284B879BC5D}"/>
    <cellStyle name="Millares 440 2" xfId="13119" xr:uid="{4935F779-52ED-4FB5-98D6-2E8F6E971CBF}"/>
    <cellStyle name="Millares 440 3" xfId="10287" xr:uid="{187FE9B4-AA47-4668-B8B9-BF8D85BA3355}"/>
    <cellStyle name="Millares 440 3 2" xfId="21532" xr:uid="{1F9D9E7C-7BA7-4A4E-8585-8FD4453A2A6E}"/>
    <cellStyle name="Millares 440 3 2 2" xfId="27088" xr:uid="{02A6DD58-FE7B-4A61-9766-69DB8074EAAF}"/>
    <cellStyle name="Millares 440 3 2 3" xfId="32582" xr:uid="{94034A87-4B36-4AFA-8A7F-E0997ECD58BC}"/>
    <cellStyle name="Millares 440 3 2 4" xfId="38066" xr:uid="{C87CCA01-B124-41EE-9364-B440E053C5A0}"/>
    <cellStyle name="Millares 440 3 3" xfId="24359" xr:uid="{E081DA9C-7894-4EDF-9B11-F39A1C68DA2F}"/>
    <cellStyle name="Millares 440 3 4" xfId="29853" xr:uid="{4E52E05F-0956-4F91-9106-168056D2334F}"/>
    <cellStyle name="Millares 440 3 5" xfId="35337" xr:uid="{49EC60B0-C7B8-48B5-A544-7E44ADB42029}"/>
    <cellStyle name="Millares 441" xfId="7776" xr:uid="{29B09EF5-BCC6-4A11-B031-1143DEC3A26F}"/>
    <cellStyle name="Millares 441 2" xfId="13120" xr:uid="{EC9FD36E-402D-4212-848E-3197D6D9F3C7}"/>
    <cellStyle name="Millares 441 3" xfId="10262" xr:uid="{C4429202-8385-4E94-870F-ACEEAFCA1574}"/>
    <cellStyle name="Millares 441 3 2" xfId="21510" xr:uid="{4E3DB720-0F2D-4AC2-9A24-EAC742C4CACC}"/>
    <cellStyle name="Millares 441 3 2 2" xfId="27066" xr:uid="{DD5DCCB2-E994-4D77-9AFB-2788DC5CFD2E}"/>
    <cellStyle name="Millares 441 3 2 3" xfId="32560" xr:uid="{7E4F598C-B95F-4CE2-B811-8FE0F584E69D}"/>
    <cellStyle name="Millares 441 3 2 4" xfId="38044" xr:uid="{E0D58020-5A71-4161-AE03-BDFE0AE101D8}"/>
    <cellStyle name="Millares 441 3 3" xfId="24337" xr:uid="{17FB771D-E854-4FE6-AA3C-659D37549C0D}"/>
    <cellStyle name="Millares 441 3 4" xfId="29831" xr:uid="{A8B302F8-533F-40CD-9700-1FB5E1AB2862}"/>
    <cellStyle name="Millares 441 3 5" xfId="35315" xr:uid="{5CDD24B3-DAA0-4813-9C1B-C635E1D83CED}"/>
    <cellStyle name="Millares 442" xfId="7777" xr:uid="{4EB038C3-3F27-4F70-B62C-5CED01E332EA}"/>
    <cellStyle name="Millares 442 2" xfId="13121" xr:uid="{010320B3-52E7-4BEE-9E99-D26025F1D613}"/>
    <cellStyle name="Millares 442 3" xfId="10288" xr:uid="{017798EA-8E33-4C08-8AE4-BC651E7E41BA}"/>
    <cellStyle name="Millares 442 3 2" xfId="21533" xr:uid="{30AC964B-AB35-43AB-B035-AC4DDC2EFAF9}"/>
    <cellStyle name="Millares 442 3 2 2" xfId="27089" xr:uid="{2C6C424D-FCF2-4CC8-8D80-56A596948B68}"/>
    <cellStyle name="Millares 442 3 2 3" xfId="32583" xr:uid="{493A937A-F50A-4CD0-9BFD-7532B26321DE}"/>
    <cellStyle name="Millares 442 3 2 4" xfId="38067" xr:uid="{630FA8A0-0ECB-452D-B1C4-B5B9629D02A5}"/>
    <cellStyle name="Millares 442 3 3" xfId="24360" xr:uid="{95946A6D-7F5C-43E6-B6B6-973A05BE9F7E}"/>
    <cellStyle name="Millares 442 3 4" xfId="29854" xr:uid="{D0820A39-5EDC-4B10-82E6-C048BD155F3A}"/>
    <cellStyle name="Millares 442 3 5" xfId="35338" xr:uid="{1FE91FB0-EDDE-43B4-B5AE-C1BD8710C96D}"/>
    <cellStyle name="Millares 443" xfId="7778" xr:uid="{2E0CD7C8-C55E-4BBD-9939-4D0C4310C0D6}"/>
    <cellStyle name="Millares 443 2" xfId="13122" xr:uid="{7A0548D8-284E-44E9-BE82-279BAF8ED81F}"/>
    <cellStyle name="Millares 443 3" xfId="10261" xr:uid="{55C1B49A-1BEB-42AA-9A35-07A9A7F145FB}"/>
    <cellStyle name="Millares 443 3 2" xfId="21509" xr:uid="{DEDBD3F1-9F50-490F-93F6-CBACDFC152D5}"/>
    <cellStyle name="Millares 443 3 2 2" xfId="27065" xr:uid="{CCE81960-CA7D-4331-AAC4-6968D07592AF}"/>
    <cellStyle name="Millares 443 3 2 3" xfId="32559" xr:uid="{B66E8D5A-2BC0-4254-8CE2-9FB97FB9E98F}"/>
    <cellStyle name="Millares 443 3 2 4" xfId="38043" xr:uid="{CC5C6589-9D71-4E15-A748-F675F9AC85E7}"/>
    <cellStyle name="Millares 443 3 3" xfId="24336" xr:uid="{DF0D0DD1-B68B-4600-927D-F8E2F2161FAF}"/>
    <cellStyle name="Millares 443 3 4" xfId="29830" xr:uid="{31821868-F129-4155-B91A-64D1869D3870}"/>
    <cellStyle name="Millares 443 3 5" xfId="35314" xr:uid="{50E56455-72A7-4B34-A973-69B358965A05}"/>
    <cellStyle name="Millares 444" xfId="10289" xr:uid="{3B481B48-497F-4D3D-B96C-3E51FB4928F8}"/>
    <cellStyle name="Millares 444 2" xfId="21534" xr:uid="{7727C4DB-60AE-447C-9B87-C79E9F29B3E7}"/>
    <cellStyle name="Millares 444 2 2" xfId="27090" xr:uid="{27DDB825-4D25-463A-8ABE-710ED405F50B}"/>
    <cellStyle name="Millares 444 2 3" xfId="32584" xr:uid="{52168A32-1AD1-4B79-BC82-50EF1CB71D92}"/>
    <cellStyle name="Millares 444 2 4" xfId="38068" xr:uid="{C3722251-A16C-49E4-B417-5B8C230791D7}"/>
    <cellStyle name="Millares 444 3" xfId="24361" xr:uid="{13E864F0-D75A-4401-BB47-8D461CBC8155}"/>
    <cellStyle name="Millares 444 4" xfId="29855" xr:uid="{890F1B35-BF5F-4071-95FE-8789B5C6D586}"/>
    <cellStyle name="Millares 444 5" xfId="35339" xr:uid="{42DB24B0-4E8B-43D0-88E6-B585225386EB}"/>
    <cellStyle name="Millares 445" xfId="10260" xr:uid="{2BEADF2F-8449-481E-8C2A-87A6D131260A}"/>
    <cellStyle name="Millares 445 2" xfId="21508" xr:uid="{DD73A406-F5CD-4614-99AC-29C7666BB249}"/>
    <cellStyle name="Millares 445 2 2" xfId="27064" xr:uid="{3BED1E7D-132D-4260-9625-EF2B7997E152}"/>
    <cellStyle name="Millares 445 2 3" xfId="32558" xr:uid="{609E7966-57C9-41DB-B296-5AD4505DA21B}"/>
    <cellStyle name="Millares 445 2 4" xfId="38042" xr:uid="{D57468D4-FF51-4C85-B2A1-854B07DCA08A}"/>
    <cellStyle name="Millares 445 3" xfId="24335" xr:uid="{192F01CB-0B7B-4CF1-AB28-BE655E0F2B54}"/>
    <cellStyle name="Millares 445 4" xfId="29829" xr:uid="{9E5C1F11-644F-4346-9522-8E674A1771B5}"/>
    <cellStyle name="Millares 445 5" xfId="35313" xr:uid="{A74B81C2-6C4B-4B6A-B397-FC91D29A9180}"/>
    <cellStyle name="Millares 446" xfId="10290" xr:uid="{6474C53B-107D-47A2-9E59-5B9ABE10496B}"/>
    <cellStyle name="Millares 446 2" xfId="21535" xr:uid="{280F476B-C881-451B-8FF3-E8B410F6C908}"/>
    <cellStyle name="Millares 446 2 2" xfId="27091" xr:uid="{1E983A83-71DD-4157-99BF-E51A4F641E6A}"/>
    <cellStyle name="Millares 446 2 3" xfId="32585" xr:uid="{83E00A94-1562-4273-A289-6D02D8C1E642}"/>
    <cellStyle name="Millares 446 2 4" xfId="38069" xr:uid="{7FAC2C36-3106-43C5-969D-5BA21176C3B5}"/>
    <cellStyle name="Millares 446 3" xfId="24362" xr:uid="{C9803ADB-25D2-4578-9080-7B2DF055D24A}"/>
    <cellStyle name="Millares 446 4" xfId="29856" xr:uid="{45E3A35E-9D94-48F7-97E7-382DBA1E4DCB}"/>
    <cellStyle name="Millares 446 5" xfId="35340" xr:uid="{296F39FA-21CE-4632-88A3-4A4267AC3A55}"/>
    <cellStyle name="Millares 447" xfId="10259" xr:uid="{CA33E27B-1763-4EC0-AFA7-9C0E1F20EFAF}"/>
    <cellStyle name="Millares 447 2" xfId="21507" xr:uid="{02B31EBC-E98C-4A8F-8CAD-29449F79A0EE}"/>
    <cellStyle name="Millares 447 2 2" xfId="27063" xr:uid="{2ACCC53C-CCDD-4E4A-8156-1A033F15062B}"/>
    <cellStyle name="Millares 447 2 3" xfId="32557" xr:uid="{6951DFEA-B199-4F2B-84E2-096706F20B65}"/>
    <cellStyle name="Millares 447 2 4" xfId="38041" xr:uid="{1A082059-8F32-47B9-A71A-5C80A56900F2}"/>
    <cellStyle name="Millares 447 3" xfId="24334" xr:uid="{F5C49B15-AAA6-4843-8A88-AA819C5581AE}"/>
    <cellStyle name="Millares 447 4" xfId="29828" xr:uid="{B6FD116C-154E-4D10-A60C-99C92ED73FB3}"/>
    <cellStyle name="Millares 447 5" xfId="35312" xr:uid="{78043FB8-47E7-4D9D-9E73-1562A6B2441A}"/>
    <cellStyle name="Millares 448" xfId="12632" xr:uid="{61E7B262-474D-4F18-ABBC-C7C31B9D2D2E}"/>
    <cellStyle name="Millares 449" xfId="12738" xr:uid="{F49B7D97-1339-43CC-AAAB-5CC720B8D4B4}"/>
    <cellStyle name="Millares 45" xfId="4969" xr:uid="{3D58669B-7A4C-4251-821B-AD245776768C}"/>
    <cellStyle name="Millares 45 10" xfId="4970" xr:uid="{FB85CF6D-0704-47DB-8489-48DA3FB6FAD9}"/>
    <cellStyle name="Millares 45 10 10" xfId="7780" xr:uid="{B48C83B0-F774-41A2-B440-7FAF235968CA}"/>
    <cellStyle name="Millares 45 10 2" xfId="4971" xr:uid="{075B5352-90A8-4A6D-83A6-959F7B934840}"/>
    <cellStyle name="Millares 45 10 2 2" xfId="4972" xr:uid="{B0A3C527-E96E-4D1F-A56F-E07AEF112BAC}"/>
    <cellStyle name="Millares 45 10 2 2 2" xfId="13126" xr:uid="{46F40827-9D3D-44F0-9B37-88D0B8DDADB5}"/>
    <cellStyle name="Millares 45 10 2 2 3" xfId="10471" xr:uid="{2B4EB937-7207-4A98-AAA4-E935C88ADEDA}"/>
    <cellStyle name="Millares 45 10 2 2 4" xfId="15706" xr:uid="{C20119A6-FE21-473F-9903-352B0CCF285B}"/>
    <cellStyle name="Millares 45 10 2 2 5" xfId="17803" xr:uid="{BCC833AB-6A63-4113-BB8E-D66B3E58ED68}"/>
    <cellStyle name="Millares 45 10 2 2 6" xfId="7782" xr:uid="{DE817E1B-8745-4600-B73B-AA695B6406CD}"/>
    <cellStyle name="Millares 45 10 2 3" xfId="13125" xr:uid="{EF5D0126-15C7-4611-8FED-4E669FAC0B5E}"/>
    <cellStyle name="Millares 45 10 2 4" xfId="10470" xr:uid="{8274C26B-3655-408E-8260-E68993D46B00}"/>
    <cellStyle name="Millares 45 10 2 5" xfId="15705" xr:uid="{BE4B7856-047C-4DB6-B238-F7C39B17AA6F}"/>
    <cellStyle name="Millares 45 10 2 6" xfId="17802" xr:uid="{E2CF9F7C-5C81-4B7C-A111-4BEC3F87C1F2}"/>
    <cellStyle name="Millares 45 10 2 7" xfId="7781" xr:uid="{E69C2AA4-92B8-49EC-AFAE-57EF9593CBFE}"/>
    <cellStyle name="Millares 45 10 3" xfId="4973" xr:uid="{F0619261-BAD7-463D-8533-8E0E77B02217}"/>
    <cellStyle name="Millares 45 10 3 2" xfId="4974" xr:uid="{7F66280B-6260-4BA2-9DAF-55DAF1269D2F}"/>
    <cellStyle name="Millares 45 10 3 2 2" xfId="13128" xr:uid="{1D1FAE7D-C73A-4AF7-B19C-F6BCB2DE3539}"/>
    <cellStyle name="Millares 45 10 3 2 3" xfId="10473" xr:uid="{A5E03908-2B0C-4BF3-B820-E7438E2BEACC}"/>
    <cellStyle name="Millares 45 10 3 2 4" xfId="15708" xr:uid="{8F069217-3F18-4C00-944D-00502BED27B3}"/>
    <cellStyle name="Millares 45 10 3 2 5" xfId="17805" xr:uid="{4E7E5219-4D8F-4E1A-9894-2E5186175943}"/>
    <cellStyle name="Millares 45 10 3 2 6" xfId="7784" xr:uid="{242415FA-4E92-40E6-9493-B5AB281CACC4}"/>
    <cellStyle name="Millares 45 10 3 3" xfId="13127" xr:uid="{B392140B-C96B-4EC1-A485-314E9788B0AD}"/>
    <cellStyle name="Millares 45 10 3 4" xfId="10472" xr:uid="{CAB76C19-272A-45C8-91C8-4EE303D93D7D}"/>
    <cellStyle name="Millares 45 10 3 5" xfId="15707" xr:uid="{20A1714E-020A-4F62-A9EA-A9791B54A632}"/>
    <cellStyle name="Millares 45 10 3 6" xfId="17804" xr:uid="{C35F56CD-C2E4-44B0-B5E5-8E565D176D81}"/>
    <cellStyle name="Millares 45 10 3 7" xfId="7783" xr:uid="{FE5C3700-D9C6-4E2D-9B21-30929928EF2F}"/>
    <cellStyle name="Millares 45 10 4" xfId="4975" xr:uid="{EADB0066-5B66-46C7-A9B1-419B97B30941}"/>
    <cellStyle name="Millares 45 10 4 2" xfId="4976" xr:uid="{2F7B197C-AAB0-4161-870C-BB022FBD584E}"/>
    <cellStyle name="Millares 45 10 4 2 2" xfId="13130" xr:uid="{CC3280DB-E088-43D8-B086-5FB490B889C4}"/>
    <cellStyle name="Millares 45 10 4 2 3" xfId="10475" xr:uid="{71158C04-8784-42D2-B964-40BC5FF1C862}"/>
    <cellStyle name="Millares 45 10 4 2 4" xfId="15710" xr:uid="{DEC9A9EF-F3AC-4C28-84AC-E1C03F139D1E}"/>
    <cellStyle name="Millares 45 10 4 2 5" xfId="17807" xr:uid="{F75BF182-A429-46BA-8944-DF559E64E4E3}"/>
    <cellStyle name="Millares 45 10 4 2 6" xfId="7786" xr:uid="{4F44F4E1-504A-4C7B-B97C-5131ED553AAF}"/>
    <cellStyle name="Millares 45 10 4 3" xfId="13129" xr:uid="{D64B6837-985E-4D72-808E-6E98FCC07869}"/>
    <cellStyle name="Millares 45 10 4 4" xfId="10474" xr:uid="{68210CFC-60B0-45C1-B600-FDB8C74B6391}"/>
    <cellStyle name="Millares 45 10 4 5" xfId="15709" xr:uid="{86F3FCE5-5483-4CD9-84DA-0EACBFBD5005}"/>
    <cellStyle name="Millares 45 10 4 6" xfId="17806" xr:uid="{3010F42C-059B-4940-9E0B-C31152319DE0}"/>
    <cellStyle name="Millares 45 10 4 7" xfId="7785" xr:uid="{52490052-5EA2-40C4-9F78-F97E8480995F}"/>
    <cellStyle name="Millares 45 10 5" xfId="4977" xr:uid="{C8DD8900-D063-49EA-B663-7B30643D72EF}"/>
    <cellStyle name="Millares 45 10 5 2" xfId="13131" xr:uid="{6B447555-D73A-4B7B-AED2-25FE477894AC}"/>
    <cellStyle name="Millares 45 10 5 3" xfId="10476" xr:uid="{5CCC7E2E-F6FC-4005-8798-235B96457B69}"/>
    <cellStyle name="Millares 45 10 5 4" xfId="15711" xr:uid="{55D91168-7524-4637-B2AF-C6C3628219D8}"/>
    <cellStyle name="Millares 45 10 5 5" xfId="17808" xr:uid="{7F4A0A27-D565-453A-823E-0692BD53BDA1}"/>
    <cellStyle name="Millares 45 10 5 6" xfId="7787" xr:uid="{9E7DA5AC-39F6-4068-8462-B18A16B71EEE}"/>
    <cellStyle name="Millares 45 10 6" xfId="13124" xr:uid="{04C7E60E-8008-4BA1-AC30-D5AD1B65D168}"/>
    <cellStyle name="Millares 45 10 7" xfId="10469" xr:uid="{E78AB3FF-7135-4EAA-B5E9-5B7C2232D312}"/>
    <cellStyle name="Millares 45 10 8" xfId="15704" xr:uid="{F6C0BF10-6FFB-489C-BDED-91F74378C2A1}"/>
    <cellStyle name="Millares 45 10 9" xfId="17801" xr:uid="{1EEA7DB9-1BC0-4D7A-BDE0-BD7201FFE068}"/>
    <cellStyle name="Millares 45 11" xfId="4978" xr:uid="{C0DB39AD-8934-402A-B0F9-3AA4A1963430}"/>
    <cellStyle name="Millares 45 11 10" xfId="7788" xr:uid="{99F0F1CA-B7CD-41A2-8ACC-682C639557BB}"/>
    <cellStyle name="Millares 45 11 2" xfId="4979" xr:uid="{1AFC26AC-3312-4D75-9627-617266514CDC}"/>
    <cellStyle name="Millares 45 11 2 2" xfId="4980" xr:uid="{255AB1FC-7156-4973-960A-65E7E57661BB}"/>
    <cellStyle name="Millares 45 11 2 2 2" xfId="13134" xr:uid="{9FE1617D-FAD4-4BEB-8226-37A82D7BB9E9}"/>
    <cellStyle name="Millares 45 11 2 2 3" xfId="10479" xr:uid="{DBA5FC6D-415A-4C4E-9FFD-F5EB8F817981}"/>
    <cellStyle name="Millares 45 11 2 2 4" xfId="15714" xr:uid="{71AF5C8C-68B0-4B2B-9D8D-C1A917D721B6}"/>
    <cellStyle name="Millares 45 11 2 2 5" xfId="17811" xr:uid="{A7D14D29-38AD-49F7-9C9F-4A25EE553B82}"/>
    <cellStyle name="Millares 45 11 2 2 6" xfId="7790" xr:uid="{C12AB860-8625-439E-8EA0-862DB9DB9D3B}"/>
    <cellStyle name="Millares 45 11 2 3" xfId="13133" xr:uid="{E7B86511-022E-45A7-82DA-CA713712155D}"/>
    <cellStyle name="Millares 45 11 2 4" xfId="10478" xr:uid="{EFFDADC1-B229-47D8-999B-39E8AED6990C}"/>
    <cellStyle name="Millares 45 11 2 5" xfId="15713" xr:uid="{98C30B1C-BBF0-4BE9-9C3B-B6E5ED546A2B}"/>
    <cellStyle name="Millares 45 11 2 6" xfId="17810" xr:uid="{A38CEDB4-E8F0-44D9-8FF0-50F3F78920C7}"/>
    <cellStyle name="Millares 45 11 2 7" xfId="7789" xr:uid="{523418D3-AB4F-4CAA-99C8-A4EB505D5BD6}"/>
    <cellStyle name="Millares 45 11 3" xfId="4981" xr:uid="{2D4317DC-17CE-4DEC-BDE9-990AAA48BC14}"/>
    <cellStyle name="Millares 45 11 3 2" xfId="4982" xr:uid="{55E36592-01FF-4427-B9B0-762E52D4E238}"/>
    <cellStyle name="Millares 45 11 3 2 2" xfId="13136" xr:uid="{7FC25C36-91EA-42E1-B44F-87427AD9EB44}"/>
    <cellStyle name="Millares 45 11 3 2 3" xfId="10481" xr:uid="{5CEC1FF7-40D8-4A65-8A35-580BF91B6BCC}"/>
    <cellStyle name="Millares 45 11 3 2 4" xfId="15716" xr:uid="{83C30C43-4556-41AA-AE60-5A1FF3778886}"/>
    <cellStyle name="Millares 45 11 3 2 5" xfId="17813" xr:uid="{AD8FAD63-E092-422F-9BBF-46D63788A173}"/>
    <cellStyle name="Millares 45 11 3 2 6" xfId="7792" xr:uid="{26BFC367-4216-4B50-8256-BFE134E9CEE7}"/>
    <cellStyle name="Millares 45 11 3 3" xfId="13135" xr:uid="{75E4BCDE-217D-421C-8909-1B561F1E04B2}"/>
    <cellStyle name="Millares 45 11 3 4" xfId="10480" xr:uid="{51728CAD-2E3D-442B-8E78-26E2F6EF9B50}"/>
    <cellStyle name="Millares 45 11 3 5" xfId="15715" xr:uid="{01F2E5DB-4CD5-4506-A166-4AFA633DBA62}"/>
    <cellStyle name="Millares 45 11 3 6" xfId="17812" xr:uid="{8C5E74B8-7909-4D48-AA35-43190964540D}"/>
    <cellStyle name="Millares 45 11 3 7" xfId="7791" xr:uid="{6E3E7C39-2E96-4A1D-AB88-9F4BCB3BD31C}"/>
    <cellStyle name="Millares 45 11 4" xfId="4983" xr:uid="{FB86D16C-ECE6-4A92-8939-846605E67844}"/>
    <cellStyle name="Millares 45 11 4 2" xfId="4984" xr:uid="{7E83E708-51BB-49B2-BFA2-626B0738D98E}"/>
    <cellStyle name="Millares 45 11 4 2 2" xfId="13138" xr:uid="{C8C1BFBA-7F95-4932-ADD9-4986C55D77C8}"/>
    <cellStyle name="Millares 45 11 4 2 3" xfId="10483" xr:uid="{C2BA34A4-A576-4224-B638-5E7323649E2E}"/>
    <cellStyle name="Millares 45 11 4 2 4" xfId="15718" xr:uid="{888F106E-4C1F-47AA-86DC-EB5C351196AE}"/>
    <cellStyle name="Millares 45 11 4 2 5" xfId="17815" xr:uid="{E800827C-E872-4060-B35A-3C135BC63848}"/>
    <cellStyle name="Millares 45 11 4 2 6" xfId="7794" xr:uid="{03BFB94A-50C5-4917-B727-AA8EB4ECD5C7}"/>
    <cellStyle name="Millares 45 11 4 3" xfId="13137" xr:uid="{8AF895CB-6822-476C-A004-BCD4E9D7F259}"/>
    <cellStyle name="Millares 45 11 4 4" xfId="10482" xr:uid="{E31FDAC4-F72D-4397-A9D1-F0AF125E4008}"/>
    <cellStyle name="Millares 45 11 4 5" xfId="15717" xr:uid="{33692614-12DE-48D5-9FE7-4F425F4D701F}"/>
    <cellStyle name="Millares 45 11 4 6" xfId="17814" xr:uid="{DFF035EE-2C8B-41DA-9B85-BF7378038BF8}"/>
    <cellStyle name="Millares 45 11 4 7" xfId="7793" xr:uid="{ECC4D368-8A29-4277-B85D-DD29CC225A60}"/>
    <cellStyle name="Millares 45 11 5" xfId="4985" xr:uid="{9F4BAFFA-2FBC-4E81-B0BE-635C7B2DF048}"/>
    <cellStyle name="Millares 45 11 5 2" xfId="13139" xr:uid="{2ED3AFA8-3A3A-42E5-9F9F-FC4515A297C8}"/>
    <cellStyle name="Millares 45 11 5 3" xfId="10484" xr:uid="{A287F86E-BC6B-474C-AA4F-834353ED3EEB}"/>
    <cellStyle name="Millares 45 11 5 4" xfId="15719" xr:uid="{5D604EB4-626F-4A28-99DF-A5F1F62C4135}"/>
    <cellStyle name="Millares 45 11 5 5" xfId="17816" xr:uid="{768F4989-689F-4176-91B1-EC130E44A991}"/>
    <cellStyle name="Millares 45 11 5 6" xfId="7795" xr:uid="{2A323CA0-6646-40B4-9FA7-F328BF626435}"/>
    <cellStyle name="Millares 45 11 6" xfId="13132" xr:uid="{53995CF7-DD50-4F88-A004-AAD722D0354D}"/>
    <cellStyle name="Millares 45 11 7" xfId="10477" xr:uid="{A9781405-3F17-40AC-946C-820AD7F39C40}"/>
    <cellStyle name="Millares 45 11 8" xfId="15712" xr:uid="{B34523BB-89CC-46BA-B12F-07883A370FB2}"/>
    <cellStyle name="Millares 45 11 9" xfId="17809" xr:uid="{C9AA94A5-2FE7-4206-85AF-D7EC69663C48}"/>
    <cellStyle name="Millares 45 12" xfId="4986" xr:uid="{733CC0D6-E5C8-4BB2-97F1-7EC63F7B9AFC}"/>
    <cellStyle name="Millares 45 12 2" xfId="4987" xr:uid="{60FBBDA5-E961-4D70-B53C-05504BB786F8}"/>
    <cellStyle name="Millares 45 12 2 2" xfId="13141" xr:uid="{21A2A28A-C038-4AD3-BC89-98CB528C8440}"/>
    <cellStyle name="Millares 45 12 2 3" xfId="10486" xr:uid="{DA95490F-6E63-42BC-9D94-0296A3E8E8DD}"/>
    <cellStyle name="Millares 45 12 2 4" xfId="15721" xr:uid="{DBC47DEC-439A-43DC-BCCA-201F5F0D2724}"/>
    <cellStyle name="Millares 45 12 2 5" xfId="17818" xr:uid="{58695CDA-EDDA-4F57-BDBD-DEE5C8840A54}"/>
    <cellStyle name="Millares 45 12 2 6" xfId="7797" xr:uid="{48C00CB8-A6AB-45CF-8E2B-2BE90A4781C6}"/>
    <cellStyle name="Millares 45 12 3" xfId="13140" xr:uid="{7551FBA6-F6CD-4C9C-B185-336F6B30C92A}"/>
    <cellStyle name="Millares 45 12 4" xfId="10485" xr:uid="{D9598B0B-2E3C-463E-A62F-9159DE154738}"/>
    <cellStyle name="Millares 45 12 5" xfId="15720" xr:uid="{53A7C61F-258F-447E-A9A5-9968D29C4D6D}"/>
    <cellStyle name="Millares 45 12 6" xfId="17817" xr:uid="{6296C719-A2EB-46F7-846C-4AFD9A043308}"/>
    <cellStyle name="Millares 45 12 7" xfId="7796" xr:uid="{FA46EBD5-4B52-45B4-A494-E68D84145BA1}"/>
    <cellStyle name="Millares 45 13" xfId="4988" xr:uid="{555B449A-7AA9-4F7C-984C-FB1985B52469}"/>
    <cellStyle name="Millares 45 13 2" xfId="4989" xr:uid="{15D25077-CA00-42A8-8F14-F7224655DD69}"/>
    <cellStyle name="Millares 45 13 2 2" xfId="13143" xr:uid="{544EB3BB-37A1-470E-9FB1-F38EE2CEAFF3}"/>
    <cellStyle name="Millares 45 13 2 3" xfId="10488" xr:uid="{CDCDA9B6-9F77-47A6-BF3D-1F8BED075957}"/>
    <cellStyle name="Millares 45 13 2 4" xfId="15723" xr:uid="{7355F7D0-0F14-4FA5-87C6-14E1F922CB3C}"/>
    <cellStyle name="Millares 45 13 2 5" xfId="17820" xr:uid="{BBF728E0-E2A7-4BF9-B77C-DC65F64F4F99}"/>
    <cellStyle name="Millares 45 13 2 6" xfId="7799" xr:uid="{993FAD8A-DD80-49CC-AFE0-408554540CB2}"/>
    <cellStyle name="Millares 45 13 3" xfId="13142" xr:uid="{E10E405E-8C1A-45FD-89F5-F79EA1C533A3}"/>
    <cellStyle name="Millares 45 13 4" xfId="10487" xr:uid="{5E5187ED-B891-44AB-B1D0-28ADA5A60179}"/>
    <cellStyle name="Millares 45 13 5" xfId="15722" xr:uid="{ADFE3B59-447C-4279-8C83-0FB8B007BF94}"/>
    <cellStyle name="Millares 45 13 6" xfId="17819" xr:uid="{D8AB60FF-8E3E-4FC1-B0F5-9D825F9CF794}"/>
    <cellStyle name="Millares 45 13 7" xfId="7798" xr:uid="{F074B797-C872-476D-82AF-0550D2BC7A35}"/>
    <cellStyle name="Millares 45 14" xfId="4990" xr:uid="{84DDA899-C5EE-4078-AAB9-21E5BB273B01}"/>
    <cellStyle name="Millares 45 14 2" xfId="13144" xr:uid="{57270FA8-06C4-4F7E-AD15-9741B0FE4990}"/>
    <cellStyle name="Millares 45 14 3" xfId="10489" xr:uid="{DAC8C221-DEC8-4ADB-9DCC-2026BE1299B8}"/>
    <cellStyle name="Millares 45 14 4" xfId="15724" xr:uid="{BBAE1134-AF8F-4004-85A7-15E7A7EAD720}"/>
    <cellStyle name="Millares 45 14 5" xfId="17821" xr:uid="{E84834FD-0ED5-4BBA-B196-CC1A976747E6}"/>
    <cellStyle name="Millares 45 14 6" xfId="7800" xr:uid="{05D1988F-B39F-4D1C-A03A-DF3C5361EABE}"/>
    <cellStyle name="Millares 45 15" xfId="4991" xr:uid="{BAD315E1-F5DE-4C42-A899-472F5B90E0BF}"/>
    <cellStyle name="Millares 45 15 2" xfId="13145" xr:uid="{A9BEE688-926D-47D7-804F-479DE111F59D}"/>
    <cellStyle name="Millares 45 15 3" xfId="10490" xr:uid="{E844F0B8-5579-4A29-99DD-20B8F69957A2}"/>
    <cellStyle name="Millares 45 15 4" xfId="15725" xr:uid="{16703EF7-DC7D-4597-8C2C-22CFDE4A6C41}"/>
    <cellStyle name="Millares 45 15 5" xfId="17822" xr:uid="{EA8D3351-FF93-43C7-8454-1CE8C561D920}"/>
    <cellStyle name="Millares 45 15 6" xfId="7801" xr:uid="{22A3B1AD-46E1-474C-8652-38C8992E2888}"/>
    <cellStyle name="Millares 45 16" xfId="4992" xr:uid="{04FF829C-5F07-4A95-9EA4-A135B158E41A}"/>
    <cellStyle name="Millares 45 16 2" xfId="13146" xr:uid="{A62D3587-8504-435E-B435-BCC1EA314C27}"/>
    <cellStyle name="Millares 45 16 3" xfId="12317" xr:uid="{B56967FD-32D8-4687-A8A2-14D485DCF5A6}"/>
    <cellStyle name="Millares 45 16 4" xfId="17823" xr:uid="{8BF0EBD1-E1A0-4972-B4EA-D3DA0069BE0C}"/>
    <cellStyle name="Millares 45 16 5" xfId="7802" xr:uid="{302D9A34-898B-4C83-9B87-DC01C6F8417F}"/>
    <cellStyle name="Millares 45 17" xfId="7006" xr:uid="{D226EBDC-B987-4844-9BC5-C764C65B9D73}"/>
    <cellStyle name="Millares 45 17 2" xfId="13147" xr:uid="{B671D3B5-725B-4997-84DE-84034D97610C}"/>
    <cellStyle name="Millares 45 17 3" xfId="19814" xr:uid="{E18B1367-71D6-42CD-A420-42BFF22233A1}"/>
    <cellStyle name="Millares 45 17 4" xfId="7803" xr:uid="{417F1A1E-127B-4A52-951D-4C271DC7F34A}"/>
    <cellStyle name="Millares 45 18" xfId="7804" xr:uid="{B65A203D-E667-4093-A73C-92CACAB3E32A}"/>
    <cellStyle name="Millares 45 18 2" xfId="13148" xr:uid="{21541CCC-9F8A-4322-8AAE-46FE06220939}"/>
    <cellStyle name="Millares 45 19" xfId="13123" xr:uid="{7D743095-C6F7-48EC-B0A4-80CC1D90D8F1}"/>
    <cellStyle name="Millares 45 2" xfId="4993" xr:uid="{A4B7861A-2881-4005-AC3B-0A094B503DBA}"/>
    <cellStyle name="Millares 45 2 10" xfId="7134" xr:uid="{63DB313C-7C50-4240-896D-02618F4C28C3}"/>
    <cellStyle name="Millares 45 2 10 2" xfId="13150" xr:uid="{AE84F81E-83FF-4E79-8965-A7E5F9026444}"/>
    <cellStyle name="Millares 45 2 10 3" xfId="19914" xr:uid="{D1044266-B5CD-4E7A-A7A1-E9CF75BEE8F0}"/>
    <cellStyle name="Millares 45 2 10 4" xfId="7806" xr:uid="{8287C3CF-CB03-4EEF-8F60-A8C8AC35EE66}"/>
    <cellStyle name="Millares 45 2 11" xfId="7807" xr:uid="{8F005A72-7178-44DE-808F-9BC95817C83A}"/>
    <cellStyle name="Millares 45 2 11 2" xfId="13151" xr:uid="{7AFADAD1-0C93-4438-990F-6B3EAF5B22DB}"/>
    <cellStyle name="Millares 45 2 12" xfId="13149" xr:uid="{A6B845C4-A093-4454-B488-C4419241A2FA}"/>
    <cellStyle name="Millares 45 2 13" xfId="10491" xr:uid="{97F379A9-EACE-45C5-AD38-6A82DC09E494}"/>
    <cellStyle name="Millares 45 2 14" xfId="15726" xr:uid="{FD6BBD84-0C2B-43D3-B201-57689860B0D0}"/>
    <cellStyle name="Millares 45 2 15" xfId="17824" xr:uid="{3C5BBFE8-302B-48B4-8D0B-0D7077FA6B9A}"/>
    <cellStyle name="Millares 45 2 16" xfId="7805" xr:uid="{88A3E114-9D56-4D01-8ACB-BA0AAA732805}"/>
    <cellStyle name="Millares 45 2 2" xfId="4994" xr:uid="{9D370A65-4264-4A3E-90DC-FF9597EA4F5C}"/>
    <cellStyle name="Millares 45 2 2 2" xfId="4995" xr:uid="{68D37322-1372-4068-915B-5FB432DCF365}"/>
    <cellStyle name="Millares 45 2 2 2 2" xfId="13153" xr:uid="{62315CE7-39DF-405B-AA39-6E2CE63BC244}"/>
    <cellStyle name="Millares 45 2 2 2 3" xfId="10493" xr:uid="{B878FA17-F6FA-41C5-A21E-C4609F3C7E5A}"/>
    <cellStyle name="Millares 45 2 2 2 4" xfId="15728" xr:uid="{AE1A6905-DA79-45CC-B8AD-D5B47611CEF3}"/>
    <cellStyle name="Millares 45 2 2 2 5" xfId="17826" xr:uid="{C0FE5CA6-FD30-462E-8899-97FBB0BD5B0D}"/>
    <cellStyle name="Millares 45 2 2 2 6" xfId="7809" xr:uid="{31CAB598-7A88-4F7C-9EE0-3E9288CA3A92}"/>
    <cellStyle name="Millares 45 2 2 3" xfId="13152" xr:uid="{AF1C1222-8968-43EE-B249-1C60CE808442}"/>
    <cellStyle name="Millares 45 2 2 4" xfId="10492" xr:uid="{66D80485-0144-4489-BA0E-B99285C6E2F6}"/>
    <cellStyle name="Millares 45 2 2 5" xfId="15727" xr:uid="{CB383174-7748-48FF-8B84-00E11A7C4D43}"/>
    <cellStyle name="Millares 45 2 2 6" xfId="17825" xr:uid="{4A58D9F3-A09D-4FCA-BA18-55F5A34BC62A}"/>
    <cellStyle name="Millares 45 2 2 7" xfId="7808" xr:uid="{BAF89E73-7EA7-44D3-8F16-EA29E06760CA}"/>
    <cellStyle name="Millares 45 2 3" xfId="4996" xr:uid="{F9BC393F-4940-4E44-B878-D10CCBEE7A61}"/>
    <cellStyle name="Millares 45 2 3 2" xfId="4997" xr:uid="{6909AA2E-89C7-4CF3-9BE2-7288FDCF6DAC}"/>
    <cellStyle name="Millares 45 2 3 2 2" xfId="4998" xr:uid="{755CDA10-6704-44B2-8D8D-36BFB301BA35}"/>
    <cellStyle name="Millares 45 2 3 2 2 2" xfId="13156" xr:uid="{656CDB06-FB40-464D-8554-12BDC88845D6}"/>
    <cellStyle name="Millares 45 2 3 2 2 3" xfId="10496" xr:uid="{7D81FF2D-CFFB-45E3-9A38-F8ADA500B204}"/>
    <cellStyle name="Millares 45 2 3 2 2 4" xfId="15731" xr:uid="{B32219F1-AF26-4BD1-AB66-1E60E65171D4}"/>
    <cellStyle name="Millares 45 2 3 2 2 5" xfId="17829" xr:uid="{ED2BBCCE-93E6-49FA-9CD0-AA17299EA0EF}"/>
    <cellStyle name="Millares 45 2 3 2 2 6" xfId="7812" xr:uid="{C893C9B6-FB46-4A13-9A81-93997C376C35}"/>
    <cellStyle name="Millares 45 2 3 2 3" xfId="13155" xr:uid="{CC6B3A58-8022-4A5C-B91E-F90BB873FAE0}"/>
    <cellStyle name="Millares 45 2 3 2 4" xfId="10495" xr:uid="{CB23E747-79CC-4D45-93C2-39E4E9BF0426}"/>
    <cellStyle name="Millares 45 2 3 2 5" xfId="15730" xr:uid="{4BB24F66-A825-43A2-BB62-98A6FEB14087}"/>
    <cellStyle name="Millares 45 2 3 2 6" xfId="17828" xr:uid="{B1C73D3A-05BA-4353-BF80-3C93E7B2E3AF}"/>
    <cellStyle name="Millares 45 2 3 2 7" xfId="7811" xr:uid="{3E1533F1-FDD8-4D18-8CF1-EE1D7A076462}"/>
    <cellStyle name="Millares 45 2 3 3" xfId="4999" xr:uid="{DB3FE7DA-A1BC-4111-B883-08B46B4BCA16}"/>
    <cellStyle name="Millares 45 2 3 3 2" xfId="13157" xr:uid="{00EDF551-9199-48F6-A478-1F62621CC21E}"/>
    <cellStyle name="Millares 45 2 3 3 3" xfId="10497" xr:uid="{AA5E1AE9-A333-4EA8-9687-1E0E1521B5AD}"/>
    <cellStyle name="Millares 45 2 3 3 4" xfId="15732" xr:uid="{66E9AEDC-C0DC-498C-9BAC-7844A76314A0}"/>
    <cellStyle name="Millares 45 2 3 3 5" xfId="17830" xr:uid="{6F1AE475-4BA5-4905-8912-0FC23F2F66B1}"/>
    <cellStyle name="Millares 45 2 3 3 6" xfId="7813" xr:uid="{1FAEDCBF-ABC4-4FB6-9E02-9F33BB3DCC82}"/>
    <cellStyle name="Millares 45 2 3 4" xfId="13154" xr:uid="{2132E058-576F-440A-BD71-E981F8DE6209}"/>
    <cellStyle name="Millares 45 2 3 5" xfId="10494" xr:uid="{BD751C75-DCC3-43BC-8FC0-246C2DE476EC}"/>
    <cellStyle name="Millares 45 2 3 6" xfId="15729" xr:uid="{AD7B8066-0608-4EB6-A92A-6479DC9F3162}"/>
    <cellStyle name="Millares 45 2 3 7" xfId="17827" xr:uid="{B000733C-AFE2-419C-91A1-E3400B2005BB}"/>
    <cellStyle name="Millares 45 2 3 8" xfId="7810" xr:uid="{696082EA-0433-41A8-8CE3-0C251A50A853}"/>
    <cellStyle name="Millares 45 2 4" xfId="5000" xr:uid="{03CE9D66-1D56-4E31-865F-C765CC6993F4}"/>
    <cellStyle name="Millares 45 2 4 2" xfId="5001" xr:uid="{AEE8C57E-9A57-49B1-ADAE-CB9E64ACEFEC}"/>
    <cellStyle name="Millares 45 2 4 2 2" xfId="13159" xr:uid="{25FC8E2A-3E1D-4E2C-8BB6-EF1D365E29B9}"/>
    <cellStyle name="Millares 45 2 4 2 3" xfId="10499" xr:uid="{D3EBF796-07AC-4751-A519-C66D479B26A3}"/>
    <cellStyle name="Millares 45 2 4 2 4" xfId="15734" xr:uid="{588704BC-A12F-46EE-BC24-5071C6DF973F}"/>
    <cellStyle name="Millares 45 2 4 2 5" xfId="17832" xr:uid="{2539957F-E41B-4AB1-AE9B-81E687487CF2}"/>
    <cellStyle name="Millares 45 2 4 2 6" xfId="7815" xr:uid="{DC3E23E2-BC5D-4502-837E-3A744AD0089D}"/>
    <cellStyle name="Millares 45 2 4 3" xfId="13158" xr:uid="{DD8360F7-33A1-4860-B266-1AB6808FE75D}"/>
    <cellStyle name="Millares 45 2 4 4" xfId="10498" xr:uid="{E4CAC601-8521-4448-803E-C1E00468AA75}"/>
    <cellStyle name="Millares 45 2 4 5" xfId="15733" xr:uid="{15BD1B8C-BEE5-465B-8727-3F2D79154300}"/>
    <cellStyle name="Millares 45 2 4 6" xfId="17831" xr:uid="{E4BC80F6-15F6-447B-AD2C-1999B358740F}"/>
    <cellStyle name="Millares 45 2 4 7" xfId="7814" xr:uid="{ADF15033-EDD2-428E-B97C-750A75FE66AE}"/>
    <cellStyle name="Millares 45 2 5" xfId="5002" xr:uid="{258D5D57-02D3-4B3A-B15A-62C65630E7E3}"/>
    <cellStyle name="Millares 45 2 5 2" xfId="5003" xr:uid="{D4F14F93-73A9-4C96-BD2E-41AB8B79CB89}"/>
    <cellStyle name="Millares 45 2 5 2 2" xfId="13161" xr:uid="{9BE7EA81-3E41-4242-B250-AF0582D26F2A}"/>
    <cellStyle name="Millares 45 2 5 2 3" xfId="10501" xr:uid="{EE8D4221-F3AA-4F89-A8E4-4AEA53DE0F87}"/>
    <cellStyle name="Millares 45 2 5 2 4" xfId="15736" xr:uid="{0D840885-2609-40C7-AD34-2F4E690E7CFA}"/>
    <cellStyle name="Millares 45 2 5 2 5" xfId="17834" xr:uid="{94EA03C0-8797-467C-AEAB-5A31A46CD933}"/>
    <cellStyle name="Millares 45 2 5 2 6" xfId="7817" xr:uid="{0AFE4A43-6786-48CB-BC54-E59F246E81CA}"/>
    <cellStyle name="Millares 45 2 5 3" xfId="13160" xr:uid="{8272FE3B-C473-4B73-8886-A8FE8C642A4F}"/>
    <cellStyle name="Millares 45 2 5 4" xfId="10500" xr:uid="{7AACAB44-ABBF-4BD8-99D7-B11BCA13252A}"/>
    <cellStyle name="Millares 45 2 5 5" xfId="15735" xr:uid="{63C034BF-E93C-49E4-A373-9D8F8D159F91}"/>
    <cellStyle name="Millares 45 2 5 6" xfId="17833" xr:uid="{9CEC0969-2A38-4DED-8E82-FE73ED0EF8BC}"/>
    <cellStyle name="Millares 45 2 5 7" xfId="7816" xr:uid="{581BEF0F-73EC-422E-B540-EECD046D0DCF}"/>
    <cellStyle name="Millares 45 2 6" xfId="5004" xr:uid="{241B5BE9-676C-4508-AA47-0B2CD16B4048}"/>
    <cellStyle name="Millares 45 2 6 2" xfId="13162" xr:uid="{DAA7D372-1806-43A3-80C1-8BE086E6A1A8}"/>
    <cellStyle name="Millares 45 2 6 3" xfId="10502" xr:uid="{1B2EA757-09C4-4F88-9456-7127798072EF}"/>
    <cellStyle name="Millares 45 2 6 4" xfId="15737" xr:uid="{5D92AC4B-5751-4666-91CE-668C6AAA82D5}"/>
    <cellStyle name="Millares 45 2 6 5" xfId="17835" xr:uid="{2DACB086-7DF5-4C14-8539-48F8ACADBE1C}"/>
    <cellStyle name="Millares 45 2 6 6" xfId="7818" xr:uid="{1EED927E-574D-413F-A6E6-25F9A71C4233}"/>
    <cellStyle name="Millares 45 2 7" xfId="5005" xr:uid="{4E0CF4BC-B68B-490B-8D06-89C7293117F2}"/>
    <cellStyle name="Millares 45 2 7 2" xfId="13163" xr:uid="{FD3FFF77-708D-4A16-8A48-A7961067ABB8}"/>
    <cellStyle name="Millares 45 2 7 3" xfId="10503" xr:uid="{852723D9-3E27-4ECF-AF86-48439E8BFD7F}"/>
    <cellStyle name="Millares 45 2 7 4" xfId="15738" xr:uid="{89A3D5AD-A540-42E9-A7E1-86341ABE3CC5}"/>
    <cellStyle name="Millares 45 2 7 5" xfId="17836" xr:uid="{32D65FED-3394-40DE-9B17-9D030DE092FB}"/>
    <cellStyle name="Millares 45 2 7 6" xfId="7819" xr:uid="{F6E7E92E-A124-4ACD-AC1F-8E8C63C18A35}"/>
    <cellStyle name="Millares 45 2 8" xfId="5006" xr:uid="{32A8DE99-948B-4A16-9DA0-52C42474FB63}"/>
    <cellStyle name="Millares 45 2 8 2" xfId="13164" xr:uid="{BF713C02-FA43-4827-8096-F3133540E01A}"/>
    <cellStyle name="Millares 45 2 8 3" xfId="10504" xr:uid="{E15285CD-27AB-40E9-949D-CC8CA1186C30}"/>
    <cellStyle name="Millares 45 2 8 4" xfId="15739" xr:uid="{EDD33A31-42F2-46E2-9B51-529F8ABA988A}"/>
    <cellStyle name="Millares 45 2 8 5" xfId="17837" xr:uid="{07400B36-7196-4D21-AA6C-66ABE92BE8A6}"/>
    <cellStyle name="Millares 45 2 8 6" xfId="7820" xr:uid="{01C448A0-64D4-47A9-9EC5-E89BE903FAF7}"/>
    <cellStyle name="Millares 45 2 9" xfId="5007" xr:uid="{958255CF-B716-49F4-B9E1-807452521BC6}"/>
    <cellStyle name="Millares 45 2 9 2" xfId="13165" xr:uid="{13464693-006E-4765-9D23-C83A0A679C3E}"/>
    <cellStyle name="Millares 45 2 9 3" xfId="12318" xr:uid="{9FB091BB-9F94-4454-B450-581F52A90813}"/>
    <cellStyle name="Millares 45 2 9 4" xfId="17838" xr:uid="{C8251D4F-086F-4883-82EB-FE5624315619}"/>
    <cellStyle name="Millares 45 2 9 5" xfId="7821" xr:uid="{C6605398-91B2-4D5C-AAA3-2902493A26EA}"/>
    <cellStyle name="Millares 45 20" xfId="10468" xr:uid="{4EBB9295-5EE5-4FA2-80C4-C874FE4F4A50}"/>
    <cellStyle name="Millares 45 21" xfId="15703" xr:uid="{C7B6A5B7-C009-44AA-A144-131FF7254139}"/>
    <cellStyle name="Millares 45 22" xfId="17800" xr:uid="{5481694C-7411-4C37-9001-EA6B1AD267F5}"/>
    <cellStyle name="Millares 45 23" xfId="7779" xr:uid="{2D07DBA5-D2B9-4B02-82A1-49BB088BBC56}"/>
    <cellStyle name="Millares 45 3" xfId="5008" xr:uid="{5939DC03-2240-4851-A844-27475F97E7D2}"/>
    <cellStyle name="Millares 45 3 10" xfId="7822" xr:uid="{74DAA945-5C11-4326-8B78-484FCD1387AA}"/>
    <cellStyle name="Millares 45 3 2" xfId="5009" xr:uid="{16030251-5F83-4B2E-A53C-503B303CBADD}"/>
    <cellStyle name="Millares 45 3 2 2" xfId="5010" xr:uid="{C4F72F44-7F3F-42D9-BCDF-09748D0718A3}"/>
    <cellStyle name="Millares 45 3 2 2 2" xfId="13168" xr:uid="{5FE9AA99-C399-4A9A-AF08-566F50EEFC78}"/>
    <cellStyle name="Millares 45 3 2 2 3" xfId="10507" xr:uid="{7F41231A-EAD7-4897-8185-98AB30C7AE40}"/>
    <cellStyle name="Millares 45 3 2 2 4" xfId="15742" xr:uid="{2A84C4C6-C685-4A28-ACC1-284A771824C9}"/>
    <cellStyle name="Millares 45 3 2 2 5" xfId="17841" xr:uid="{E8EAB20A-E499-48CD-AC3C-8BFB01CC0932}"/>
    <cellStyle name="Millares 45 3 2 2 6" xfId="7824" xr:uid="{31DDD371-20E2-4C8F-A240-06B1AB085F7D}"/>
    <cellStyle name="Millares 45 3 2 3" xfId="13167" xr:uid="{1C440AFC-0DD3-4D76-83ED-2455E3E3C8A6}"/>
    <cellStyle name="Millares 45 3 2 4" xfId="10506" xr:uid="{4FE4B0FF-5DA8-467F-802E-2311554D2C75}"/>
    <cellStyle name="Millares 45 3 2 5" xfId="15741" xr:uid="{C4F4C86D-B1EF-4374-8930-B7C210D0A0AC}"/>
    <cellStyle name="Millares 45 3 2 6" xfId="17840" xr:uid="{B861DFFB-42F6-4415-8C08-15B8C47D0ACA}"/>
    <cellStyle name="Millares 45 3 2 7" xfId="7823" xr:uid="{E65D6339-3373-4FF5-9556-5DE09B8A46A2}"/>
    <cellStyle name="Millares 45 3 3" xfId="5011" xr:uid="{53A9826F-014F-4A77-B77B-91A5FC2BD16D}"/>
    <cellStyle name="Millares 45 3 3 2" xfId="5012" xr:uid="{964A240C-7B98-4839-91AD-03D3BA2A994B}"/>
    <cellStyle name="Millares 45 3 3 2 2" xfId="13170" xr:uid="{2ACB22B4-4622-4FD6-8F03-2D1F6B50C5C6}"/>
    <cellStyle name="Millares 45 3 3 2 3" xfId="10509" xr:uid="{AE691F56-D3EE-4C03-B736-39E09028FEBC}"/>
    <cellStyle name="Millares 45 3 3 2 4" xfId="15744" xr:uid="{43C1F576-9414-4C5D-A0A2-0BED7FF979FB}"/>
    <cellStyle name="Millares 45 3 3 2 5" xfId="17843" xr:uid="{66C34825-DA8D-49DC-813D-A7386BDC1BE3}"/>
    <cellStyle name="Millares 45 3 3 2 6" xfId="7826" xr:uid="{0621BE21-ABBC-421E-8F53-FDC9AC4E7920}"/>
    <cellStyle name="Millares 45 3 3 3" xfId="13169" xr:uid="{BF8FA5D8-ABA4-40F6-A28B-767CA529165D}"/>
    <cellStyle name="Millares 45 3 3 4" xfId="10508" xr:uid="{18A505F9-A3B5-45BD-97FD-D2CED37585FE}"/>
    <cellStyle name="Millares 45 3 3 5" xfId="15743" xr:uid="{E472D533-DBE0-4824-BC05-05380EDECB1F}"/>
    <cellStyle name="Millares 45 3 3 6" xfId="17842" xr:uid="{F0441147-0003-407E-86F7-20C5174A4CDB}"/>
    <cellStyle name="Millares 45 3 3 7" xfId="7825" xr:uid="{58B896A3-CB48-498D-A7B1-A9C2688CF937}"/>
    <cellStyle name="Millares 45 3 4" xfId="5013" xr:uid="{5A50A987-1C2A-4D74-B27A-088CDD8C16C1}"/>
    <cellStyle name="Millares 45 3 4 2" xfId="5014" xr:uid="{AB7F35EC-DDDD-42C1-8B87-21BB78F4EFF4}"/>
    <cellStyle name="Millares 45 3 4 2 2" xfId="13172" xr:uid="{163AB54E-DE1D-4D95-97B4-E392341928F4}"/>
    <cellStyle name="Millares 45 3 4 2 3" xfId="10511" xr:uid="{F7B34AD1-FC19-4813-A917-9B0BC7AB4A75}"/>
    <cellStyle name="Millares 45 3 4 2 4" xfId="15746" xr:uid="{9C0C4EAE-1AD8-4B6D-BE51-4A2A580E23EE}"/>
    <cellStyle name="Millares 45 3 4 2 5" xfId="17845" xr:uid="{20750B3C-AE6C-47CF-882E-C54CBC937B15}"/>
    <cellStyle name="Millares 45 3 4 2 6" xfId="7828" xr:uid="{AA403138-1EA4-4094-86DB-470BAFF312E2}"/>
    <cellStyle name="Millares 45 3 4 3" xfId="13171" xr:uid="{866814CD-D3E7-4515-8BB6-DC2415B90AE9}"/>
    <cellStyle name="Millares 45 3 4 4" xfId="10510" xr:uid="{BBDF0D8A-426F-4CB5-81F9-4CC2830A4B99}"/>
    <cellStyle name="Millares 45 3 4 5" xfId="15745" xr:uid="{41F6661F-DC47-48FA-828E-18AB6A1499E4}"/>
    <cellStyle name="Millares 45 3 4 6" xfId="17844" xr:uid="{490D9810-5F09-4F4E-B4A1-CF94F99BA345}"/>
    <cellStyle name="Millares 45 3 4 7" xfId="7827" xr:uid="{F2679CFD-DF91-4FD7-9737-7249D46ACDAA}"/>
    <cellStyle name="Millares 45 3 5" xfId="5015" xr:uid="{DD591520-2926-4A3B-8E7E-2FBB8950F000}"/>
    <cellStyle name="Millares 45 3 5 2" xfId="13173" xr:uid="{12C6399E-D845-4F9E-9D0C-614EACDE7527}"/>
    <cellStyle name="Millares 45 3 5 3" xfId="10512" xr:uid="{DB7AB75A-4129-492E-86E1-03522EA57573}"/>
    <cellStyle name="Millares 45 3 5 4" xfId="15747" xr:uid="{17A390CC-BB0A-4099-8DA5-F931B6EAF83E}"/>
    <cellStyle name="Millares 45 3 5 5" xfId="17846" xr:uid="{FA9BD2FE-B466-407C-8E68-5158C962A9E7}"/>
    <cellStyle name="Millares 45 3 5 6" xfId="7829" xr:uid="{35361742-9D17-4C86-8BC9-75115C0E75B3}"/>
    <cellStyle name="Millares 45 3 6" xfId="13166" xr:uid="{5E04502C-45BC-4691-A528-652307400FE2}"/>
    <cellStyle name="Millares 45 3 7" xfId="10505" xr:uid="{FA86F9BF-B969-4785-AD5D-B0839D7605A8}"/>
    <cellStyle name="Millares 45 3 8" xfId="15740" xr:uid="{A45571B7-0B38-4CFB-BB63-B24948B23278}"/>
    <cellStyle name="Millares 45 3 9" xfId="17839" xr:uid="{29AD1802-1C56-4165-B265-60DFFA509C75}"/>
    <cellStyle name="Millares 45 4" xfId="5016" xr:uid="{C08B2168-A8EB-4E22-9B62-642DFAFBE766}"/>
    <cellStyle name="Millares 45 4 10" xfId="7830" xr:uid="{AAA64FB8-0B70-4B47-B4EA-0B23F7255F41}"/>
    <cellStyle name="Millares 45 4 2" xfId="5017" xr:uid="{AA6B156E-5A06-48E8-96D6-B00629D9D50A}"/>
    <cellStyle name="Millares 45 4 2 2" xfId="5018" xr:uid="{F753849B-E8E5-418E-94EC-0A795CFAC692}"/>
    <cellStyle name="Millares 45 4 2 2 2" xfId="13176" xr:uid="{C5E5F1C5-83B1-45C3-9AB9-47CDC551B660}"/>
    <cellStyle name="Millares 45 4 2 2 3" xfId="10515" xr:uid="{C829009A-658D-40A3-B1DB-74220009086A}"/>
    <cellStyle name="Millares 45 4 2 2 4" xfId="15750" xr:uid="{1B17E441-F000-4D5F-9BE1-DD0E7A1445F4}"/>
    <cellStyle name="Millares 45 4 2 2 5" xfId="17849" xr:uid="{69306F8D-2D90-44E3-BED0-3E2AC5D99B8E}"/>
    <cellStyle name="Millares 45 4 2 2 6" xfId="7832" xr:uid="{AEDA8E3F-5353-4011-ACA4-138E31102B90}"/>
    <cellStyle name="Millares 45 4 2 3" xfId="13175" xr:uid="{59C0D9AF-77CF-4EB9-A806-32D334C25FFB}"/>
    <cellStyle name="Millares 45 4 2 4" xfId="10514" xr:uid="{639ECFA4-DA6A-4BD5-8A40-4576606AC470}"/>
    <cellStyle name="Millares 45 4 2 5" xfId="15749" xr:uid="{59052362-2B29-4905-A302-9710CE5BB49C}"/>
    <cellStyle name="Millares 45 4 2 6" xfId="17848" xr:uid="{88A5EA4E-50EE-4C60-ABDE-A00CD35B057A}"/>
    <cellStyle name="Millares 45 4 2 7" xfId="7831" xr:uid="{78DD109C-23AE-48F2-92AE-7F346AC30DE5}"/>
    <cellStyle name="Millares 45 4 3" xfId="5019" xr:uid="{B9E091CC-C3A0-4F5A-BB6C-182508A990A6}"/>
    <cellStyle name="Millares 45 4 3 2" xfId="5020" xr:uid="{B0B4FA42-45EC-4F4E-876C-BFC85349A8D3}"/>
    <cellStyle name="Millares 45 4 3 2 2" xfId="13178" xr:uid="{9854742F-F113-4D32-B83F-1ACC605784E2}"/>
    <cellStyle name="Millares 45 4 3 2 3" xfId="10517" xr:uid="{C17076AD-A0D4-4E0D-8FA1-7CC5D54A60F4}"/>
    <cellStyle name="Millares 45 4 3 2 4" xfId="15752" xr:uid="{9E7C7277-3143-4329-A44E-C0B401BF2B9D}"/>
    <cellStyle name="Millares 45 4 3 2 5" xfId="17851" xr:uid="{C5E11026-396C-49C4-AEB0-FD7BFBF7A681}"/>
    <cellStyle name="Millares 45 4 3 2 6" xfId="7834" xr:uid="{0ACD1D7C-83D2-435A-974C-B467BDE185B9}"/>
    <cellStyle name="Millares 45 4 3 3" xfId="13177" xr:uid="{DF773C18-2BB7-4311-BE56-18F5D1C4ACA7}"/>
    <cellStyle name="Millares 45 4 3 4" xfId="10516" xr:uid="{11BE730D-641E-425B-AB86-54378EA9B79D}"/>
    <cellStyle name="Millares 45 4 3 5" xfId="15751" xr:uid="{DB11D537-216C-43AF-B49D-F607DFF36982}"/>
    <cellStyle name="Millares 45 4 3 6" xfId="17850" xr:uid="{86258579-D2AD-4A1B-A1A9-2477DA89B0FC}"/>
    <cellStyle name="Millares 45 4 3 7" xfId="7833" xr:uid="{50D54480-0CFB-413E-B808-3ACBAE8A2CD2}"/>
    <cellStyle name="Millares 45 4 4" xfId="5021" xr:uid="{08733FD4-EF62-4FA4-A8D6-A63A50280D11}"/>
    <cellStyle name="Millares 45 4 4 2" xfId="5022" xr:uid="{F20E30ED-C770-46E0-8FBD-985E5787D8EF}"/>
    <cellStyle name="Millares 45 4 4 2 2" xfId="13180" xr:uid="{D171A13F-50EE-4BAD-817F-2BF7F70708CB}"/>
    <cellStyle name="Millares 45 4 4 2 3" xfId="10519" xr:uid="{C1E1E2BB-DC08-4043-872E-EBF8E90EA023}"/>
    <cellStyle name="Millares 45 4 4 2 4" xfId="15754" xr:uid="{53664459-44A1-46D3-9823-C3FF0439ACB1}"/>
    <cellStyle name="Millares 45 4 4 2 5" xfId="17853" xr:uid="{64F21049-2847-48E2-93F1-309176467ACF}"/>
    <cellStyle name="Millares 45 4 4 2 6" xfId="7836" xr:uid="{D588FA75-2882-4E71-9AFB-985838861F55}"/>
    <cellStyle name="Millares 45 4 4 3" xfId="13179" xr:uid="{3826DB17-BF04-487D-A53F-2183ECC7022D}"/>
    <cellStyle name="Millares 45 4 4 4" xfId="10518" xr:uid="{8B71E203-0372-42BA-AE87-0B6C6D0EA03C}"/>
    <cellStyle name="Millares 45 4 4 5" xfId="15753" xr:uid="{30AE2180-B9F1-4EA7-9CC8-73AB18C00DFF}"/>
    <cellStyle name="Millares 45 4 4 6" xfId="17852" xr:uid="{F5679A31-89BE-4FDA-BE32-34B417625967}"/>
    <cellStyle name="Millares 45 4 4 7" xfId="7835" xr:uid="{32EB87AB-37F9-436F-B3AC-2175443D2675}"/>
    <cellStyle name="Millares 45 4 5" xfId="5023" xr:uid="{0C88B98C-0E38-4EC4-92F9-122152052A85}"/>
    <cellStyle name="Millares 45 4 5 2" xfId="13181" xr:uid="{A09AAFC5-7406-45D7-9E12-7C65C2026F63}"/>
    <cellStyle name="Millares 45 4 5 3" xfId="10520" xr:uid="{BBC4247C-BECF-4B8C-AA03-8AE4BE5ED840}"/>
    <cellStyle name="Millares 45 4 5 4" xfId="15755" xr:uid="{CC0A7E29-0D27-4429-A2EB-66AC190CA55A}"/>
    <cellStyle name="Millares 45 4 5 5" xfId="17854" xr:uid="{085CC360-2175-4503-A626-9A18A4F4A6B6}"/>
    <cellStyle name="Millares 45 4 5 6" xfId="7837" xr:uid="{122F7980-F0C1-4FED-8775-7B8809D88630}"/>
    <cellStyle name="Millares 45 4 6" xfId="13174" xr:uid="{3BA29A00-2F05-4EE9-9BD7-9581AA76066D}"/>
    <cellStyle name="Millares 45 4 7" xfId="10513" xr:uid="{DC2EC471-9647-45E5-B47C-4DED9A45A9BC}"/>
    <cellStyle name="Millares 45 4 8" xfId="15748" xr:uid="{2F00B2DD-6BEB-4C6D-952F-1DD2644A2372}"/>
    <cellStyle name="Millares 45 4 9" xfId="17847" xr:uid="{1BDFCDFA-5DF2-4938-B5F2-07DC67BF5665}"/>
    <cellStyle name="Millares 45 5" xfId="5024" xr:uid="{18D23DCF-FF1E-4B72-AE06-BE0487CB60BC}"/>
    <cellStyle name="Millares 45 5 10" xfId="7838" xr:uid="{0459D00A-C472-4411-B0CB-012BE04413C8}"/>
    <cellStyle name="Millares 45 5 2" xfId="5025" xr:uid="{D20EAD2A-D903-4827-99BA-FEF2C4D1F6E3}"/>
    <cellStyle name="Millares 45 5 2 2" xfId="5026" xr:uid="{75AA4B95-8368-454B-9386-1FD5BF18F3B6}"/>
    <cellStyle name="Millares 45 5 2 2 2" xfId="13184" xr:uid="{5A025B39-2E2D-4566-B60B-16EF2DAC9FB2}"/>
    <cellStyle name="Millares 45 5 2 2 3" xfId="10523" xr:uid="{2588A082-0DF5-47E4-AA07-7FDC05321935}"/>
    <cellStyle name="Millares 45 5 2 2 4" xfId="15758" xr:uid="{B970D31C-FA42-4F3D-8A38-B719C815EC7C}"/>
    <cellStyle name="Millares 45 5 2 2 5" xfId="17857" xr:uid="{BAB1C11F-F90C-48B0-AE0C-F9BCB493EA51}"/>
    <cellStyle name="Millares 45 5 2 2 6" xfId="7840" xr:uid="{5D425A67-2C40-43DE-94BE-42DFCC9FA718}"/>
    <cellStyle name="Millares 45 5 2 3" xfId="13183" xr:uid="{A5C5D1FA-B41B-4F92-9E56-9636CF0AC3A3}"/>
    <cellStyle name="Millares 45 5 2 4" xfId="10522" xr:uid="{F257CEB5-9FB8-47CC-87F0-AC06CF87F8CC}"/>
    <cellStyle name="Millares 45 5 2 5" xfId="15757" xr:uid="{189FFDA2-3816-4617-8DFD-8E376FA1EACA}"/>
    <cellStyle name="Millares 45 5 2 6" xfId="17856" xr:uid="{3CF0C28D-810B-43FC-BB3C-05425AE3BD19}"/>
    <cellStyle name="Millares 45 5 2 7" xfId="7839" xr:uid="{14D17FBC-5D58-41ED-89A0-DE88972C96D9}"/>
    <cellStyle name="Millares 45 5 3" xfId="5027" xr:uid="{594AD0AF-9A0F-4AD7-B200-90EE4CE3970E}"/>
    <cellStyle name="Millares 45 5 3 2" xfId="5028" xr:uid="{4E5345DE-3B17-43B5-A46C-1366ADDB5C27}"/>
    <cellStyle name="Millares 45 5 3 2 2" xfId="13186" xr:uid="{428B6531-3DC7-48D4-AB0A-2777500AB21D}"/>
    <cellStyle name="Millares 45 5 3 2 3" xfId="10525" xr:uid="{2B3AF874-7DC1-4C8E-A2F5-5E373714F16E}"/>
    <cellStyle name="Millares 45 5 3 2 4" xfId="15760" xr:uid="{135023AB-71C5-480F-9099-B3421F0439E5}"/>
    <cellStyle name="Millares 45 5 3 2 5" xfId="17859" xr:uid="{CB126693-9D8E-4C6E-BA9C-28F91925234B}"/>
    <cellStyle name="Millares 45 5 3 2 6" xfId="7842" xr:uid="{3486DDB6-0945-4A13-9267-2496BBF42A7D}"/>
    <cellStyle name="Millares 45 5 3 3" xfId="13185" xr:uid="{34D6F43E-D16E-44BA-A06C-7BD0F74FD151}"/>
    <cellStyle name="Millares 45 5 3 4" xfId="10524" xr:uid="{09A18849-2BA6-4F4F-BA34-F3EF5FD3C786}"/>
    <cellStyle name="Millares 45 5 3 5" xfId="15759" xr:uid="{EAF935D9-453A-4B3B-85BD-84B9A0DDBE03}"/>
    <cellStyle name="Millares 45 5 3 6" xfId="17858" xr:uid="{44D20EB8-8A5E-49F4-9566-18985EDFA76E}"/>
    <cellStyle name="Millares 45 5 3 7" xfId="7841" xr:uid="{628B4DC4-2856-46DA-89AE-1B13615F01A5}"/>
    <cellStyle name="Millares 45 5 4" xfId="5029" xr:uid="{51A9F814-420F-4BAA-BE76-3AEE97A7961E}"/>
    <cellStyle name="Millares 45 5 4 2" xfId="5030" xr:uid="{A48BBB1B-3782-49DD-BF0D-CD43F1274ED1}"/>
    <cellStyle name="Millares 45 5 4 2 2" xfId="13188" xr:uid="{EC79DF99-1F52-4458-AB86-249E175F0B5C}"/>
    <cellStyle name="Millares 45 5 4 2 3" xfId="10527" xr:uid="{22E663ED-F96B-4B61-BC52-1725188094D7}"/>
    <cellStyle name="Millares 45 5 4 2 4" xfId="15762" xr:uid="{B877AD8B-8AF8-4893-B4C4-CE1BAC8FB902}"/>
    <cellStyle name="Millares 45 5 4 2 5" xfId="17861" xr:uid="{8F337C00-1DD8-4D11-A1F3-5B6042FD5AF7}"/>
    <cellStyle name="Millares 45 5 4 2 6" xfId="7844" xr:uid="{7D5C8E81-1061-4270-B05E-F90283B8121C}"/>
    <cellStyle name="Millares 45 5 4 3" xfId="13187" xr:uid="{061B3D16-0945-4A8B-BBB6-4C3DCB4C05A5}"/>
    <cellStyle name="Millares 45 5 4 4" xfId="10526" xr:uid="{A2C1064D-8196-4106-B761-0F1977DF42BD}"/>
    <cellStyle name="Millares 45 5 4 5" xfId="15761" xr:uid="{DCD042A2-8E47-4C59-A957-CEB4240039F4}"/>
    <cellStyle name="Millares 45 5 4 6" xfId="17860" xr:uid="{6448AE83-61D3-4007-9F1D-495B773F85DE}"/>
    <cellStyle name="Millares 45 5 4 7" xfId="7843" xr:uid="{9C57DB5B-3400-485C-95E1-1185938D31DC}"/>
    <cellStyle name="Millares 45 5 5" xfId="5031" xr:uid="{6D0F9870-CF25-44C8-894D-21B4B53BB9FB}"/>
    <cellStyle name="Millares 45 5 5 2" xfId="13189" xr:uid="{CFAD151A-2A8F-4E15-869E-9C187F7E01F8}"/>
    <cellStyle name="Millares 45 5 5 3" xfId="10528" xr:uid="{4B3B7458-B4B7-4765-A2CC-2BC3D6DB40B4}"/>
    <cellStyle name="Millares 45 5 5 4" xfId="15763" xr:uid="{AE795B18-E88E-4970-A9F6-249713DD744D}"/>
    <cellStyle name="Millares 45 5 5 5" xfId="17862" xr:uid="{A515DFB5-C41D-46A5-BDC0-1B697BAEE4A2}"/>
    <cellStyle name="Millares 45 5 5 6" xfId="7845" xr:uid="{D93D84F4-BC5B-464C-B326-A5BE11DB5CD5}"/>
    <cellStyle name="Millares 45 5 6" xfId="13182" xr:uid="{39D33B43-939D-464C-913C-E80756A1D605}"/>
    <cellStyle name="Millares 45 5 7" xfId="10521" xr:uid="{A4301CA1-B73D-4893-A056-F51182DA298E}"/>
    <cellStyle name="Millares 45 5 8" xfId="15756" xr:uid="{45C962AA-D32A-4CE8-98BF-D308273213B2}"/>
    <cellStyle name="Millares 45 5 9" xfId="17855" xr:uid="{4BDC747A-8326-4A75-A2D3-2F169EBEF678}"/>
    <cellStyle name="Millares 45 6" xfId="5032" xr:uid="{0E5B8928-4492-4CAF-B3D0-AF59D888BE79}"/>
    <cellStyle name="Millares 45 6 10" xfId="7846" xr:uid="{4E591356-A49E-4AE1-AE71-D699455C1C9F}"/>
    <cellStyle name="Millares 45 6 2" xfId="5033" xr:uid="{DA8FF6D4-3DD6-4B4E-904A-55877DF2EB49}"/>
    <cellStyle name="Millares 45 6 2 2" xfId="5034" xr:uid="{5CB25467-29BE-4038-A7AC-A85203B6A26C}"/>
    <cellStyle name="Millares 45 6 2 2 2" xfId="13192" xr:uid="{4872DEF7-B371-4E3C-91D7-0CBFE393D8A0}"/>
    <cellStyle name="Millares 45 6 2 2 3" xfId="10531" xr:uid="{57F75D13-FD9D-45A3-8D73-FF98FBB3BAC2}"/>
    <cellStyle name="Millares 45 6 2 2 4" xfId="15766" xr:uid="{A5639ECA-E737-4A83-B537-E55E19182795}"/>
    <cellStyle name="Millares 45 6 2 2 5" xfId="17865" xr:uid="{D181931D-375D-4B23-8F22-2BF8A8C4234E}"/>
    <cellStyle name="Millares 45 6 2 2 6" xfId="7848" xr:uid="{9E9C5517-3D4E-4D98-91DA-72CC6ACB853B}"/>
    <cellStyle name="Millares 45 6 2 3" xfId="13191" xr:uid="{3418E9E8-B5F2-406E-9A1A-65B0F4E529F5}"/>
    <cellStyle name="Millares 45 6 2 4" xfId="10530" xr:uid="{6E6CE8DD-8A07-47F4-9F3A-8CDF4CC849BA}"/>
    <cellStyle name="Millares 45 6 2 5" xfId="15765" xr:uid="{C461DB64-79EC-41C1-A200-EF7CA37F9527}"/>
    <cellStyle name="Millares 45 6 2 6" xfId="17864" xr:uid="{9FFF8293-F841-47B0-9726-EEF51679181E}"/>
    <cellStyle name="Millares 45 6 2 7" xfId="7847" xr:uid="{855A0584-EA00-47BC-8017-405601C506FF}"/>
    <cellStyle name="Millares 45 6 3" xfId="5035" xr:uid="{0FE89A95-5CD3-4D10-8F92-18ED49479D99}"/>
    <cellStyle name="Millares 45 6 3 2" xfId="5036" xr:uid="{45DBB0F2-E026-4DF1-91E8-9A3F3993A801}"/>
    <cellStyle name="Millares 45 6 3 2 2" xfId="13194" xr:uid="{79C073D3-C2E8-484B-9C37-AC7C39E02BE8}"/>
    <cellStyle name="Millares 45 6 3 2 3" xfId="10533" xr:uid="{296BFC42-2F1B-4BDB-8813-1AF5B8F999AD}"/>
    <cellStyle name="Millares 45 6 3 2 4" xfId="15768" xr:uid="{66FCCD09-01E1-4A8F-B0AE-59D90A66B2F1}"/>
    <cellStyle name="Millares 45 6 3 2 5" xfId="17867" xr:uid="{E53AAA08-4B8B-4832-89BE-1EBC5686FB31}"/>
    <cellStyle name="Millares 45 6 3 2 6" xfId="7850" xr:uid="{3C48BA4F-2BD0-49A0-A465-2E13F6B3B665}"/>
    <cellStyle name="Millares 45 6 3 3" xfId="13193" xr:uid="{EFF95833-B18E-4B18-A06E-41608F96FE6F}"/>
    <cellStyle name="Millares 45 6 3 4" xfId="10532" xr:uid="{350D7970-CAB1-44E9-8658-2A3B7CBBA1C3}"/>
    <cellStyle name="Millares 45 6 3 5" xfId="15767" xr:uid="{05E488CD-B621-498F-86B2-249E8AA556FE}"/>
    <cellStyle name="Millares 45 6 3 6" xfId="17866" xr:uid="{63EBAF1A-8817-4622-A7EE-3F0D8DB2EB5F}"/>
    <cellStyle name="Millares 45 6 3 7" xfId="7849" xr:uid="{509DB8A8-9173-4E2B-BC5B-74C3FED6E0B7}"/>
    <cellStyle name="Millares 45 6 4" xfId="5037" xr:uid="{06F3C7BD-1056-4674-9771-F6741EA118CF}"/>
    <cellStyle name="Millares 45 6 4 2" xfId="5038" xr:uid="{8AEB3E7C-992D-4760-A6C1-44F313A7D72D}"/>
    <cellStyle name="Millares 45 6 4 2 2" xfId="13196" xr:uid="{80962347-1A01-404C-A1CF-0A605238AE1D}"/>
    <cellStyle name="Millares 45 6 4 2 3" xfId="10535" xr:uid="{910BDE7E-0F41-4F0A-BF5B-C776D1A2FD47}"/>
    <cellStyle name="Millares 45 6 4 2 4" xfId="15770" xr:uid="{C0357CC8-4DEA-4FCF-A9A3-C326C23CBFBB}"/>
    <cellStyle name="Millares 45 6 4 2 5" xfId="17869" xr:uid="{80BA65E3-6503-4B5A-A5C7-805A59D1FE72}"/>
    <cellStyle name="Millares 45 6 4 2 6" xfId="7852" xr:uid="{8CBF45D2-49BF-41F7-A01C-809DFBE787E0}"/>
    <cellStyle name="Millares 45 6 4 3" xfId="13195" xr:uid="{6AE4B647-0888-4C4E-BD42-30B8D6BFBF6D}"/>
    <cellStyle name="Millares 45 6 4 4" xfId="10534" xr:uid="{215479B6-92C1-41AE-BB41-8802E012612E}"/>
    <cellStyle name="Millares 45 6 4 5" xfId="15769" xr:uid="{DC798B12-3EAD-4827-AB9E-80941F2BA5FC}"/>
    <cellStyle name="Millares 45 6 4 6" xfId="17868" xr:uid="{93C95B7B-155F-45E5-BC3F-E2A7D3C7CD68}"/>
    <cellStyle name="Millares 45 6 4 7" xfId="7851" xr:uid="{4E9642D2-E96B-4026-A35F-5E081DC2C5C7}"/>
    <cellStyle name="Millares 45 6 5" xfId="5039" xr:uid="{0C1D776E-63EE-4596-890D-1E6C8781C794}"/>
    <cellStyle name="Millares 45 6 5 2" xfId="13197" xr:uid="{2AA63187-2352-4EB4-92CC-40A844C39741}"/>
    <cellStyle name="Millares 45 6 5 3" xfId="10536" xr:uid="{9666F4C7-84B7-4F43-98E9-D92558392F59}"/>
    <cellStyle name="Millares 45 6 5 4" xfId="15771" xr:uid="{9BAA2F76-46DC-4EEF-8E2A-1E4D62E93415}"/>
    <cellStyle name="Millares 45 6 5 5" xfId="17870" xr:uid="{5F0A52ED-C571-4FC8-8D17-0459B0C17B66}"/>
    <cellStyle name="Millares 45 6 5 6" xfId="7853" xr:uid="{2A2CD0EE-DDE3-436C-928F-49EBB8ACF712}"/>
    <cellStyle name="Millares 45 6 6" xfId="13190" xr:uid="{743536CB-7E0C-40BC-9D57-8674F0343540}"/>
    <cellStyle name="Millares 45 6 7" xfId="10529" xr:uid="{9C779BAD-BECD-45E9-9F5F-D1E8388E0E0B}"/>
    <cellStyle name="Millares 45 6 8" xfId="15764" xr:uid="{67A9DFF2-EBAC-4E6A-AE60-8058F4A1C818}"/>
    <cellStyle name="Millares 45 6 9" xfId="17863" xr:uid="{6FA6DB1B-ECEE-464C-9F97-555185BAE2A9}"/>
    <cellStyle name="Millares 45 7" xfId="5040" xr:uid="{1E6EBF39-62B3-429C-8D8F-0CF8A52CDFB1}"/>
    <cellStyle name="Millares 45 7 10" xfId="7854" xr:uid="{F2A2C14A-7567-4C16-AA9A-FDAA7707B78B}"/>
    <cellStyle name="Millares 45 7 2" xfId="5041" xr:uid="{080853E6-3BDE-4F89-9661-4C10530D5029}"/>
    <cellStyle name="Millares 45 7 2 2" xfId="5042" xr:uid="{C5D6DF71-F052-4034-B6E5-71B784DE3BAA}"/>
    <cellStyle name="Millares 45 7 2 2 2" xfId="13200" xr:uid="{0E55AB64-3120-4E9A-BFAE-F7844F879F40}"/>
    <cellStyle name="Millares 45 7 2 2 3" xfId="10539" xr:uid="{6F929A85-E4E5-4E05-84FE-E2E537AD0E02}"/>
    <cellStyle name="Millares 45 7 2 2 4" xfId="15774" xr:uid="{3524899A-574F-4990-AAAF-9ABF15D8202C}"/>
    <cellStyle name="Millares 45 7 2 2 5" xfId="17873" xr:uid="{1ACDA27D-6D03-4D2F-9B5D-ACB1EE90EA73}"/>
    <cellStyle name="Millares 45 7 2 2 6" xfId="7856" xr:uid="{EF00B51D-C986-4FB3-8884-0850237D12CB}"/>
    <cellStyle name="Millares 45 7 2 3" xfId="13199" xr:uid="{73F4F27D-D9A6-40B6-90AE-59C26AB55C42}"/>
    <cellStyle name="Millares 45 7 2 4" xfId="10538" xr:uid="{FB1AFF7C-4FD4-4ED6-B108-024C7DB38D02}"/>
    <cellStyle name="Millares 45 7 2 5" xfId="15773" xr:uid="{0EBE4EAB-A08E-47A4-804F-487A68D18B33}"/>
    <cellStyle name="Millares 45 7 2 6" xfId="17872" xr:uid="{BD010EED-9EED-40A2-9134-02BEFF5E80A1}"/>
    <cellStyle name="Millares 45 7 2 7" xfId="7855" xr:uid="{A414CEDA-2667-40CD-8B42-50789C760EF3}"/>
    <cellStyle name="Millares 45 7 3" xfId="5043" xr:uid="{F5E3E58F-F6A2-490C-B44C-65E5ED466CE4}"/>
    <cellStyle name="Millares 45 7 3 2" xfId="5044" xr:uid="{8AFBFD2F-40B7-4C34-82AA-C1455D37C8D7}"/>
    <cellStyle name="Millares 45 7 3 2 2" xfId="13202" xr:uid="{BA219AB6-700D-4536-B9B7-419F837BEF96}"/>
    <cellStyle name="Millares 45 7 3 2 3" xfId="10541" xr:uid="{02D4C98B-93F2-4EE3-83A6-2EC10D3D30FA}"/>
    <cellStyle name="Millares 45 7 3 2 4" xfId="15776" xr:uid="{1EBADB0E-2986-4E6A-9589-953D4D8B0B60}"/>
    <cellStyle name="Millares 45 7 3 2 5" xfId="17875" xr:uid="{7720EA68-07D8-4043-9430-464E2E201BF7}"/>
    <cellStyle name="Millares 45 7 3 2 6" xfId="7858" xr:uid="{A77BC531-9E21-46F3-8013-DA2AC3603A15}"/>
    <cellStyle name="Millares 45 7 3 3" xfId="13201" xr:uid="{110C9761-36A5-4DAD-9289-0B9C6339CF64}"/>
    <cellStyle name="Millares 45 7 3 4" xfId="10540" xr:uid="{D13AA639-2E85-4EF1-866B-36923F01D8C7}"/>
    <cellStyle name="Millares 45 7 3 5" xfId="15775" xr:uid="{E7E3002D-EDCD-46FD-B4CA-D464F26D21E5}"/>
    <cellStyle name="Millares 45 7 3 6" xfId="17874" xr:uid="{1915DE68-9E10-4F2D-A9A0-962A99B4EDA0}"/>
    <cellStyle name="Millares 45 7 3 7" xfId="7857" xr:uid="{3E373058-B481-4759-AF9F-66362F68EBF2}"/>
    <cellStyle name="Millares 45 7 4" xfId="5045" xr:uid="{1CA2B33C-AE1E-48C3-A4BF-185B4CD5D9E7}"/>
    <cellStyle name="Millares 45 7 4 2" xfId="5046" xr:uid="{0F3E0AD2-6272-4443-8B38-B7A3133CB50C}"/>
    <cellStyle name="Millares 45 7 4 2 2" xfId="13204" xr:uid="{5AB476FB-2F0F-48BA-B868-D20BBCE93215}"/>
    <cellStyle name="Millares 45 7 4 2 3" xfId="10543" xr:uid="{332E117A-68AF-4732-B624-CA93A49D659D}"/>
    <cellStyle name="Millares 45 7 4 2 4" xfId="15778" xr:uid="{BDB99E30-6F9C-4FAC-8378-9B0B77B79823}"/>
    <cellStyle name="Millares 45 7 4 2 5" xfId="17877" xr:uid="{814E392B-B883-4F4F-A9C7-B173E4DD4D15}"/>
    <cellStyle name="Millares 45 7 4 2 6" xfId="7860" xr:uid="{3CF853F1-AA74-4671-9648-0ED37C6D2499}"/>
    <cellStyle name="Millares 45 7 4 3" xfId="13203" xr:uid="{BE2D1B30-8AF9-4592-96C9-FDC47FB8956D}"/>
    <cellStyle name="Millares 45 7 4 4" xfId="10542" xr:uid="{0E25EE03-7BA6-46C1-B9C3-2657E1043CA2}"/>
    <cellStyle name="Millares 45 7 4 5" xfId="15777" xr:uid="{99D47EA2-C6A6-46EF-8A52-A26D7FE15828}"/>
    <cellStyle name="Millares 45 7 4 6" xfId="17876" xr:uid="{81AF2666-B269-4EAE-86EB-D84A557D4DD8}"/>
    <cellStyle name="Millares 45 7 4 7" xfId="7859" xr:uid="{E0D1ECF9-F3A5-4E15-A712-9765195986D4}"/>
    <cellStyle name="Millares 45 7 5" xfId="5047" xr:uid="{F4198FB5-967C-466A-B334-7A23A8123248}"/>
    <cellStyle name="Millares 45 7 5 2" xfId="13205" xr:uid="{BAAC77A6-75A3-44B2-A0B5-E98993B0E5B1}"/>
    <cellStyle name="Millares 45 7 5 3" xfId="10544" xr:uid="{C5B6A12B-D1E3-4B58-88E7-542E90F643BD}"/>
    <cellStyle name="Millares 45 7 5 4" xfId="15779" xr:uid="{E548F9E1-7678-44B2-937C-79AB7396D457}"/>
    <cellStyle name="Millares 45 7 5 5" xfId="17878" xr:uid="{31D1129E-0F77-432E-AC5B-8D24E5F3DEDB}"/>
    <cellStyle name="Millares 45 7 5 6" xfId="7861" xr:uid="{9222F463-DD58-463D-A3D5-B03979B31F84}"/>
    <cellStyle name="Millares 45 7 6" xfId="13198" xr:uid="{57F7C436-808B-4559-B1DF-1990231D4A93}"/>
    <cellStyle name="Millares 45 7 7" xfId="10537" xr:uid="{F99F07EA-A2B3-4C85-892F-662BBE443073}"/>
    <cellStyle name="Millares 45 7 8" xfId="15772" xr:uid="{6EF43648-EE21-4B51-A199-DA574406FDAA}"/>
    <cellStyle name="Millares 45 7 9" xfId="17871" xr:uid="{5A27A96F-FCDB-4A3E-8B07-C948FEF21A31}"/>
    <cellStyle name="Millares 45 8" xfId="5048" xr:uid="{236EF7E1-EBC6-4FF5-8E20-C31C434A83C3}"/>
    <cellStyle name="Millares 45 8 10" xfId="7862" xr:uid="{28C55EF8-EDBF-4C3B-B7E8-3D1A07309628}"/>
    <cellStyle name="Millares 45 8 2" xfId="5049" xr:uid="{EF216560-3106-427B-9FF3-E83E0E947E54}"/>
    <cellStyle name="Millares 45 8 2 2" xfId="5050" xr:uid="{E1C8E874-69F7-423C-B80E-E6E62881C319}"/>
    <cellStyle name="Millares 45 8 2 2 2" xfId="13208" xr:uid="{CC65DAE2-EC12-400A-B97E-4FC5C6F10225}"/>
    <cellStyle name="Millares 45 8 2 2 3" xfId="10547" xr:uid="{3E996C4B-4B16-4CFB-B3AB-075CC9EC9CD0}"/>
    <cellStyle name="Millares 45 8 2 2 4" xfId="15782" xr:uid="{CD0B902F-626F-4762-91AF-AB7E689A28F8}"/>
    <cellStyle name="Millares 45 8 2 2 5" xfId="17881" xr:uid="{608D208E-22EC-4CB3-B979-3900E2652383}"/>
    <cellStyle name="Millares 45 8 2 2 6" xfId="7864" xr:uid="{642CD05F-EF50-48B1-86DC-4B06EF4E2545}"/>
    <cellStyle name="Millares 45 8 2 3" xfId="13207" xr:uid="{001481CC-02F2-4B62-A700-61A08E0CE5F2}"/>
    <cellStyle name="Millares 45 8 2 4" xfId="10546" xr:uid="{FC847351-540F-494C-8DF6-DEBC7B598F58}"/>
    <cellStyle name="Millares 45 8 2 5" xfId="15781" xr:uid="{5D517371-30BB-4C21-A8B1-5E1575DB9A62}"/>
    <cellStyle name="Millares 45 8 2 6" xfId="17880" xr:uid="{1A6D26C6-502D-4F04-9F5A-6D02AD9AF0F8}"/>
    <cellStyle name="Millares 45 8 2 7" xfId="7863" xr:uid="{EA733C39-DA53-4C62-A78A-57023620BE87}"/>
    <cellStyle name="Millares 45 8 3" xfId="5051" xr:uid="{A6747A84-DC34-429B-9C63-28BDC3260DCB}"/>
    <cellStyle name="Millares 45 8 3 2" xfId="5052" xr:uid="{429CFB11-9E4D-4378-8EA7-217B3651DD23}"/>
    <cellStyle name="Millares 45 8 3 2 2" xfId="13210" xr:uid="{F98C8568-9143-437A-A8F5-059933157978}"/>
    <cellStyle name="Millares 45 8 3 2 3" xfId="10549" xr:uid="{AB251549-CE30-4567-B0EF-47CCE28452D0}"/>
    <cellStyle name="Millares 45 8 3 2 4" xfId="15784" xr:uid="{7F8AD30A-9C2B-4E61-9AA2-DF3C7FC8EA72}"/>
    <cellStyle name="Millares 45 8 3 2 5" xfId="17883" xr:uid="{A5F9300E-B2EF-4338-AF27-DA641F385724}"/>
    <cellStyle name="Millares 45 8 3 2 6" xfId="7866" xr:uid="{EA6227E2-0858-4E23-A495-0E027AF1A79C}"/>
    <cellStyle name="Millares 45 8 3 3" xfId="13209" xr:uid="{A0B08C50-FC91-4402-B57A-876ACE3E5503}"/>
    <cellStyle name="Millares 45 8 3 4" xfId="10548" xr:uid="{6BEFCAB6-1F9F-40C2-A53F-E6E38E010165}"/>
    <cellStyle name="Millares 45 8 3 5" xfId="15783" xr:uid="{6798A57E-C675-419B-9953-18CD5323B848}"/>
    <cellStyle name="Millares 45 8 3 6" xfId="17882" xr:uid="{30988FAD-9A5B-4A24-9FC0-E6B4E01CE230}"/>
    <cellStyle name="Millares 45 8 3 7" xfId="7865" xr:uid="{3B917969-FA93-400D-A5FE-0E3BCF7D569B}"/>
    <cellStyle name="Millares 45 8 4" xfId="5053" xr:uid="{66618AB7-F892-41A5-803A-B5CCE7E6BC0E}"/>
    <cellStyle name="Millares 45 8 4 2" xfId="5054" xr:uid="{73F2F3DD-A9FC-41BF-86DC-7A6551BB8511}"/>
    <cellStyle name="Millares 45 8 4 2 2" xfId="13212" xr:uid="{8085DE3B-7468-460D-9198-81765EC2B713}"/>
    <cellStyle name="Millares 45 8 4 2 3" xfId="10551" xr:uid="{D4D7414C-3761-4D55-866E-EAD81E5D51F7}"/>
    <cellStyle name="Millares 45 8 4 2 4" xfId="15786" xr:uid="{97CF43AF-F162-4483-8CED-44F1AFCEF078}"/>
    <cellStyle name="Millares 45 8 4 2 5" xfId="17885" xr:uid="{B299EB5F-1CDF-4B89-B349-AEE102A9BA62}"/>
    <cellStyle name="Millares 45 8 4 2 6" xfId="7868" xr:uid="{C957161B-CCAF-46BF-BF6B-109A2A265253}"/>
    <cellStyle name="Millares 45 8 4 3" xfId="13211" xr:uid="{0234620B-C243-4956-80EB-DB2D5378FDF7}"/>
    <cellStyle name="Millares 45 8 4 4" xfId="10550" xr:uid="{BD3FB77B-E4E5-4AFF-9B5B-3F11352C94DE}"/>
    <cellStyle name="Millares 45 8 4 5" xfId="15785" xr:uid="{3683D0F4-5D11-487B-9DE4-E9D8BB95725D}"/>
    <cellStyle name="Millares 45 8 4 6" xfId="17884" xr:uid="{481EA93B-93A0-49DA-9E49-A49BC374119C}"/>
    <cellStyle name="Millares 45 8 4 7" xfId="7867" xr:uid="{B5431EA9-AB3A-43A8-AB99-24E06E1E5D27}"/>
    <cellStyle name="Millares 45 8 5" xfId="5055" xr:uid="{4C0790DA-4DC2-4BD2-81A8-82CFFECD03FD}"/>
    <cellStyle name="Millares 45 8 5 2" xfId="13213" xr:uid="{AF9AEA4C-E34C-4142-97F7-ED2E05EC60B9}"/>
    <cellStyle name="Millares 45 8 5 3" xfId="10552" xr:uid="{E5AE3B32-A141-454D-B05C-6F2412948289}"/>
    <cellStyle name="Millares 45 8 5 4" xfId="15787" xr:uid="{22F02B78-B47F-40C1-991C-573F1E430AA1}"/>
    <cellStyle name="Millares 45 8 5 5" xfId="17886" xr:uid="{38C73873-4772-4C41-85FA-0CB9C3FEE9F9}"/>
    <cellStyle name="Millares 45 8 5 6" xfId="7869" xr:uid="{1D7441B2-0AB3-4489-B8D9-EECEC2E62A2A}"/>
    <cellStyle name="Millares 45 8 6" xfId="13206" xr:uid="{32D34A3E-4643-4D02-AF39-70F18AF176C7}"/>
    <cellStyle name="Millares 45 8 7" xfId="10545" xr:uid="{D03F80BA-69F8-44E4-AC68-233CF580510A}"/>
    <cellStyle name="Millares 45 8 8" xfId="15780" xr:uid="{0C5729F0-A6FD-42FB-A4CA-F3AEE2A89158}"/>
    <cellStyle name="Millares 45 8 9" xfId="17879" xr:uid="{F2EF1B02-A038-4ADD-9930-0F3269ADB9A1}"/>
    <cellStyle name="Millares 45 9" xfId="5056" xr:uid="{C14AE906-97CE-49B5-A855-879F82FE0D6E}"/>
    <cellStyle name="Millares 45 9 10" xfId="7870" xr:uid="{D3B34341-376A-426E-8BB0-A3D6EE54CEDD}"/>
    <cellStyle name="Millares 45 9 2" xfId="5057" xr:uid="{DCAE2235-80F0-4F93-B920-C610A8B93734}"/>
    <cellStyle name="Millares 45 9 2 2" xfId="5058" xr:uid="{A82992C0-53BD-4EB6-9519-C6521D1EA65E}"/>
    <cellStyle name="Millares 45 9 2 2 2" xfId="13216" xr:uid="{BF900A25-ED6A-49E7-A044-092F50F5EF2D}"/>
    <cellStyle name="Millares 45 9 2 2 3" xfId="10555" xr:uid="{A8A937E1-AB9F-4C4E-B3A9-D82D6D67EADF}"/>
    <cellStyle name="Millares 45 9 2 2 4" xfId="15790" xr:uid="{49644CBF-D14A-4A2D-8B78-80FFD277DDA9}"/>
    <cellStyle name="Millares 45 9 2 2 5" xfId="17889" xr:uid="{B5E55838-D19A-4441-868C-98A9F540A385}"/>
    <cellStyle name="Millares 45 9 2 2 6" xfId="7872" xr:uid="{8FF4B3FC-1428-42A1-ADC7-4DA7A56457D4}"/>
    <cellStyle name="Millares 45 9 2 3" xfId="13215" xr:uid="{11A94410-9514-414D-A2DA-A8D30A4788A2}"/>
    <cellStyle name="Millares 45 9 2 4" xfId="10554" xr:uid="{704D35BB-E0C4-409E-B027-658D5D69773C}"/>
    <cellStyle name="Millares 45 9 2 5" xfId="15789" xr:uid="{C75C4B1B-6333-4FEE-B708-6E8AAAE63100}"/>
    <cellStyle name="Millares 45 9 2 6" xfId="17888" xr:uid="{21631EE8-BF3A-4F25-9CC7-C1EE1B38302D}"/>
    <cellStyle name="Millares 45 9 2 7" xfId="7871" xr:uid="{3C562E73-3177-4C05-9D0C-6F2C26E02583}"/>
    <cellStyle name="Millares 45 9 3" xfId="5059" xr:uid="{9B724F08-2CC8-494B-A2C1-4C00833FB39F}"/>
    <cellStyle name="Millares 45 9 3 2" xfId="5060" xr:uid="{CCF1EAFA-367C-419B-9747-6C15C6A8689E}"/>
    <cellStyle name="Millares 45 9 3 2 2" xfId="13218" xr:uid="{57446FEA-4D4D-4FD5-A5E6-947D962CACBC}"/>
    <cellStyle name="Millares 45 9 3 2 3" xfId="10557" xr:uid="{6354E67F-956D-43D2-BB93-47D54C856773}"/>
    <cellStyle name="Millares 45 9 3 2 4" xfId="15792" xr:uid="{87488A3A-EED8-4846-A388-EB0F72E58760}"/>
    <cellStyle name="Millares 45 9 3 2 5" xfId="17891" xr:uid="{E9EC23A6-9842-436D-8CE9-77AE7D8B216A}"/>
    <cellStyle name="Millares 45 9 3 2 6" xfId="7874" xr:uid="{BB08438A-5556-426A-A555-C96952BB2EE3}"/>
    <cellStyle name="Millares 45 9 3 3" xfId="13217" xr:uid="{37426834-4755-45C8-B6C9-B9E411C1C9A4}"/>
    <cellStyle name="Millares 45 9 3 4" xfId="10556" xr:uid="{69AB2874-22B0-4A85-8573-F4574731A20A}"/>
    <cellStyle name="Millares 45 9 3 5" xfId="15791" xr:uid="{DC528A5E-E89E-4B1D-A084-21E260869C26}"/>
    <cellStyle name="Millares 45 9 3 6" xfId="17890" xr:uid="{2F611BC6-3399-4112-B0E9-752CCD1113DB}"/>
    <cellStyle name="Millares 45 9 3 7" xfId="7873" xr:uid="{164C8935-B848-4477-AF31-9E49BA156A09}"/>
    <cellStyle name="Millares 45 9 4" xfId="5061" xr:uid="{6E0C2BBB-3BF9-421C-892A-F699F3FB5DFD}"/>
    <cellStyle name="Millares 45 9 4 2" xfId="5062" xr:uid="{67114F14-C7BE-45A2-B477-F2CC99747EAE}"/>
    <cellStyle name="Millares 45 9 4 2 2" xfId="13220" xr:uid="{598D739C-3ACE-4607-A5CE-19B0A7BFA8A7}"/>
    <cellStyle name="Millares 45 9 4 2 3" xfId="10559" xr:uid="{FBD4C855-D57E-494A-A794-83EE5169C5AC}"/>
    <cellStyle name="Millares 45 9 4 2 4" xfId="15794" xr:uid="{87A9BFC2-20CC-4264-89B1-3E14273B5BD9}"/>
    <cellStyle name="Millares 45 9 4 2 5" xfId="17893" xr:uid="{DBDD4F78-05A0-4BB5-B225-C432C2C6585D}"/>
    <cellStyle name="Millares 45 9 4 2 6" xfId="7876" xr:uid="{4FE3BB35-23B5-4F15-A451-362CFB8670F6}"/>
    <cellStyle name="Millares 45 9 4 3" xfId="13219" xr:uid="{E32F8883-6978-4DFD-93D7-5931625C791B}"/>
    <cellStyle name="Millares 45 9 4 4" xfId="10558" xr:uid="{469AD969-CBA1-45C7-94BF-90B552523054}"/>
    <cellStyle name="Millares 45 9 4 5" xfId="15793" xr:uid="{0CCD6FCC-C62E-419E-9688-E14FE3D7F74A}"/>
    <cellStyle name="Millares 45 9 4 6" xfId="17892" xr:uid="{72548278-55F5-4C37-9C2A-BAB73CEFFEAE}"/>
    <cellStyle name="Millares 45 9 4 7" xfId="7875" xr:uid="{2B5EE896-BC2F-4A56-85DD-34C3521EF17A}"/>
    <cellStyle name="Millares 45 9 5" xfId="5063" xr:uid="{90BCE7EE-9AFE-452F-814B-525141D265B0}"/>
    <cellStyle name="Millares 45 9 5 2" xfId="13221" xr:uid="{AC3BFED8-399E-4BE0-8175-232BE422BFFB}"/>
    <cellStyle name="Millares 45 9 5 3" xfId="10560" xr:uid="{70E90F46-CC55-4EE1-8834-BC0E087CF6EA}"/>
    <cellStyle name="Millares 45 9 5 4" xfId="15795" xr:uid="{64BD3A43-F8E7-49F1-96D5-88DED0412309}"/>
    <cellStyle name="Millares 45 9 5 5" xfId="17894" xr:uid="{84691A3D-7020-4137-A416-1F1608D75A4E}"/>
    <cellStyle name="Millares 45 9 5 6" xfId="7877" xr:uid="{25C15B1E-3821-44BC-9820-C7B4FA4D2D14}"/>
    <cellStyle name="Millares 45 9 6" xfId="13214" xr:uid="{809E3EED-E130-42CE-8759-89DD607D0F94}"/>
    <cellStyle name="Millares 45 9 7" xfId="10553" xr:uid="{64FC5D55-6F11-42F2-956E-32A0F0A794FD}"/>
    <cellStyle name="Millares 45 9 8" xfId="15788" xr:uid="{3D740A11-3DD1-493D-A92E-022724D4016C}"/>
    <cellStyle name="Millares 45 9 9" xfId="17887" xr:uid="{370058C2-24BD-4805-B689-676F190D0CC9}"/>
    <cellStyle name="Millares 450" xfId="15388" xr:uid="{9F0015C1-BA7F-4C3A-A60C-9D5A647F2DC8}"/>
    <cellStyle name="Millares 451" xfId="12736" xr:uid="{1280A206-9828-44D1-9BBD-D3DE0A02838F}"/>
    <cellStyle name="Millares 452" xfId="15394" xr:uid="{766BEB69-540B-4E43-BA1B-B3D1FAE48E37}"/>
    <cellStyle name="Millares 453" xfId="12735" xr:uid="{5DC9FF4C-62C2-4BAC-9E56-EF46D14C5C44}"/>
    <cellStyle name="Millares 454" xfId="15393" xr:uid="{61455EEE-2EDD-4214-88A0-0AFEB1F69DA2}"/>
    <cellStyle name="Millares 455" xfId="12732" xr:uid="{C8CF9008-72F9-4B91-86B5-E4D0EC041FA1}"/>
    <cellStyle name="Millares 456" xfId="15400" xr:uid="{789CFFA6-DCD6-4EB4-B805-C24465903CB6}"/>
    <cellStyle name="Millares 457" xfId="12731" xr:uid="{633D6A06-84DF-44D8-B32A-EC7D4A169758}"/>
    <cellStyle name="Millares 458" xfId="15399" xr:uid="{4A88DB77-BCF9-4C28-80A5-E2C73018CB9A}"/>
    <cellStyle name="Millares 459" xfId="12729" xr:uid="{996B7539-2744-4A4F-A8A1-46EA751362E6}"/>
    <cellStyle name="Millares 46" xfId="5064" xr:uid="{F70D77BF-5055-497F-96B1-276BCAC5EEB0}"/>
    <cellStyle name="Millares 46 10" xfId="5065" xr:uid="{A978C007-12BD-41A5-AC8A-5EC02C2C1D6A}"/>
    <cellStyle name="Millares 46 10 2" xfId="13223" xr:uid="{795B3054-9DA7-4C25-9FB3-6F04E9FDCA9C}"/>
    <cellStyle name="Millares 46 10 3" xfId="12319" xr:uid="{DF3FA664-7C24-46F9-B2CC-CB20B7466CC9}"/>
    <cellStyle name="Millares 46 10 4" xfId="17896" xr:uid="{5739F720-5D2B-49B2-BAA3-1C4409DA3A0B}"/>
    <cellStyle name="Millares 46 10 5" xfId="7879" xr:uid="{ED75E23C-C3BD-4F3C-8EFE-DEE753C84933}"/>
    <cellStyle name="Millares 46 11" xfId="7007" xr:uid="{47FD8664-7AAA-47F3-94E7-165B133800CE}"/>
    <cellStyle name="Millares 46 11 2" xfId="13224" xr:uid="{666647E8-CFCE-4EAB-AD5C-4293CD0EC724}"/>
    <cellStyle name="Millares 46 11 3" xfId="19815" xr:uid="{2E93C37C-B4AF-487D-B2F6-8DABC5CB6677}"/>
    <cellStyle name="Millares 46 11 4" xfId="7880" xr:uid="{47EB440F-EBF9-49F4-8A29-4A3D196D30FF}"/>
    <cellStyle name="Millares 46 12" xfId="7881" xr:uid="{7DC81874-D883-4746-973C-DBF4D5D5C2A9}"/>
    <cellStyle name="Millares 46 12 2" xfId="13225" xr:uid="{BF7B9C66-18AD-4A7F-A289-EBE88A7A4C02}"/>
    <cellStyle name="Millares 46 13" xfId="13222" xr:uid="{21BF8D0B-903F-409E-8273-2A6EB55E0320}"/>
    <cellStyle name="Millares 46 14" xfId="10561" xr:uid="{9DB9554D-2A58-495A-807B-646013272B40}"/>
    <cellStyle name="Millares 46 15" xfId="15796" xr:uid="{4569D979-A270-4F60-A52E-F44206A91678}"/>
    <cellStyle name="Millares 46 16" xfId="17895" xr:uid="{938F74E5-B297-470A-9558-49CE90A8C07E}"/>
    <cellStyle name="Millares 46 17" xfId="7878" xr:uid="{A11820C2-ED9D-4447-B9F4-AFF3367A6552}"/>
    <cellStyle name="Millares 46 2" xfId="5066" xr:uid="{4DA8067C-C6D2-4449-BCBC-6B91E411742F}"/>
    <cellStyle name="Millares 46 2 10" xfId="15797" xr:uid="{5BC008D6-D425-4D8C-A7DB-1D1F83947FB3}"/>
    <cellStyle name="Millares 46 2 11" xfId="17897" xr:uid="{351832C4-DFF8-4A7A-9A2B-3EC2E77C453C}"/>
    <cellStyle name="Millares 46 2 12" xfId="7882" xr:uid="{DBCE4AF2-0F5C-49AE-96B0-F663CB6C269E}"/>
    <cellStyle name="Millares 46 2 2" xfId="5067" xr:uid="{DD98B779-D9E1-463E-AB0C-8C395F5DB04D}"/>
    <cellStyle name="Millares 46 2 2 2" xfId="5068" xr:uid="{A4D415EA-76EA-42D8-A2A0-27C740DCBE65}"/>
    <cellStyle name="Millares 46 2 2 2 2" xfId="13228" xr:uid="{3D8B37DC-A15A-43FB-BC6C-83BF791C8414}"/>
    <cellStyle name="Millares 46 2 2 2 3" xfId="10564" xr:uid="{9AE730DC-CEAA-4719-B23D-68BD5FC3D29A}"/>
    <cellStyle name="Millares 46 2 2 2 4" xfId="15799" xr:uid="{42F4F877-C411-4E04-BE67-3E5B28C2065F}"/>
    <cellStyle name="Millares 46 2 2 2 5" xfId="17899" xr:uid="{5FF2B026-051B-45DC-8E3B-83BA025489F6}"/>
    <cellStyle name="Millares 46 2 2 2 6" xfId="7884" xr:uid="{F09DE39D-821E-4B42-8742-5CE6198ABD0F}"/>
    <cellStyle name="Millares 46 2 2 3" xfId="13227" xr:uid="{A1956354-B920-421C-8C77-695EE9EB43E4}"/>
    <cellStyle name="Millares 46 2 2 4" xfId="10563" xr:uid="{5C27A26C-7841-401A-AEAF-258A92E1ACBB}"/>
    <cellStyle name="Millares 46 2 2 5" xfId="15798" xr:uid="{CE70A80C-B097-4DE2-9AB4-B5E351437144}"/>
    <cellStyle name="Millares 46 2 2 6" xfId="17898" xr:uid="{591769A7-2559-4AC0-9FD0-DB52507C3584}"/>
    <cellStyle name="Millares 46 2 2 7" xfId="7883" xr:uid="{63FF091C-7C0B-45C4-923E-EC8253F1EA1B}"/>
    <cellStyle name="Millares 46 2 3" xfId="5069" xr:uid="{B2DD025A-B1E5-4B72-B45A-2E4C65D60AAA}"/>
    <cellStyle name="Millares 46 2 3 2" xfId="13229" xr:uid="{4EAB9F7E-C162-4DD3-B632-CF0892F1BF04}"/>
    <cellStyle name="Millares 46 2 3 3" xfId="10565" xr:uid="{841F5490-E0AA-44CB-96CA-94010C077578}"/>
    <cellStyle name="Millares 46 2 3 4" xfId="15800" xr:uid="{FE28CC47-470D-4356-B578-C02A40379979}"/>
    <cellStyle name="Millares 46 2 3 5" xfId="17900" xr:uid="{73A0F0D7-FAEC-4C8C-8758-B5C4EC245FA3}"/>
    <cellStyle name="Millares 46 2 3 6" xfId="7885" xr:uid="{BCB7A40F-89AD-4D09-8F79-94BEE1FFB949}"/>
    <cellStyle name="Millares 46 2 4" xfId="5070" xr:uid="{D5C0ACF3-41B0-45A4-80A9-8AB715D93F13}"/>
    <cellStyle name="Millares 46 2 4 2" xfId="13230" xr:uid="{65365B4F-6582-455A-BAE3-2F241C439051}"/>
    <cellStyle name="Millares 46 2 4 3" xfId="10566" xr:uid="{36A7062A-86E3-44A1-BF09-CDC1362894E2}"/>
    <cellStyle name="Millares 46 2 4 4" xfId="15801" xr:uid="{591D9AE8-B12A-43A0-8B74-8ADDA120F881}"/>
    <cellStyle name="Millares 46 2 4 5" xfId="17901" xr:uid="{66949A7B-84CD-4036-AD5D-4F3ACA6D3755}"/>
    <cellStyle name="Millares 46 2 4 6" xfId="7886" xr:uid="{5FE3AD9E-6A84-4FA8-9A4A-4C0192079829}"/>
    <cellStyle name="Millares 46 2 5" xfId="5071" xr:uid="{C080774B-75A6-4D41-A617-802EABAA8A87}"/>
    <cellStyle name="Millares 46 2 5 2" xfId="13231" xr:uid="{F8937E8D-89D4-4863-A4B6-652A30293EBF}"/>
    <cellStyle name="Millares 46 2 5 3" xfId="12320" xr:uid="{DD1825F5-4716-4FA2-8817-0DF0A21089DD}"/>
    <cellStyle name="Millares 46 2 5 4" xfId="17902" xr:uid="{E3F8DD6E-3405-462C-AEE0-3C2BA3A93C58}"/>
    <cellStyle name="Millares 46 2 5 5" xfId="7887" xr:uid="{E04FD246-4072-4128-9183-E31BA1D1F13E}"/>
    <cellStyle name="Millares 46 2 6" xfId="7135" xr:uid="{F874F6C5-A4C1-4BF9-9565-82841AF143AE}"/>
    <cellStyle name="Millares 46 2 6 2" xfId="13232" xr:uid="{2C975528-A0F6-4077-88FF-04B541017FAD}"/>
    <cellStyle name="Millares 46 2 6 3" xfId="19915" xr:uid="{379FB56D-73BE-4D84-9B8E-3052223B9809}"/>
    <cellStyle name="Millares 46 2 6 4" xfId="7888" xr:uid="{C9A58A07-D532-44C0-B3F8-14C0BA892CE2}"/>
    <cellStyle name="Millares 46 2 7" xfId="7889" xr:uid="{6AC34D59-4ADD-47BC-B034-1302D191A015}"/>
    <cellStyle name="Millares 46 2 7 2" xfId="13233" xr:uid="{D77AF906-5B9D-458A-B8B5-37554C736D27}"/>
    <cellStyle name="Millares 46 2 8" xfId="13226" xr:uid="{3A0297C5-3AA1-4076-9DFD-1CD3BCC34B8F}"/>
    <cellStyle name="Millares 46 2 9" xfId="10562" xr:uid="{D0ECAAC4-A022-4DE2-970D-C88C54A0C69F}"/>
    <cellStyle name="Millares 46 3" xfId="5072" xr:uid="{47434353-5564-42FE-9D01-06EBBC21555D}"/>
    <cellStyle name="Millares 46 3 10" xfId="17903" xr:uid="{15CCD23C-A632-4BF7-AC85-0FD4B7F78134}"/>
    <cellStyle name="Millares 46 3 11" xfId="7890" xr:uid="{D8B40138-A5F7-4AFC-B1D6-894C70E93DD6}"/>
    <cellStyle name="Millares 46 3 2" xfId="5073" xr:uid="{6DC1983A-9FB7-4834-BB6D-15AD7FEE1D1F}"/>
    <cellStyle name="Millares 46 3 2 2" xfId="5074" xr:uid="{AF5F5AB1-C1F3-4521-973E-9668788D5793}"/>
    <cellStyle name="Millares 46 3 2 2 2" xfId="13236" xr:uid="{9865695A-9599-48CD-9761-E3111E1941FF}"/>
    <cellStyle name="Millares 46 3 2 2 3" xfId="10569" xr:uid="{BD1E981E-25AE-4784-BCE1-AB4107D68247}"/>
    <cellStyle name="Millares 46 3 2 2 4" xfId="15804" xr:uid="{0314BB5B-BD2F-4F23-84CA-662F0F1B32F2}"/>
    <cellStyle name="Millares 46 3 2 2 5" xfId="17905" xr:uid="{68C0D6D7-5B01-4817-9362-BD0EDBFB4472}"/>
    <cellStyle name="Millares 46 3 2 2 6" xfId="7892" xr:uid="{5374CB1E-E837-437D-94AF-02CF96512484}"/>
    <cellStyle name="Millares 46 3 2 3" xfId="13235" xr:uid="{82A0DE6C-B1A3-4E09-97FB-665467DD42AA}"/>
    <cellStyle name="Millares 46 3 2 4" xfId="10568" xr:uid="{F3F650EC-1264-4F32-BC2A-F0D4B0ECFB2E}"/>
    <cellStyle name="Millares 46 3 2 5" xfId="15803" xr:uid="{36420615-4732-4B95-9B23-7B00C4B949A6}"/>
    <cellStyle name="Millares 46 3 2 6" xfId="17904" xr:uid="{49B6F5BC-50E5-4452-ACF5-F1FDF6F364DD}"/>
    <cellStyle name="Millares 46 3 2 7" xfId="7891" xr:uid="{0994F041-FD46-46A1-940A-42C523D0A4F5}"/>
    <cellStyle name="Millares 46 3 3" xfId="5075" xr:uid="{24576EA8-FB4F-4DF2-9666-8202EE761243}"/>
    <cellStyle name="Millares 46 3 3 2" xfId="5076" xr:uid="{3BB39211-7F90-46F7-A133-F1E405BBB704}"/>
    <cellStyle name="Millares 46 3 3 2 2" xfId="13238" xr:uid="{B10FEC62-6339-43C6-8D66-E2DDD36F55D8}"/>
    <cellStyle name="Millares 46 3 3 2 3" xfId="10571" xr:uid="{8A153A89-81EA-4DE0-ADC0-AF89B8E65487}"/>
    <cellStyle name="Millares 46 3 3 2 4" xfId="15806" xr:uid="{FDD4FD72-1E7B-46AF-B8DE-5B0774E01797}"/>
    <cellStyle name="Millares 46 3 3 2 5" xfId="17907" xr:uid="{528F5691-F107-4943-83BD-A2A089AF9161}"/>
    <cellStyle name="Millares 46 3 3 2 6" xfId="7894" xr:uid="{37B20A0E-F0F4-494A-8795-0814143561D0}"/>
    <cellStyle name="Millares 46 3 3 3" xfId="13237" xr:uid="{3625D1F9-E036-425D-A629-7BD519E6F143}"/>
    <cellStyle name="Millares 46 3 3 4" xfId="10570" xr:uid="{09FEA63F-6DAE-4116-A5CE-CA327FBB33E9}"/>
    <cellStyle name="Millares 46 3 3 5" xfId="15805" xr:uid="{210C7F23-7C35-46EE-8166-3A7FEA7479E9}"/>
    <cellStyle name="Millares 46 3 3 6" xfId="17906" xr:uid="{1D0F5C35-A13E-42DD-A534-16D7119F7837}"/>
    <cellStyle name="Millares 46 3 3 7" xfId="7893" xr:uid="{964DFE97-20A7-40D5-BF5A-3BA23C4A52D2}"/>
    <cellStyle name="Millares 46 3 4" xfId="5077" xr:uid="{E1ECC346-38EE-487E-9506-491A69C0A765}"/>
    <cellStyle name="Millares 46 3 4 2" xfId="13239" xr:uid="{D61B59F2-8029-4F77-BEC6-3FF11DF4F3CD}"/>
    <cellStyle name="Millares 46 3 4 3" xfId="10572" xr:uid="{25894BFF-6467-4A95-BD3E-AF270EC54FCB}"/>
    <cellStyle name="Millares 46 3 4 4" xfId="15807" xr:uid="{00D47F5B-7B50-4BB7-BC94-477B8779AADA}"/>
    <cellStyle name="Millares 46 3 4 5" xfId="17908" xr:uid="{3E5A1B7A-B229-4220-8D90-2002AC8C3DF3}"/>
    <cellStyle name="Millares 46 3 4 6" xfId="7895" xr:uid="{0E6F3313-B411-46D1-8099-0364B66A9272}"/>
    <cellStyle name="Millares 46 3 5" xfId="5078" xr:uid="{558119CB-895A-48CA-812C-5C481CCA87A2}"/>
    <cellStyle name="Millares 46 3 5 2" xfId="13240" xr:uid="{7EAF97E8-7A33-491C-B31E-23476EC76577}"/>
    <cellStyle name="Millares 46 3 5 3" xfId="10573" xr:uid="{0F8CCBD4-69DB-425E-B2AB-5BA651CB61B3}"/>
    <cellStyle name="Millares 46 3 5 4" xfId="15808" xr:uid="{EAD4B1FA-0BE1-474F-82F7-720231A45D7A}"/>
    <cellStyle name="Millares 46 3 5 5" xfId="17909" xr:uid="{1AC74F12-C8BE-4803-BBBA-9A5A59AFD58B}"/>
    <cellStyle name="Millares 46 3 5 6" xfId="7896" xr:uid="{3E1C58CE-BB68-4D3A-A881-E3824DAA4E6C}"/>
    <cellStyle name="Millares 46 3 6" xfId="5079" xr:uid="{B5AFA394-3B6B-485B-8742-7B9DA8773B20}"/>
    <cellStyle name="Millares 46 3 6 2" xfId="13241" xr:uid="{EAA6D86A-53A5-411A-B2CE-090BB9A1F47B}"/>
    <cellStyle name="Millares 46 3 6 3" xfId="10574" xr:uid="{3F13279B-5E1C-4E5B-AD98-8458FD1D14EA}"/>
    <cellStyle name="Millares 46 3 6 4" xfId="15809" xr:uid="{0AF69FE3-8985-4551-873B-B1D65F3AAA3E}"/>
    <cellStyle name="Millares 46 3 6 5" xfId="17910" xr:uid="{14441991-81C3-459D-A326-BA18948E88AC}"/>
    <cellStyle name="Millares 46 3 6 6" xfId="7897" xr:uid="{9DBA9608-5BA2-4414-99AB-DE2D4D9603D5}"/>
    <cellStyle name="Millares 46 3 7" xfId="13234" xr:uid="{A4F1DBD9-CF72-4A9F-A91F-E9C05354F65B}"/>
    <cellStyle name="Millares 46 3 8" xfId="10567" xr:uid="{EBEDBA6C-0A27-4469-89E1-1B0B6257BDD6}"/>
    <cellStyle name="Millares 46 3 9" xfId="15802" xr:uid="{D4077F4C-D5D9-42F9-AD03-3D22FAD68B80}"/>
    <cellStyle name="Millares 46 4" xfId="5080" xr:uid="{5682DD76-65C8-4CF1-9813-A70419BA7A58}"/>
    <cellStyle name="Millares 46 4 2" xfId="5081" xr:uid="{61B57C2B-F42D-49AE-ACCF-2D8DB342F65A}"/>
    <cellStyle name="Millares 46 4 2 2" xfId="13243" xr:uid="{9DD96361-1022-4DFF-A049-CB82BE602F08}"/>
    <cellStyle name="Millares 46 4 2 3" xfId="10576" xr:uid="{DAEC1993-1172-49DD-9645-2861A68E38C8}"/>
    <cellStyle name="Millares 46 4 2 4" xfId="15811" xr:uid="{15966695-62A5-4404-A414-7920D139C4C4}"/>
    <cellStyle name="Millares 46 4 2 5" xfId="17912" xr:uid="{8E719E39-50F6-4FE5-AA56-CAEB9A5B1E1E}"/>
    <cellStyle name="Millares 46 4 2 6" xfId="7899" xr:uid="{AD06A15C-DB1B-4230-B9A0-0AE34897F1AB}"/>
    <cellStyle name="Millares 46 4 3" xfId="13242" xr:uid="{241BFEE1-D416-4C6B-8A29-F7D02F19241A}"/>
    <cellStyle name="Millares 46 4 4" xfId="10575" xr:uid="{5EBA6F20-E58D-41C8-ABDA-12F4BFCEC9DC}"/>
    <cellStyle name="Millares 46 4 5" xfId="15810" xr:uid="{BD0B9255-6B85-454A-8547-153FCDFDA9D2}"/>
    <cellStyle name="Millares 46 4 6" xfId="17911" xr:uid="{9054C62B-3FE2-4294-8E6C-822A9336BA0A}"/>
    <cellStyle name="Millares 46 4 7" xfId="7898" xr:uid="{BB30CB2D-B1DE-4181-8E28-1B2057B8A16B}"/>
    <cellStyle name="Millares 46 5" xfId="5082" xr:uid="{84CAA66F-9FB2-40E0-8845-1AA203617FB0}"/>
    <cellStyle name="Millares 46 5 2" xfId="5083" xr:uid="{0CBE1BBB-7D0D-4575-B514-40D5B8A0C85A}"/>
    <cellStyle name="Millares 46 5 2 2" xfId="13245" xr:uid="{280D0E23-40F7-4D03-AA15-FC27B0B925AF}"/>
    <cellStyle name="Millares 46 5 2 3" xfId="10578" xr:uid="{F6F344C4-B813-42C1-9B54-12EF0270A5E1}"/>
    <cellStyle name="Millares 46 5 2 4" xfId="15813" xr:uid="{165A36B4-BDCD-4AC8-8999-B999767FDAEA}"/>
    <cellStyle name="Millares 46 5 2 5" xfId="17914" xr:uid="{08CE7EAC-F52E-4624-9517-BE4BBD92205E}"/>
    <cellStyle name="Millares 46 5 2 6" xfId="7901" xr:uid="{0C7E6103-F988-448B-AAB9-F1176AC072DE}"/>
    <cellStyle name="Millares 46 5 3" xfId="5084" xr:uid="{BC79523F-7626-4930-85C4-81BC94B00290}"/>
    <cellStyle name="Millares 46 5 3 2" xfId="13246" xr:uid="{44438B7B-E6A5-4AFF-A31F-16E9C9E637F8}"/>
    <cellStyle name="Millares 46 5 3 3" xfId="10579" xr:uid="{004BC454-985B-4378-85A2-D5EC853A78EA}"/>
    <cellStyle name="Millares 46 5 3 4" xfId="15814" xr:uid="{164E3557-F200-43F2-A840-EA38AF4D9210}"/>
    <cellStyle name="Millares 46 5 3 5" xfId="17915" xr:uid="{88930BB1-252D-469D-AE5D-DDBE107E29BB}"/>
    <cellStyle name="Millares 46 5 3 6" xfId="7902" xr:uid="{086A2727-AA50-4229-A59E-2735D962B734}"/>
    <cellStyle name="Millares 46 5 4" xfId="13244" xr:uid="{152CB929-886B-4E59-9391-47FACDEC7BAB}"/>
    <cellStyle name="Millares 46 5 5" xfId="10577" xr:uid="{777C5D79-78AB-479F-8E05-01196735633E}"/>
    <cellStyle name="Millares 46 5 6" xfId="15812" xr:uid="{D7D15430-2F00-4C13-8AAB-1EFEDB3770E6}"/>
    <cellStyle name="Millares 46 5 7" xfId="17913" xr:uid="{0F32C5C6-71E9-4F7B-8B8D-47C0F244AAF6}"/>
    <cellStyle name="Millares 46 5 8" xfId="7900" xr:uid="{B06A2CFC-B731-42FB-9BCB-0388842122AA}"/>
    <cellStyle name="Millares 46 6" xfId="5085" xr:uid="{9A6E3766-9597-4756-AFCA-4698D8815EC7}"/>
    <cellStyle name="Millares 46 6 2" xfId="5086" xr:uid="{2DD3E325-F532-4790-85F5-9B025486B26D}"/>
    <cellStyle name="Millares 46 6 2 2" xfId="13248" xr:uid="{1581D36E-AE41-4E4B-953A-B5FB840FCEAF}"/>
    <cellStyle name="Millares 46 6 2 3" xfId="10581" xr:uid="{9E865B1F-6EFC-491C-B5D9-9656A801C32D}"/>
    <cellStyle name="Millares 46 6 2 4" xfId="15816" xr:uid="{5292E483-CFA5-4479-AD38-C0F915DE1984}"/>
    <cellStyle name="Millares 46 6 2 5" xfId="17917" xr:uid="{BA9B3B6C-12C9-44D0-8B6F-BA983F3A336B}"/>
    <cellStyle name="Millares 46 6 2 6" xfId="7904" xr:uid="{D3005FAE-69D7-435D-BD4D-F0B2B7932AF0}"/>
    <cellStyle name="Millares 46 6 3" xfId="13247" xr:uid="{5E9D5D1A-2B78-453B-82CF-CD3DB3A74066}"/>
    <cellStyle name="Millares 46 6 4" xfId="10580" xr:uid="{3FE7541B-94E2-454D-9DF1-4787331C7E51}"/>
    <cellStyle name="Millares 46 6 5" xfId="15815" xr:uid="{5F140A67-7D52-4F0B-BDC4-BA8B50B30217}"/>
    <cellStyle name="Millares 46 6 6" xfId="17916" xr:uid="{39352D63-5145-4FC6-B1EE-80449EB35F1A}"/>
    <cellStyle name="Millares 46 6 7" xfId="7903" xr:uid="{B3E06012-1A66-4D26-B0A6-0B0A690913BB}"/>
    <cellStyle name="Millares 46 7" xfId="5087" xr:uid="{DE8707EC-635E-4A60-9591-179FB945A79F}"/>
    <cellStyle name="Millares 46 7 2" xfId="5088" xr:uid="{4ACFB8E1-31BF-4533-93E5-06CD02C57561}"/>
    <cellStyle name="Millares 46 7 2 2" xfId="13250" xr:uid="{182FA71D-550F-4874-848C-EDB89B5E0DE6}"/>
    <cellStyle name="Millares 46 7 2 3" xfId="10583" xr:uid="{90FE5CEA-F503-482E-82F6-8E4CD75832CD}"/>
    <cellStyle name="Millares 46 7 2 4" xfId="15818" xr:uid="{7119A720-3D82-4322-9C0F-F4CFE3A0479E}"/>
    <cellStyle name="Millares 46 7 2 5" xfId="17919" xr:uid="{601F625D-0385-44B1-A754-9F6C226229E1}"/>
    <cellStyle name="Millares 46 7 2 6" xfId="7906" xr:uid="{2B61F69C-D9AD-44D7-AB9A-CEA5944D6A3A}"/>
    <cellStyle name="Millares 46 7 3" xfId="13249" xr:uid="{A9291F1F-D83D-47C9-8D65-76FC3337D63A}"/>
    <cellStyle name="Millares 46 7 4" xfId="10582" xr:uid="{40FDEF3E-E7BA-462A-A2CB-5F8E142E311E}"/>
    <cellStyle name="Millares 46 7 5" xfId="15817" xr:uid="{964D95EE-0D89-461E-82D8-A893CAD55787}"/>
    <cellStyle name="Millares 46 7 6" xfId="17918" xr:uid="{526F0E69-D560-42AA-A9C2-80ABEBE20E32}"/>
    <cellStyle name="Millares 46 7 7" xfId="7905" xr:uid="{58C7C897-CDAD-49C7-B5FE-A917E2890C84}"/>
    <cellStyle name="Millares 46 8" xfId="5089" xr:uid="{F42F0E7E-42AC-4F41-8B7C-C44C6ED2EDCA}"/>
    <cellStyle name="Millares 46 8 2" xfId="13251" xr:uid="{E7B39A5D-7A0C-4A70-9BFB-FF197D2661A5}"/>
    <cellStyle name="Millares 46 8 3" xfId="10584" xr:uid="{818E0D0E-6EC7-400D-B468-F8692520E34A}"/>
    <cellStyle name="Millares 46 8 4" xfId="15819" xr:uid="{FE9ABCD9-659F-4937-A0AB-6C81C1223084}"/>
    <cellStyle name="Millares 46 8 5" xfId="17920" xr:uid="{F7E7AD5D-78B9-4D06-845C-AF8592CE592A}"/>
    <cellStyle name="Millares 46 8 6" xfId="7907" xr:uid="{85808274-A09C-47A7-A6DE-5CEF74456D8F}"/>
    <cellStyle name="Millares 46 9" xfId="5090" xr:uid="{249405E6-F6A1-4C99-8CC9-95AED4201605}"/>
    <cellStyle name="Millares 46 9 2" xfId="13252" xr:uid="{FF78A9AF-8C9A-4E78-9C13-CEF666E35A40}"/>
    <cellStyle name="Millares 46 9 3" xfId="10585" xr:uid="{7FEFAEF7-B4FA-4A32-A868-7B766EC81671}"/>
    <cellStyle name="Millares 46 9 4" xfId="15820" xr:uid="{4C6C1BC1-0C59-461B-BA25-4D7A9C2BC038}"/>
    <cellStyle name="Millares 46 9 5" xfId="17921" xr:uid="{7D590438-7B34-4FD1-8DC4-67D427A86A91}"/>
    <cellStyle name="Millares 46 9 6" xfId="7908" xr:uid="{EF508AF0-1026-4D21-8FC4-6824360B02C6}"/>
    <cellStyle name="Millares 460" xfId="15401" xr:uid="{DA08E222-6792-4544-8F69-A35212D533D2}"/>
    <cellStyle name="Millares 461" xfId="12728" xr:uid="{E63E31B7-CE40-4440-9C76-C3AB4D3D8A41}"/>
    <cellStyle name="Millares 462" xfId="15398" xr:uid="{30916151-43EC-43FC-B15E-5D47A753A8B5}"/>
    <cellStyle name="Millares 463" xfId="12730" xr:uid="{2C7130F8-70DF-412F-9286-BA0D65EC99D6}"/>
    <cellStyle name="Millares 464" xfId="15397" xr:uid="{309BF22D-BA0B-4480-821D-3BA17ADA6E33}"/>
    <cellStyle name="Millares 465" xfId="12726" xr:uid="{9AF3498E-6F11-4920-93C3-91772EE5D59E}"/>
    <cellStyle name="Millares 466" xfId="15396" xr:uid="{DB4A85CC-5DEF-447B-AADA-E9A900658DC3}"/>
    <cellStyle name="Millares 467" xfId="12725" xr:uid="{35E01B01-B06D-4C14-87BB-80D353D417FB}"/>
    <cellStyle name="Millares 468" xfId="15395" xr:uid="{6ECAB734-B45D-4762-B573-2EF192BF2EB5}"/>
    <cellStyle name="Millares 469" xfId="12724" xr:uid="{A6F3CF16-AD9D-4C86-9AC1-5F7615AF553C}"/>
    <cellStyle name="Millares 47" xfId="5091" xr:uid="{3E687252-5F43-4CBF-8FFA-00955E21672E}"/>
    <cellStyle name="Millares 47 10" xfId="15821" xr:uid="{95D0EBB1-7DDB-492E-892C-53A2521DEF6E}"/>
    <cellStyle name="Millares 47 11" xfId="17922" xr:uid="{7EE9E38C-7448-48E7-B6BB-A5A077705C0E}"/>
    <cellStyle name="Millares 47 12" xfId="7909" xr:uid="{869C6A62-84B7-4000-832F-FC5C4F3FDA4B}"/>
    <cellStyle name="Millares 47 2" xfId="5092" xr:uid="{C5A7315C-29BC-4D75-8C2C-0989C41D398F}"/>
    <cellStyle name="Millares 47 2 10" xfId="17923" xr:uid="{FB078145-6562-4B86-B334-06B2E0ED6EE0}"/>
    <cellStyle name="Millares 47 2 11" xfId="7910" xr:uid="{814FFC8E-9E39-4C28-8CD4-C280DDD5AF5E}"/>
    <cellStyle name="Millares 47 2 2" xfId="5093" xr:uid="{AFC5498C-0F40-4AB5-AE74-9303D0CFE3AD}"/>
    <cellStyle name="Millares 47 2 2 2" xfId="13255" xr:uid="{96D7412A-4321-4F3C-AB78-1464DCBAAD29}"/>
    <cellStyle name="Millares 47 2 2 3" xfId="10588" xr:uid="{2BC315E7-A348-4026-8966-83B1F8CCA1B8}"/>
    <cellStyle name="Millares 47 2 2 4" xfId="15823" xr:uid="{95857098-6A07-4CA0-AE29-37BF2CAA33F2}"/>
    <cellStyle name="Millares 47 2 2 5" xfId="17924" xr:uid="{C36E4333-D0A1-4554-AD85-CFFECAE36204}"/>
    <cellStyle name="Millares 47 2 2 6" xfId="7911" xr:uid="{5219CC6F-EA36-4321-9AE1-941F0BC7A75C}"/>
    <cellStyle name="Millares 47 2 3" xfId="5094" xr:uid="{0CB256B9-186D-4C65-839D-6F6BAB9FE473}"/>
    <cellStyle name="Millares 47 2 3 2" xfId="13256" xr:uid="{E45D69B6-5459-4609-ACB3-7D7005C8A405}"/>
    <cellStyle name="Millares 47 2 3 3" xfId="10589" xr:uid="{560FEE15-CBB0-4216-AF0A-8F32401D7020}"/>
    <cellStyle name="Millares 47 2 3 4" xfId="15824" xr:uid="{F8374C49-33F5-4687-B12B-B3201BBE0993}"/>
    <cellStyle name="Millares 47 2 3 5" xfId="17925" xr:uid="{8237F940-4F32-4FB1-B3DF-9E616303B399}"/>
    <cellStyle name="Millares 47 2 3 6" xfId="7912" xr:uid="{D2468A5B-504A-4A1D-A0B8-0444180F16F3}"/>
    <cellStyle name="Millares 47 2 4" xfId="5095" xr:uid="{A992C02F-D878-4D5E-842B-A1A8BC9B8B82}"/>
    <cellStyle name="Millares 47 2 4 2" xfId="13257" xr:uid="{FBC2A370-3DFD-4807-B854-A242012F7526}"/>
    <cellStyle name="Millares 47 2 4 3" xfId="12322" xr:uid="{2C70D9B4-A4EA-47CA-96B8-AF5DE4082DF9}"/>
    <cellStyle name="Millares 47 2 4 4" xfId="17926" xr:uid="{E7777B84-49C9-4496-B1DD-28D61BD4685D}"/>
    <cellStyle name="Millares 47 2 4 5" xfId="7913" xr:uid="{1A88B59E-39C2-40D7-9FC9-6ACA5779817A}"/>
    <cellStyle name="Millares 47 2 5" xfId="7136" xr:uid="{0E3058AB-CC7A-4E6D-9555-675AC1CCC4FA}"/>
    <cellStyle name="Millares 47 2 5 2" xfId="13258" xr:uid="{5246A2C2-E3DD-489A-BF14-CDA46C42194E}"/>
    <cellStyle name="Millares 47 2 5 3" xfId="19916" xr:uid="{58FFA36A-CA8E-4332-9800-A5AEEDC135D6}"/>
    <cellStyle name="Millares 47 2 5 4" xfId="7914" xr:uid="{870F0965-3C00-415B-A276-89F9D63A5513}"/>
    <cellStyle name="Millares 47 2 6" xfId="7915" xr:uid="{2A13E8B4-07AC-45E4-805A-3F4D2DF7FD0B}"/>
    <cellStyle name="Millares 47 2 6 2" xfId="13259" xr:uid="{3D13492C-F615-4B27-831C-5EB7EACCCC4D}"/>
    <cellStyle name="Millares 47 2 7" xfId="13254" xr:uid="{5E6491E2-3881-49BA-BA46-7FD4B026CFFC}"/>
    <cellStyle name="Millares 47 2 8" xfId="10587" xr:uid="{57DB73AF-37FA-485F-B1EA-6079196AD589}"/>
    <cellStyle name="Millares 47 2 9" xfId="15822" xr:uid="{2069F890-E539-448C-BEB6-2629E3A2CB38}"/>
    <cellStyle name="Millares 47 3" xfId="5096" xr:uid="{57B31FAC-B36B-4A60-A2F6-304441408BF7}"/>
    <cellStyle name="Millares 47 3 2" xfId="5097" xr:uid="{74FA7C76-D57C-46BB-8FA0-0B984E6C5503}"/>
    <cellStyle name="Millares 47 3 2 2" xfId="13261" xr:uid="{18E1DE0D-0D62-4334-9C6B-A348527B73B1}"/>
    <cellStyle name="Millares 47 3 2 3" xfId="10591" xr:uid="{83E012E9-D99F-4457-A5C2-AC79BD040D73}"/>
    <cellStyle name="Millares 47 3 2 4" xfId="15826" xr:uid="{CE781FFB-5701-44DA-92F1-5D353C733A5B}"/>
    <cellStyle name="Millares 47 3 2 5" xfId="17928" xr:uid="{6B80169B-21EA-4453-86E1-A850EE0B5AD5}"/>
    <cellStyle name="Millares 47 3 2 6" xfId="7917" xr:uid="{B6F85646-EAEC-48FD-A71A-4CFFBB81F8E5}"/>
    <cellStyle name="Millares 47 3 3" xfId="13260" xr:uid="{B436C815-2996-4B18-804F-64A708AA27FF}"/>
    <cellStyle name="Millares 47 3 4" xfId="10590" xr:uid="{2B3C15A4-3043-4B38-AB89-D2AC57DD9449}"/>
    <cellStyle name="Millares 47 3 5" xfId="15825" xr:uid="{0EAEA864-489C-4542-8855-A31CB9984CFD}"/>
    <cellStyle name="Millares 47 3 6" xfId="17927" xr:uid="{56CC5677-F725-48E6-8DEA-F13C6B9CAC5E}"/>
    <cellStyle name="Millares 47 3 7" xfId="7916" xr:uid="{9B194CAF-4A8E-44BC-B33A-7DC861F923C2}"/>
    <cellStyle name="Millares 47 4" xfId="5098" xr:uid="{8144025B-1E58-4A82-9A65-481E93295636}"/>
    <cellStyle name="Millares 47 4 2" xfId="13262" xr:uid="{5B809576-C62F-46E0-AA50-506D04681314}"/>
    <cellStyle name="Millares 47 4 3" xfId="10592" xr:uid="{D67B25BB-0F01-480C-A590-6178411B263A}"/>
    <cellStyle name="Millares 47 4 4" xfId="15827" xr:uid="{BA96152E-1EC3-4AEC-B4CB-6419A8A5C32C}"/>
    <cellStyle name="Millares 47 4 5" xfId="17929" xr:uid="{96EA2442-8321-4C13-893D-D93749730739}"/>
    <cellStyle name="Millares 47 4 6" xfId="7918" xr:uid="{F17F2B72-0142-4B30-8D70-EE5529528594}"/>
    <cellStyle name="Millares 47 5" xfId="5099" xr:uid="{92BC9715-73BF-44B5-9BE2-B63F84DE7DC3}"/>
    <cellStyle name="Millares 47 5 2" xfId="13263" xr:uid="{225B7E5D-5FA7-4E3B-9E1C-B550CB60BCF0}"/>
    <cellStyle name="Millares 47 5 3" xfId="12321" xr:uid="{6E54610E-C2B0-49B1-9D8E-8597271C2D41}"/>
    <cellStyle name="Millares 47 5 4" xfId="17930" xr:uid="{2C3AE721-FB8B-4593-ADD2-419379C4462D}"/>
    <cellStyle name="Millares 47 5 5" xfId="7919" xr:uid="{FA7B1677-8595-485A-B86B-99C76CB7E2A2}"/>
    <cellStyle name="Millares 47 6" xfId="7008" xr:uid="{E5222A18-A53E-49BC-BD87-47DF76DB5FC3}"/>
    <cellStyle name="Millares 47 6 2" xfId="13264" xr:uid="{32C82361-67D8-4B85-824D-97EBD1DDC227}"/>
    <cellStyle name="Millares 47 6 3" xfId="19816" xr:uid="{BBEB493B-8A83-4555-AC40-ACD81C506B98}"/>
    <cellStyle name="Millares 47 6 4" xfId="7920" xr:uid="{57733BD9-D725-49AE-AEDD-D701289AFAE9}"/>
    <cellStyle name="Millares 47 7" xfId="7921" xr:uid="{1EF0D40F-848A-46EB-A302-C4401098FBCB}"/>
    <cellStyle name="Millares 47 7 2" xfId="13265" xr:uid="{6C034A42-BF28-47E7-BD65-55E39B2C2505}"/>
    <cellStyle name="Millares 47 8" xfId="13253" xr:uid="{24DE897A-C4FA-4015-8DB4-E43A9E9A02A8}"/>
    <cellStyle name="Millares 47 9" xfId="10586" xr:uid="{9909AC9E-A33B-4128-9722-BC682F23C5DE}"/>
    <cellStyle name="Millares 470" xfId="15392" xr:uid="{788E7AAE-8211-4B08-A022-47834E08AF90}"/>
    <cellStyle name="Millares 471" xfId="12723" xr:uid="{660AABC0-7DE6-4B5B-87A6-94DF1456EF3E}"/>
    <cellStyle name="Millares 472" xfId="15391" xr:uid="{18A37CC3-865A-4BFE-AB7F-3D6E81BCB28A}"/>
    <cellStyle name="Millares 473" xfId="12737" xr:uid="{495BF255-C1DF-41FD-94D6-0D51B0106EE7}"/>
    <cellStyle name="Millares 474" xfId="15390" xr:uid="{49E7F28A-4455-4755-87CC-BD2A9CBA7F1C}"/>
    <cellStyle name="Millares 475" xfId="12734" xr:uid="{0A151ACC-4D9F-4CFF-B7CE-5BBB79E36952}"/>
    <cellStyle name="Millares 476" xfId="15389" xr:uid="{E19FFC0B-90FE-4B20-A2DC-90EABDCFC886}"/>
    <cellStyle name="Millares 477" xfId="12733" xr:uid="{BD8B4A23-1EE1-40BF-8F52-AB49CBBC5D7C}"/>
    <cellStyle name="Millares 478" xfId="10188" xr:uid="{A20A580A-121D-48B4-8025-5D5632F01958}"/>
    <cellStyle name="Millares 479" xfId="15441" xr:uid="{0401110F-F05C-4CE2-BDC5-B05F133E28F2}"/>
    <cellStyle name="Millares 48" xfId="5100" xr:uid="{42116AD5-1074-4A65-8916-1BC0C61C32A1}"/>
    <cellStyle name="Millares 48 10" xfId="5101" xr:uid="{FA1657D9-0C1B-478C-BB52-AD71C5DDD408}"/>
    <cellStyle name="Millares 48 10 2" xfId="13267" xr:uid="{8AFE5A52-E308-4CE9-9271-A8BE1F86BBEC}"/>
    <cellStyle name="Millares 48 10 3" xfId="12323" xr:uid="{EDE332BF-9957-4D7B-BA24-C171CAB3B7F4}"/>
    <cellStyle name="Millares 48 10 4" xfId="17932" xr:uid="{8469FD2A-941A-4EE6-925A-3F473E3A79B1}"/>
    <cellStyle name="Millares 48 10 5" xfId="7923" xr:uid="{332278CA-CDC4-477D-BD90-492C7A2A8748}"/>
    <cellStyle name="Millares 48 11" xfId="7009" xr:uid="{657EEE14-5AA6-44EE-86BB-CB40EA9E393E}"/>
    <cellStyle name="Millares 48 11 2" xfId="13268" xr:uid="{FF811650-7E13-4B26-901B-E90F1B0BFC10}"/>
    <cellStyle name="Millares 48 11 3" xfId="19817" xr:uid="{CA5DDDCD-686F-4533-BBBA-909EF30B3662}"/>
    <cellStyle name="Millares 48 11 4" xfId="7924" xr:uid="{AC3E1477-782D-4FDD-9ACD-71781E88DE84}"/>
    <cellStyle name="Millares 48 12" xfId="7925" xr:uid="{74A35FE4-054E-4C8F-8335-141EE16FB241}"/>
    <cellStyle name="Millares 48 12 2" xfId="13269" xr:uid="{D200BD7A-830C-4157-A0DA-CB720A4FBB5D}"/>
    <cellStyle name="Millares 48 13" xfId="13266" xr:uid="{056ADCF0-7C49-4831-B8D0-59325248C563}"/>
    <cellStyle name="Millares 48 14" xfId="10593" xr:uid="{253C7EB1-FE47-40A9-BFAD-B25351FE1A7D}"/>
    <cellStyle name="Millares 48 15" xfId="15828" xr:uid="{8C3E2EFE-6FA7-4FB1-8F38-BA4B7292A381}"/>
    <cellStyle name="Millares 48 16" xfId="17931" xr:uid="{108A673B-C9BC-41F9-B12E-91C841AE09DD}"/>
    <cellStyle name="Millares 48 17" xfId="7922" xr:uid="{3CE3094E-B9EF-4461-9EF6-605F6D89A7B7}"/>
    <cellStyle name="Millares 48 2" xfId="5102" xr:uid="{374A7251-87AF-41F2-AF01-0AFCC7D84162}"/>
    <cellStyle name="Millares 48 2 10" xfId="15829" xr:uid="{4391056D-B609-414E-B307-9DCBCAE990EA}"/>
    <cellStyle name="Millares 48 2 11" xfId="17933" xr:uid="{B352FE48-FDBE-4E94-BD47-8DAA2CBF9475}"/>
    <cellStyle name="Millares 48 2 12" xfId="7926" xr:uid="{E87A009C-79E4-4D5A-9D3C-930251BD435E}"/>
    <cellStyle name="Millares 48 2 2" xfId="5103" xr:uid="{17EDDC28-11FA-4893-AF2A-EB9142A3C807}"/>
    <cellStyle name="Millares 48 2 2 2" xfId="5104" xr:uid="{884C7B36-DF01-49C2-AF69-797F36F93935}"/>
    <cellStyle name="Millares 48 2 2 2 2" xfId="13272" xr:uid="{2BCE8EF0-40B2-4261-B863-E3F1DA8C1DBD}"/>
    <cellStyle name="Millares 48 2 2 2 3" xfId="10596" xr:uid="{F3A472A3-304D-41C2-8344-38A21B5A8B0B}"/>
    <cellStyle name="Millares 48 2 2 2 4" xfId="15831" xr:uid="{4125013E-D520-4C9E-B82C-026655626D70}"/>
    <cellStyle name="Millares 48 2 2 2 5" xfId="17935" xr:uid="{742C5EDF-42D7-45B9-BE46-79F9B90EEFDC}"/>
    <cellStyle name="Millares 48 2 2 2 6" xfId="7928" xr:uid="{37783813-188B-49C1-B952-AB233C4D40B5}"/>
    <cellStyle name="Millares 48 2 2 3" xfId="13271" xr:uid="{96C353FC-E098-46A7-90A5-414A2F347343}"/>
    <cellStyle name="Millares 48 2 2 4" xfId="10595" xr:uid="{C8323A07-A050-4B05-845F-507D84B2C7B4}"/>
    <cellStyle name="Millares 48 2 2 5" xfId="15830" xr:uid="{6EC9713D-D6D9-4415-BBE9-DB0A626F707C}"/>
    <cellStyle name="Millares 48 2 2 6" xfId="17934" xr:uid="{87F14C49-EA01-4A0D-9EC2-F68D9CC42983}"/>
    <cellStyle name="Millares 48 2 2 7" xfId="7927" xr:uid="{5377E298-22C9-434D-8841-0F64C54C40DF}"/>
    <cellStyle name="Millares 48 2 3" xfId="5105" xr:uid="{85E1A072-0F0D-46CF-B636-F337D771A586}"/>
    <cellStyle name="Millares 48 2 3 2" xfId="13273" xr:uid="{9D71C692-35A7-4E67-A899-7EA1444BA582}"/>
    <cellStyle name="Millares 48 2 3 3" xfId="10597" xr:uid="{98F16AE0-A1C3-4ED2-977F-24F7A4D0D1F9}"/>
    <cellStyle name="Millares 48 2 3 4" xfId="15832" xr:uid="{74345643-CF63-4757-9908-6B3536537098}"/>
    <cellStyle name="Millares 48 2 3 5" xfId="17936" xr:uid="{6CDF737A-CC72-4E54-89C9-0F9C3820CA9A}"/>
    <cellStyle name="Millares 48 2 3 6" xfId="7929" xr:uid="{303CF3CD-FEF7-4657-9BAF-0F77994C090E}"/>
    <cellStyle name="Millares 48 2 4" xfId="5106" xr:uid="{1311E08A-05AB-45B8-9E97-73A9EAB8D75A}"/>
    <cellStyle name="Millares 48 2 4 2" xfId="13274" xr:uid="{77073484-A6C7-44F5-8AC9-6CD58B5A5BAD}"/>
    <cellStyle name="Millares 48 2 4 3" xfId="10598" xr:uid="{4313C4CD-AF1D-438E-BA29-58210B1370D3}"/>
    <cellStyle name="Millares 48 2 4 4" xfId="15833" xr:uid="{A080D681-49C4-488D-9853-CB4E05457522}"/>
    <cellStyle name="Millares 48 2 4 5" xfId="17937" xr:uid="{55370877-65E0-4931-B710-4F3902A1BF61}"/>
    <cellStyle name="Millares 48 2 4 6" xfId="7930" xr:uid="{950EF81C-9ABD-4303-9D08-30013F9E5966}"/>
    <cellStyle name="Millares 48 2 5" xfId="5107" xr:uid="{E9710392-AED5-432C-B91E-3C079FD0002E}"/>
    <cellStyle name="Millares 48 2 5 2" xfId="13275" xr:uid="{E7B20E51-1766-48D2-BF13-F2BC55F2CD7F}"/>
    <cellStyle name="Millares 48 2 5 3" xfId="12324" xr:uid="{FACE7AF0-B6C2-495F-9D57-AABD42C43F00}"/>
    <cellStyle name="Millares 48 2 5 4" xfId="17938" xr:uid="{245A5F33-23E0-4180-A6C0-3FEF3EF4C742}"/>
    <cellStyle name="Millares 48 2 5 5" xfId="7931" xr:uid="{CC6569B0-7A54-41F2-83B9-744AA23B6330}"/>
    <cellStyle name="Millares 48 2 6" xfId="7137" xr:uid="{814E7064-EA3A-45D9-B9D7-60A3192895B8}"/>
    <cellStyle name="Millares 48 2 6 2" xfId="13276" xr:uid="{62974F98-0AC2-4F5C-BD2C-F87AC21C9AE2}"/>
    <cellStyle name="Millares 48 2 6 3" xfId="19917" xr:uid="{BC555331-8BA4-423C-B278-706F026D667F}"/>
    <cellStyle name="Millares 48 2 6 4" xfId="7932" xr:uid="{6BF11EAA-AC0B-46B2-BAB1-8E56FB009622}"/>
    <cellStyle name="Millares 48 2 7" xfId="7933" xr:uid="{B98AAF7F-1BA7-4D44-9CD1-660F3B328C09}"/>
    <cellStyle name="Millares 48 2 7 2" xfId="13277" xr:uid="{84526DBA-3FD3-46FD-8F37-33E1EB3F308B}"/>
    <cellStyle name="Millares 48 2 8" xfId="13270" xr:uid="{75261ED6-B294-44B4-A346-428B22F638BC}"/>
    <cellStyle name="Millares 48 2 9" xfId="10594" xr:uid="{005AA1A2-3C08-4A49-B2FE-C61C8037A643}"/>
    <cellStyle name="Millares 48 3" xfId="5108" xr:uid="{0EEFB7BA-754C-411C-9E6F-CEAA72B72F77}"/>
    <cellStyle name="Millares 48 3 10" xfId="7934" xr:uid="{748DE754-C65C-4998-BB68-A87699FB0E91}"/>
    <cellStyle name="Millares 48 3 2" xfId="5109" xr:uid="{913FCE3C-021B-41D2-B82E-5132FB72142E}"/>
    <cellStyle name="Millares 48 3 2 2" xfId="5110" xr:uid="{367F6722-9E22-4A95-B52C-39D2979BBD3C}"/>
    <cellStyle name="Millares 48 3 2 2 2" xfId="13280" xr:uid="{CD4BEA93-F92E-4BBF-A332-C97A25C0FE84}"/>
    <cellStyle name="Millares 48 3 2 2 3" xfId="10601" xr:uid="{951DC2D6-5763-40F6-8B54-8B5966C3DD3C}"/>
    <cellStyle name="Millares 48 3 2 2 4" xfId="15836" xr:uid="{AD40171C-1B5D-497D-940B-09AED6D29F08}"/>
    <cellStyle name="Millares 48 3 2 2 5" xfId="17941" xr:uid="{83B15F8D-5016-4CE1-961B-E63E31B8C2F8}"/>
    <cellStyle name="Millares 48 3 2 2 6" xfId="7936" xr:uid="{66516189-49B6-4C15-B305-832EC565723C}"/>
    <cellStyle name="Millares 48 3 2 3" xfId="13279" xr:uid="{A63027D7-4BD9-4600-B971-12078F83EBF2}"/>
    <cellStyle name="Millares 48 3 2 4" xfId="10600" xr:uid="{49E91C06-731C-4A8D-BF2F-282E42EDEAD2}"/>
    <cellStyle name="Millares 48 3 2 5" xfId="15835" xr:uid="{CB73BA84-4DBA-499A-A6C4-FACC7FC8A54D}"/>
    <cellStyle name="Millares 48 3 2 6" xfId="17940" xr:uid="{D4FF7509-D562-46CB-8E86-DC3B55B794DB}"/>
    <cellStyle name="Millares 48 3 2 7" xfId="7935" xr:uid="{6A12C048-0D89-4954-BD6B-EFBAB0AEFF6F}"/>
    <cellStyle name="Millares 48 3 3" xfId="5111" xr:uid="{BFADD2EA-5242-46C2-B663-4EB186F638C9}"/>
    <cellStyle name="Millares 48 3 3 2" xfId="5112" xr:uid="{359DE8CA-54C6-42A5-BC47-F4289273A570}"/>
    <cellStyle name="Millares 48 3 3 2 2" xfId="13282" xr:uid="{0DDF5867-B68C-4A13-8A1A-C0989FE4830A}"/>
    <cellStyle name="Millares 48 3 3 2 3" xfId="10603" xr:uid="{39087E94-69D4-4AE3-97CA-EEE216A529F8}"/>
    <cellStyle name="Millares 48 3 3 2 4" xfId="15838" xr:uid="{FF090A90-A5DE-4721-8535-9DE4135E26DD}"/>
    <cellStyle name="Millares 48 3 3 2 5" xfId="17943" xr:uid="{59CAB3F8-A089-49F9-898C-C300F5A8284D}"/>
    <cellStyle name="Millares 48 3 3 2 6" xfId="7938" xr:uid="{D08FC027-CA3D-48E7-B8BA-844848D7323A}"/>
    <cellStyle name="Millares 48 3 3 3" xfId="13281" xr:uid="{72500DCA-7171-4287-9BA0-4E9F35D7E582}"/>
    <cellStyle name="Millares 48 3 3 4" xfId="10602" xr:uid="{6E87BF9C-01E7-47CF-8338-D493A48BA951}"/>
    <cellStyle name="Millares 48 3 3 5" xfId="15837" xr:uid="{63AD378B-C8D2-4A38-B504-99147EB3C18B}"/>
    <cellStyle name="Millares 48 3 3 6" xfId="17942" xr:uid="{F2CB01A6-F6F4-4557-A466-EFCFD667BFCB}"/>
    <cellStyle name="Millares 48 3 3 7" xfId="7937" xr:uid="{490A503C-4811-4D1A-A952-0DF854E6D194}"/>
    <cellStyle name="Millares 48 3 4" xfId="5113" xr:uid="{18241047-FF11-4BBE-A921-2C3A419C8FD4}"/>
    <cellStyle name="Millares 48 3 4 2" xfId="13283" xr:uid="{62339F01-F6D8-46DD-B398-E624A833EA81}"/>
    <cellStyle name="Millares 48 3 4 3" xfId="10604" xr:uid="{5394F802-F733-4777-98DF-F923BE3B0F2C}"/>
    <cellStyle name="Millares 48 3 4 4" xfId="15839" xr:uid="{042BF783-D4C2-4679-AF25-AF24FC759BFB}"/>
    <cellStyle name="Millares 48 3 4 5" xfId="17944" xr:uid="{DB537915-0F93-404F-B0ED-02F83A2717C4}"/>
    <cellStyle name="Millares 48 3 4 6" xfId="7939" xr:uid="{47146E81-7F5D-4753-A8C2-F9D26CD8DD27}"/>
    <cellStyle name="Millares 48 3 5" xfId="5114" xr:uid="{DCDFB42D-DC26-490E-9919-DC52C5E50483}"/>
    <cellStyle name="Millares 48 3 5 2" xfId="13284" xr:uid="{87A3227D-8C2D-44B5-9581-D2149EB7F044}"/>
    <cellStyle name="Millares 48 3 5 3" xfId="10605" xr:uid="{513752E0-CFF6-4454-95AF-C7B97ABE8BDB}"/>
    <cellStyle name="Millares 48 3 5 4" xfId="15840" xr:uid="{6FA166E7-F0B3-477C-B501-1E1081E82147}"/>
    <cellStyle name="Millares 48 3 5 5" xfId="17945" xr:uid="{DCD0BB1C-758A-4AF8-84F1-527FE4CC060F}"/>
    <cellStyle name="Millares 48 3 5 6" xfId="7940" xr:uid="{BCE4A3BA-924F-4F4D-9294-83F1DF48E4BC}"/>
    <cellStyle name="Millares 48 3 6" xfId="13278" xr:uid="{79C2F54D-2BD9-43AD-A1EA-7D0D0F70AE64}"/>
    <cellStyle name="Millares 48 3 7" xfId="10599" xr:uid="{0C535485-E36B-4947-B994-F8365626D68A}"/>
    <cellStyle name="Millares 48 3 8" xfId="15834" xr:uid="{98809236-58BC-488F-BB23-25F9C9E98974}"/>
    <cellStyle name="Millares 48 3 9" xfId="17939" xr:uid="{436135C9-B584-45A3-A12B-B3CE4B1D240A}"/>
    <cellStyle name="Millares 48 4" xfId="5115" xr:uid="{1179F688-BB6F-4FE6-8CA6-BE272A5C25B2}"/>
    <cellStyle name="Millares 48 4 2" xfId="5116" xr:uid="{77981FE1-BEFC-4278-9C23-FC2C56B490F3}"/>
    <cellStyle name="Millares 48 4 2 2" xfId="13286" xr:uid="{FF2679CA-AA63-4209-96F2-68C92502CB37}"/>
    <cellStyle name="Millares 48 4 2 3" xfId="10607" xr:uid="{40176490-67FC-45EA-A4FA-0F4606462426}"/>
    <cellStyle name="Millares 48 4 2 4" xfId="15842" xr:uid="{D13F9DEB-81EF-4D78-BCF0-10029CD363CB}"/>
    <cellStyle name="Millares 48 4 2 5" xfId="17947" xr:uid="{4E4799E7-D578-40B0-ACE5-521BA823AAF9}"/>
    <cellStyle name="Millares 48 4 2 6" xfId="7942" xr:uid="{4CB2BBCB-6BE2-406B-BF2C-EAEB10E3A619}"/>
    <cellStyle name="Millares 48 4 3" xfId="13285" xr:uid="{6977E6E1-FAC9-45EC-9B07-CC76AB8602DD}"/>
    <cellStyle name="Millares 48 4 4" xfId="10606" xr:uid="{7154AD14-F3EB-445F-BBE4-4D8C631FEAFE}"/>
    <cellStyle name="Millares 48 4 5" xfId="15841" xr:uid="{C6CFD98D-8DF5-4CC3-9C3B-27049AC94BB5}"/>
    <cellStyle name="Millares 48 4 6" xfId="17946" xr:uid="{961F4427-1A29-4D3A-85E2-6B35D7743DED}"/>
    <cellStyle name="Millares 48 4 7" xfId="7941" xr:uid="{EDA721B9-234F-455A-8E21-751C001D4783}"/>
    <cellStyle name="Millares 48 5" xfId="5117" xr:uid="{6FCB4A50-68C0-4106-8D61-9C5EC8D2AF1A}"/>
    <cellStyle name="Millares 48 5 2" xfId="5118" xr:uid="{1457FECF-A9B3-4087-99C6-2CE9241B64D6}"/>
    <cellStyle name="Millares 48 5 2 2" xfId="13288" xr:uid="{B3A49282-E29D-4F3D-BD5F-D1F9A78EBA2D}"/>
    <cellStyle name="Millares 48 5 2 3" xfId="10609" xr:uid="{75D57E64-514D-4FAC-ADE0-59CFD44F21E0}"/>
    <cellStyle name="Millares 48 5 2 4" xfId="15844" xr:uid="{04ABB395-CCBD-43F9-9586-D82BCCC3F7C5}"/>
    <cellStyle name="Millares 48 5 2 5" xfId="17949" xr:uid="{D72567E3-A78E-4A0B-A029-E98CB7D07997}"/>
    <cellStyle name="Millares 48 5 2 6" xfId="7944" xr:uid="{8D795D1E-29E5-4637-B387-8CDCC3533793}"/>
    <cellStyle name="Millares 48 5 3" xfId="13287" xr:uid="{58452E12-1E8E-4EE5-85F5-999C18438C96}"/>
    <cellStyle name="Millares 48 5 4" xfId="10608" xr:uid="{B296BC32-FDB2-47E9-B634-D1FE5D47C118}"/>
    <cellStyle name="Millares 48 5 5" xfId="15843" xr:uid="{606EA3D5-4C72-4C9B-8136-85EE930EDBD1}"/>
    <cellStyle name="Millares 48 5 6" xfId="17948" xr:uid="{3FAFB400-C6F7-4BCF-ADDA-C13DF4C28A7F}"/>
    <cellStyle name="Millares 48 5 7" xfId="7943" xr:uid="{E8FFFEDD-D0C0-4966-9318-77B6AAB8B23B}"/>
    <cellStyle name="Millares 48 6" xfId="5119" xr:uid="{A15C09BE-B5BA-4633-AE87-ABCFDE56FF26}"/>
    <cellStyle name="Millares 48 6 2" xfId="5120" xr:uid="{DF54D4FC-611B-42E0-9558-542A0C50736E}"/>
    <cellStyle name="Millares 48 6 2 2" xfId="13290" xr:uid="{280151DB-1785-4AE2-9601-870C93124721}"/>
    <cellStyle name="Millares 48 6 2 3" xfId="10611" xr:uid="{5144C67B-7B83-4485-84EC-9679BB8E4A4B}"/>
    <cellStyle name="Millares 48 6 2 4" xfId="15846" xr:uid="{3067F685-136C-4623-87FD-D0DA63D57868}"/>
    <cellStyle name="Millares 48 6 2 5" xfId="17951" xr:uid="{7214BBD6-AA6A-4EDA-A15A-10CCE47F9BE1}"/>
    <cellStyle name="Millares 48 6 2 6" xfId="7946" xr:uid="{5C9B92B1-6E49-42F3-B9FF-1C94EC931D77}"/>
    <cellStyle name="Millares 48 6 3" xfId="13289" xr:uid="{B386695F-C6B0-4E30-95CA-38648F8E5021}"/>
    <cellStyle name="Millares 48 6 4" xfId="10610" xr:uid="{13E2EC1C-BDD6-4609-9178-42A9A39F6E41}"/>
    <cellStyle name="Millares 48 6 5" xfId="15845" xr:uid="{5EE29FDE-5EB7-4C01-9A1F-DB2AE0F1D82A}"/>
    <cellStyle name="Millares 48 6 6" xfId="17950" xr:uid="{E1554C5C-5709-4436-B976-DB0C67444517}"/>
    <cellStyle name="Millares 48 6 7" xfId="7945" xr:uid="{869A2DF2-38AC-4483-85EA-989AABACF367}"/>
    <cellStyle name="Millares 48 7" xfId="5121" xr:uid="{35FFA69B-C80E-4941-BA38-A7FED36CF2D9}"/>
    <cellStyle name="Millares 48 7 2" xfId="13291" xr:uid="{F690DBF1-822C-4ECA-8EC8-8C2809029660}"/>
    <cellStyle name="Millares 48 7 3" xfId="10612" xr:uid="{0AA99E2B-05F5-4753-AAC9-B061915383F3}"/>
    <cellStyle name="Millares 48 7 4" xfId="15847" xr:uid="{5FD3E595-20CA-43A6-86EA-3614DBD5EB10}"/>
    <cellStyle name="Millares 48 7 5" xfId="17952" xr:uid="{B3E0E7E0-D9A8-4E92-B759-B379A0D315E4}"/>
    <cellStyle name="Millares 48 7 6" xfId="7947" xr:uid="{CE6A763D-D0B6-440F-8886-E55526357000}"/>
    <cellStyle name="Millares 48 8" xfId="5122" xr:uid="{BE0D8CAB-622F-47D4-9D8A-AC9C4486AEB8}"/>
    <cellStyle name="Millares 48 8 2" xfId="13292" xr:uid="{88E4FCC4-93D0-405B-B259-15AE6A0DCE0C}"/>
    <cellStyle name="Millares 48 8 3" xfId="10613" xr:uid="{516D108E-BED9-4718-8068-DA55DAC6D2E2}"/>
    <cellStyle name="Millares 48 8 4" xfId="15848" xr:uid="{3F0FBD5B-F8E0-46AD-AB76-63F9A29ADCC5}"/>
    <cellStyle name="Millares 48 8 5" xfId="17953" xr:uid="{FC1B30D8-2903-464F-A992-CCF8211534E4}"/>
    <cellStyle name="Millares 48 8 6" xfId="7948" xr:uid="{CE2F9640-EFF7-47C2-B10D-8B48945A90BC}"/>
    <cellStyle name="Millares 48 9" xfId="5123" xr:uid="{F9F90B1B-484F-4599-AD21-281ADCED67F5}"/>
    <cellStyle name="Millares 48 9 2" xfId="13293" xr:uid="{65B44E80-D9EB-42D7-92CC-0ADA8AE2C284}"/>
    <cellStyle name="Millares 48 9 3" xfId="10614" xr:uid="{1D39348E-F2EC-47ED-930F-F7E3F65916B3}"/>
    <cellStyle name="Millares 48 9 4" xfId="15849" xr:uid="{A5335C79-BC25-47A5-8ED8-50B1D33EDF95}"/>
    <cellStyle name="Millares 48 9 5" xfId="17954" xr:uid="{4CB656C8-9CF5-4CC7-9AAD-8B9105FFAE64}"/>
    <cellStyle name="Millares 48 9 6" xfId="7949" xr:uid="{E58C6064-0F65-4D13-BB4C-B4AB1FB955A5}"/>
    <cellStyle name="Millares 480" xfId="17531" xr:uid="{8B2FB9C5-7FB3-458A-B06E-2B2F7AFFED53}"/>
    <cellStyle name="Millares 480 2" xfId="22675" xr:uid="{B3B0E966-4D21-45A1-A107-B39B905233A1}"/>
    <cellStyle name="Millares 480 2 2" xfId="28231" xr:uid="{D1156C52-3C70-4D50-8758-2C044D087B67}"/>
    <cellStyle name="Millares 480 2 3" xfId="33725" xr:uid="{888D5AC2-8185-4428-83B3-8C7B5F680787}"/>
    <cellStyle name="Millares 480 2 4" xfId="39209" xr:uid="{06F91F20-3AB1-4F26-B15E-EF46EBEA8CCA}"/>
    <cellStyle name="Millares 480 3" xfId="25502" xr:uid="{225A3B9C-589D-44E8-8972-715CE8347B33}"/>
    <cellStyle name="Millares 480 4" xfId="30996" xr:uid="{7BC576DD-7117-41B0-9DA9-6D9C6C6FBF6A}"/>
    <cellStyle name="Millares 480 5" xfId="36480" xr:uid="{309A1E12-CAD4-4189-BD75-57C727EA7179}"/>
    <cellStyle name="Millares 481" xfId="17532" xr:uid="{08253F69-CF85-4C60-AEF1-8CAA7BC5C0DC}"/>
    <cellStyle name="Millares 481 2" xfId="22676" xr:uid="{AFBC81B7-8B7B-436C-A300-A1D9DD226856}"/>
    <cellStyle name="Millares 481 2 2" xfId="28232" xr:uid="{2B42CB01-B1E3-46F1-A67E-D2DACB45162C}"/>
    <cellStyle name="Millares 481 2 3" xfId="33726" xr:uid="{A5EB1D99-EA18-43F1-8CE8-58B28594D7D7}"/>
    <cellStyle name="Millares 481 2 4" xfId="39210" xr:uid="{D3542783-22FB-47BF-B4B8-C015874468E8}"/>
    <cellStyle name="Millares 481 3" xfId="25503" xr:uid="{CF106B6C-4124-4B41-9F9F-600BB19F6C38}"/>
    <cellStyle name="Millares 481 4" xfId="30997" xr:uid="{0B1644B7-4953-46DF-AB0D-58865FDDB758}"/>
    <cellStyle name="Millares 481 5" xfId="36481" xr:uid="{2AA7E99B-9046-4990-8B9E-BC140FC05C4F}"/>
    <cellStyle name="Millares 482" xfId="17533" xr:uid="{0DB07199-D662-4733-BA34-F1103C524AD6}"/>
    <cellStyle name="Millares 482 2" xfId="22677" xr:uid="{69E55BB3-0ECF-4B97-BC09-E0C9A96AE965}"/>
    <cellStyle name="Millares 482 2 2" xfId="28233" xr:uid="{3C6BDDA2-EDB5-4C21-AE3A-A4C37E80197F}"/>
    <cellStyle name="Millares 482 2 3" xfId="33727" xr:uid="{C0C016B3-CEBB-43DA-9CDA-FF76EC225B87}"/>
    <cellStyle name="Millares 482 2 4" xfId="39211" xr:uid="{97FA0029-AC79-4459-BDDB-AA4A76F1223D}"/>
    <cellStyle name="Millares 482 3" xfId="25504" xr:uid="{75A85A19-8070-4CF1-990F-7B33B098D82F}"/>
    <cellStyle name="Millares 482 4" xfId="30998" xr:uid="{E6BA716A-4F4F-4CE0-BA31-09C94FB65339}"/>
    <cellStyle name="Millares 482 5" xfId="36482" xr:uid="{FE98B527-46D0-4EF4-9EF7-12D22E3DD12A}"/>
    <cellStyle name="Millares 483" xfId="17534" xr:uid="{343D6E7A-A17B-48DA-BD99-BC9903E5E9E4}"/>
    <cellStyle name="Millares 483 2" xfId="22678" xr:uid="{7DBC6544-BA7D-43DC-A670-8979B7EBF624}"/>
    <cellStyle name="Millares 483 2 2" xfId="28234" xr:uid="{FEB422FE-BA0C-4EE0-8D15-CE38F4F7BEFC}"/>
    <cellStyle name="Millares 483 2 3" xfId="33728" xr:uid="{10F989E0-B84D-4799-98DC-E5B126F3BFB1}"/>
    <cellStyle name="Millares 483 2 4" xfId="39212" xr:uid="{E9F8E526-ADB0-4600-BD09-BEF4D06BB0F7}"/>
    <cellStyle name="Millares 483 3" xfId="25505" xr:uid="{AE79F870-4A58-42E0-85B5-D0E7CB3C7E3E}"/>
    <cellStyle name="Millares 483 4" xfId="30999" xr:uid="{BED2EC86-2BDB-4B1D-A7A0-D0F47809C8EB}"/>
    <cellStyle name="Millares 483 5" xfId="36483" xr:uid="{CE99D523-0666-46D3-B899-5361C3E604BE}"/>
    <cellStyle name="Millares 484" xfId="17535" xr:uid="{D243500C-681E-4F92-84C7-237E7C21C159}"/>
    <cellStyle name="Millares 484 2" xfId="22679" xr:uid="{07C1C786-67E3-433D-9553-BA69A29A6AB1}"/>
    <cellStyle name="Millares 484 2 2" xfId="28235" xr:uid="{4931F2AD-0015-48DF-8094-ECC0620EE2BC}"/>
    <cellStyle name="Millares 484 2 3" xfId="33729" xr:uid="{D5B01338-D987-406D-A363-13CC4F009ABB}"/>
    <cellStyle name="Millares 484 2 4" xfId="39213" xr:uid="{D44ECD55-66E4-406C-A26D-078D7EC7F544}"/>
    <cellStyle name="Millares 484 3" xfId="25506" xr:uid="{6CE57EAB-9C34-44E9-AD25-D9670252010B}"/>
    <cellStyle name="Millares 484 4" xfId="31000" xr:uid="{61889ABD-CCD5-49B5-9812-67FBC9D2FACC}"/>
    <cellStyle name="Millares 484 5" xfId="36484" xr:uid="{4D31B50D-D9DE-4286-9A6E-CCE17DB8E1B5}"/>
    <cellStyle name="Millares 485" xfId="17536" xr:uid="{B9A962CE-1AB4-4753-8903-5ACD64189A72}"/>
    <cellStyle name="Millares 485 2" xfId="22680" xr:uid="{270AF94F-8AB0-499F-9105-4397CA5F8DC7}"/>
    <cellStyle name="Millares 485 2 2" xfId="28236" xr:uid="{0E24618B-23A2-4F07-83E6-0E4BCFC8A398}"/>
    <cellStyle name="Millares 485 2 3" xfId="33730" xr:uid="{E489118B-D7CF-41D6-8CD0-656D7D1C62CA}"/>
    <cellStyle name="Millares 485 2 4" xfId="39214" xr:uid="{6D6A0DEE-2BCE-4B90-B823-78A660422AEE}"/>
    <cellStyle name="Millares 485 3" xfId="25507" xr:uid="{2DF43A4C-F250-4A9B-928F-27EFEB20E40F}"/>
    <cellStyle name="Millares 485 4" xfId="31001" xr:uid="{23BE0700-A249-49FD-A513-828AB170FB3B}"/>
    <cellStyle name="Millares 485 5" xfId="36485" xr:uid="{8F50DB07-E542-4FB1-BFE1-E97226F71403}"/>
    <cellStyle name="Millares 486" xfId="17537" xr:uid="{F9848B69-1930-46DE-B847-ACA14AE1BBAE}"/>
    <cellStyle name="Millares 486 2" xfId="22681" xr:uid="{F8642743-6137-4D32-BB9F-F8E174C490E3}"/>
    <cellStyle name="Millares 486 2 2" xfId="28237" xr:uid="{367226E1-486D-458F-8157-B63CE1409674}"/>
    <cellStyle name="Millares 486 2 3" xfId="33731" xr:uid="{F3DC4970-E03B-437B-97E2-F80EA1A0C849}"/>
    <cellStyle name="Millares 486 2 4" xfId="39215" xr:uid="{11DA29A3-EC19-4DA3-8BE7-A3341266E55F}"/>
    <cellStyle name="Millares 486 3" xfId="25508" xr:uid="{29FECE84-529F-452C-A9CB-AD80EFECC87B}"/>
    <cellStyle name="Millares 486 4" xfId="31002" xr:uid="{C8A71134-6B38-480E-ADEF-8D77F04BD16A}"/>
    <cellStyle name="Millares 486 5" xfId="36486" xr:uid="{EA9CFD42-6E00-4C22-9F08-CCBDBAEB9CBD}"/>
    <cellStyle name="Millares 487" xfId="17538" xr:uid="{EA28397A-5BB5-4909-89AA-6470427E7353}"/>
    <cellStyle name="Millares 487 2" xfId="22682" xr:uid="{F0F9B124-61E1-4B98-B0EE-92CE157931DE}"/>
    <cellStyle name="Millares 487 2 2" xfId="28238" xr:uid="{412FD02C-AAE7-4EA0-A309-F6EAC2EBED73}"/>
    <cellStyle name="Millares 487 2 3" xfId="33732" xr:uid="{023A4969-E39D-4227-A897-236D288F5E1B}"/>
    <cellStyle name="Millares 487 2 4" xfId="39216" xr:uid="{FBF227E4-C894-4919-872F-7C069596C10F}"/>
    <cellStyle name="Millares 487 3" xfId="25509" xr:uid="{CCDA644A-414C-4D83-B019-4AC88B0A2AC6}"/>
    <cellStyle name="Millares 487 4" xfId="31003" xr:uid="{C82A9BDC-9498-4593-848A-9BB0CB692DED}"/>
    <cellStyle name="Millares 487 5" xfId="36487" xr:uid="{3F9BC0D8-2D0C-4A79-BD11-F5B4CE2C8073}"/>
    <cellStyle name="Millares 488" xfId="17539" xr:uid="{7A08E012-D1BE-45FC-90B6-A635CB284C1F}"/>
    <cellStyle name="Millares 488 2" xfId="22683" xr:uid="{80F4EEDE-092F-4E1D-B671-AF330C5EA43A}"/>
    <cellStyle name="Millares 488 2 2" xfId="28239" xr:uid="{C4158BA0-7C64-4AB3-BD75-ECB31FBDF7AF}"/>
    <cellStyle name="Millares 488 2 3" xfId="33733" xr:uid="{6D7898F7-DDF6-4365-8BA8-471F60C4848E}"/>
    <cellStyle name="Millares 488 2 4" xfId="39217" xr:uid="{429D2A93-005D-4C03-ADCD-2F9B4C00479B}"/>
    <cellStyle name="Millares 488 3" xfId="25510" xr:uid="{28367A50-D728-4DE6-929A-38CFDAED722A}"/>
    <cellStyle name="Millares 488 4" xfId="31004" xr:uid="{B5D94007-93BE-44A8-8826-00B3F4C1F9B0}"/>
    <cellStyle name="Millares 488 5" xfId="36488" xr:uid="{E78AD00A-1C2F-43AD-A53F-53686140A201}"/>
    <cellStyle name="Millares 489" xfId="17540" xr:uid="{95207583-8884-43E6-B825-1DAF2050F837}"/>
    <cellStyle name="Millares 489 2" xfId="22684" xr:uid="{318FDA7D-E17A-4A34-A17D-3D91238D28F4}"/>
    <cellStyle name="Millares 489 2 2" xfId="28240" xr:uid="{98859B95-4869-4F4E-BE82-8416524D0920}"/>
    <cellStyle name="Millares 489 2 3" xfId="33734" xr:uid="{4055E1CC-FE2C-4512-89C0-2BED366FA763}"/>
    <cellStyle name="Millares 489 2 4" xfId="39218" xr:uid="{5884ADED-10D6-4AD4-BDE9-9E64336035F0}"/>
    <cellStyle name="Millares 489 3" xfId="25511" xr:uid="{FF66165C-9DB4-46A3-B885-A457AAF8155D}"/>
    <cellStyle name="Millares 489 4" xfId="31005" xr:uid="{1BA979D4-B312-48DF-8955-FBA24FA80D9C}"/>
    <cellStyle name="Millares 489 5" xfId="36489" xr:uid="{D61271F6-4936-4604-A402-24CF917BC1F9}"/>
    <cellStyle name="Millares 49" xfId="5124" xr:uid="{52FE01B0-7E6E-480D-9494-BBDDA2582B14}"/>
    <cellStyle name="Millares 49 10" xfId="15850" xr:uid="{C42AC7B5-6ACC-4B66-B95A-F5D7FFE6F5F0}"/>
    <cellStyle name="Millares 49 11" xfId="17955" xr:uid="{457782FE-FFFA-4E14-8616-2A9C75BC328C}"/>
    <cellStyle name="Millares 49 12" xfId="7950" xr:uid="{C475FD1D-2DD1-49CB-B141-52D60299F8ED}"/>
    <cellStyle name="Millares 49 2" xfId="5125" xr:uid="{36D45EA8-0DFA-44D4-8C90-0D506922A1BA}"/>
    <cellStyle name="Millares 49 2 10" xfId="17956" xr:uid="{82844CAD-5DA8-43F4-85E5-9E38DF8564AF}"/>
    <cellStyle name="Millares 49 2 11" xfId="7951" xr:uid="{97E4690B-7554-47E9-B4E3-D460198DF44F}"/>
    <cellStyle name="Millares 49 2 2" xfId="5126" xr:uid="{870A4DD1-00EC-4A68-BE4D-0141EE5A25F8}"/>
    <cellStyle name="Millares 49 2 2 2" xfId="13296" xr:uid="{CE644F47-3776-4459-8EBB-10CE11F279DB}"/>
    <cellStyle name="Millares 49 2 2 3" xfId="10617" xr:uid="{9540385A-BFFB-4277-A0DE-849F867B261C}"/>
    <cellStyle name="Millares 49 2 2 4" xfId="15852" xr:uid="{157E0259-267A-41CF-877D-1E20352518EB}"/>
    <cellStyle name="Millares 49 2 2 5" xfId="17957" xr:uid="{B1E724E8-C9B0-4C8C-8CDF-D075425137E5}"/>
    <cellStyle name="Millares 49 2 2 6" xfId="7952" xr:uid="{7D445E81-9B5D-4594-A12D-C434766A36F3}"/>
    <cellStyle name="Millares 49 2 3" xfId="5127" xr:uid="{FE03DB4C-538E-4058-A729-DE9605BACAA3}"/>
    <cellStyle name="Millares 49 2 3 2" xfId="13297" xr:uid="{16A352BF-1B98-45CB-A42C-54FDF9A34CB4}"/>
    <cellStyle name="Millares 49 2 3 3" xfId="10618" xr:uid="{2C1DD832-F8D3-463B-92F4-60C1A6507BAF}"/>
    <cellStyle name="Millares 49 2 3 4" xfId="15853" xr:uid="{34566230-23E6-4035-8560-29011C18E113}"/>
    <cellStyle name="Millares 49 2 3 5" xfId="17958" xr:uid="{70D97955-9E91-4A29-9912-211A4C4E2FEB}"/>
    <cellStyle name="Millares 49 2 3 6" xfId="7953" xr:uid="{3BA2591B-57FE-4038-B951-AB995BF4A40E}"/>
    <cellStyle name="Millares 49 2 4" xfId="5128" xr:uid="{7CD731DB-D826-4F29-B45F-06974D63163A}"/>
    <cellStyle name="Millares 49 2 4 2" xfId="13298" xr:uid="{0F3569CC-D6C7-445B-ACBE-D4B873642938}"/>
    <cellStyle name="Millares 49 2 4 3" xfId="12326" xr:uid="{9D150B3F-2D97-45EF-9F01-3F4532E0AC6B}"/>
    <cellStyle name="Millares 49 2 4 4" xfId="17959" xr:uid="{48993CAD-778E-42C7-BC67-73B26F06C00C}"/>
    <cellStyle name="Millares 49 2 4 5" xfId="7954" xr:uid="{DF38EED6-54A3-43EB-93BC-14144E07BC76}"/>
    <cellStyle name="Millares 49 2 5" xfId="7138" xr:uid="{A996CE87-3A79-4C48-BD00-C25ECEC83F3C}"/>
    <cellStyle name="Millares 49 2 5 2" xfId="13299" xr:uid="{6AA0C778-C1AD-43C0-8075-07A687496D5C}"/>
    <cellStyle name="Millares 49 2 5 3" xfId="19918" xr:uid="{2F32489F-5A90-413E-8D03-0017868E9B1B}"/>
    <cellStyle name="Millares 49 2 5 4" xfId="7955" xr:uid="{DDF89627-85BB-4554-B371-92BED0499D22}"/>
    <cellStyle name="Millares 49 2 6" xfId="7956" xr:uid="{4D54A3F9-C324-4EAF-AE78-ED726FF31C99}"/>
    <cellStyle name="Millares 49 2 6 2" xfId="13300" xr:uid="{2CAB329D-4CE5-4661-B751-F92F190E31FB}"/>
    <cellStyle name="Millares 49 2 7" xfId="13295" xr:uid="{6CD5A0F4-EA3E-48B3-BA2D-0D2D98C6CE72}"/>
    <cellStyle name="Millares 49 2 8" xfId="10616" xr:uid="{14C7066B-5199-4E35-BAAB-BB0A12B3AB2D}"/>
    <cellStyle name="Millares 49 2 9" xfId="15851" xr:uid="{6114B92B-3300-422B-958A-424AB4B761C7}"/>
    <cellStyle name="Millares 49 3" xfId="5129" xr:uid="{421BED01-E08F-402D-9CC1-95CB5AB65F58}"/>
    <cellStyle name="Millares 49 3 2" xfId="13301" xr:uid="{D54DCCD7-839A-4DAA-A82E-F65FCBBD0901}"/>
    <cellStyle name="Millares 49 3 3" xfId="10619" xr:uid="{53812C2A-0ACA-40D5-AA3E-2C39BECE394E}"/>
    <cellStyle name="Millares 49 3 4" xfId="15854" xr:uid="{CDF86ACC-C227-44F7-8CA3-0C6861B99D14}"/>
    <cellStyle name="Millares 49 3 5" xfId="17960" xr:uid="{36A53A98-8BD7-45F3-BABF-40F5692300A3}"/>
    <cellStyle name="Millares 49 3 6" xfId="7957" xr:uid="{DC26970C-A1F3-421E-BE63-3774B744D9DF}"/>
    <cellStyle name="Millares 49 4" xfId="5130" xr:uid="{5C90D09D-C26E-4705-A862-B553984F74FF}"/>
    <cellStyle name="Millares 49 4 2" xfId="13302" xr:uid="{5A9526B5-282F-4417-8792-1F38B209C63C}"/>
    <cellStyle name="Millares 49 4 3" xfId="10620" xr:uid="{8F675529-3857-4F45-838D-85DAC0651249}"/>
    <cellStyle name="Millares 49 4 4" xfId="15855" xr:uid="{7BF8507C-2EEC-473A-AAB3-D6C2F3C7E2D5}"/>
    <cellStyle name="Millares 49 4 5" xfId="17961" xr:uid="{36E7FCCF-DB53-4EED-92A4-C8234DFF058D}"/>
    <cellStyle name="Millares 49 4 6" xfId="7958" xr:uid="{B2D4EC16-0EAA-4CFB-A491-48D7272382EC}"/>
    <cellStyle name="Millares 49 5" xfId="5131" xr:uid="{626C6B87-DF61-46EB-96DD-81A2D25BD2C7}"/>
    <cellStyle name="Millares 49 5 2" xfId="13303" xr:uid="{25E36316-8B98-4641-AB67-DED68E9D8476}"/>
    <cellStyle name="Millares 49 5 3" xfId="12325" xr:uid="{BE5DCADB-3B08-4682-8F55-F3671B41A724}"/>
    <cellStyle name="Millares 49 5 4" xfId="17962" xr:uid="{5E189C6D-435C-475A-9C71-2E2C2C37D4BF}"/>
    <cellStyle name="Millares 49 5 5" xfId="7959" xr:uid="{3BAE1979-AEF2-4F65-B023-80497CA3878B}"/>
    <cellStyle name="Millares 49 6" xfId="7010" xr:uid="{DA29D758-5D47-49D5-A4D2-54426554B297}"/>
    <cellStyle name="Millares 49 6 2" xfId="13304" xr:uid="{F4797885-E3D8-496E-8154-BE83DF8F263C}"/>
    <cellStyle name="Millares 49 6 3" xfId="19818" xr:uid="{F4C4064E-D2EB-4998-A9F2-85D5FFC9AAEC}"/>
    <cellStyle name="Millares 49 6 4" xfId="7960" xr:uid="{D229D495-53F9-4E1A-98EA-7BB3C678E266}"/>
    <cellStyle name="Millares 49 7" xfId="7961" xr:uid="{4C26DF3C-0D8E-4F17-B913-116E44BF3B7F}"/>
    <cellStyle name="Millares 49 7 2" xfId="13305" xr:uid="{6ACD0C79-2542-49FC-92BA-56EBE1BA0E32}"/>
    <cellStyle name="Millares 49 8" xfId="13294" xr:uid="{D247A65A-6D1C-4A4D-AF45-3EDD66D10B80}"/>
    <cellStyle name="Millares 49 9" xfId="10615" xr:uid="{2435B233-ADC4-499C-AAC4-A630B82FB8E9}"/>
    <cellStyle name="Millares 490" xfId="17541" xr:uid="{D8A26422-AA04-4143-A38C-A66E159C296A}"/>
    <cellStyle name="Millares 490 2" xfId="22685" xr:uid="{9E080461-83DA-4737-9FF6-A412E408FA55}"/>
    <cellStyle name="Millares 490 2 2" xfId="28241" xr:uid="{B4A97469-1A1B-4355-B530-B0F7BF5F1E65}"/>
    <cellStyle name="Millares 490 2 3" xfId="33735" xr:uid="{592BC1F1-D22E-4D99-82B8-175932623BB6}"/>
    <cellStyle name="Millares 490 2 4" xfId="39219" xr:uid="{6956147A-0C3E-4E94-B669-87BDD226FCA4}"/>
    <cellStyle name="Millares 490 3" xfId="25512" xr:uid="{D6465E67-5545-46FC-9A5C-A1994BD6891A}"/>
    <cellStyle name="Millares 490 4" xfId="31006" xr:uid="{A726C2EA-C12F-4993-9C94-A0E07DBA346F}"/>
    <cellStyle name="Millares 490 5" xfId="36490" xr:uid="{BDDAA614-C8BE-42D4-AAF1-559B4893C595}"/>
    <cellStyle name="Millares 491" xfId="17542" xr:uid="{9E6C94F8-C421-4398-9EE0-5208801EE883}"/>
    <cellStyle name="Millares 491 2" xfId="22686" xr:uid="{20EC96CC-A005-46D3-8666-C323644E47B1}"/>
    <cellStyle name="Millares 491 2 2" xfId="28242" xr:uid="{F3922D55-D130-4C94-822B-5FFF5BB6C708}"/>
    <cellStyle name="Millares 491 2 3" xfId="33736" xr:uid="{F05A96DD-8B5D-44D0-A015-4983EBABE4CD}"/>
    <cellStyle name="Millares 491 2 4" xfId="39220" xr:uid="{5A5CD265-7F81-4C9A-8997-BFD9F889BBBA}"/>
    <cellStyle name="Millares 491 3" xfId="25513" xr:uid="{40304676-8633-4C11-9475-D0E93D4B7ADB}"/>
    <cellStyle name="Millares 491 4" xfId="31007" xr:uid="{893986BF-3465-42F3-9C43-FDFCDE63283C}"/>
    <cellStyle name="Millares 491 5" xfId="36491" xr:uid="{540DD260-4F90-427A-96AC-5B94FC0A6688}"/>
    <cellStyle name="Millares 492" xfId="17543" xr:uid="{84B68D1F-ED71-417F-A97F-12721999B82F}"/>
    <cellStyle name="Millares 492 2" xfId="22687" xr:uid="{84FE5E13-AD14-4A8A-9379-8F061B177F6F}"/>
    <cellStyle name="Millares 492 2 2" xfId="28243" xr:uid="{94D0A1BF-3925-4209-A50F-C3815BAF6D08}"/>
    <cellStyle name="Millares 492 2 3" xfId="33737" xr:uid="{4374CBF1-41EF-49B1-BC3E-ADBDC6BF53B6}"/>
    <cellStyle name="Millares 492 2 4" xfId="39221" xr:uid="{B0FF3954-79D8-4B6F-82E5-0781E4E4B672}"/>
    <cellStyle name="Millares 492 3" xfId="25514" xr:uid="{21F668E6-F7A9-423F-9863-DAA39AF8BA85}"/>
    <cellStyle name="Millares 492 4" xfId="31008" xr:uid="{7FD178EC-5E16-4DD2-9D36-3C3EC06A6642}"/>
    <cellStyle name="Millares 492 5" xfId="36492" xr:uid="{E529F7D4-C983-4C25-9CD0-AC41112B0F34}"/>
    <cellStyle name="Millares 493" xfId="17544" xr:uid="{8FDC8CEF-8C28-4EEC-A6B6-D8A94B82E419}"/>
    <cellStyle name="Millares 493 2" xfId="22688" xr:uid="{602B8033-C955-491C-8C63-1025633054D2}"/>
    <cellStyle name="Millares 493 2 2" xfId="28244" xr:uid="{F04B7908-DE81-49C3-9BA4-1F86D1A73D0F}"/>
    <cellStyle name="Millares 493 2 3" xfId="33738" xr:uid="{A54F371E-3CFA-45A5-BA1D-D9938989BA37}"/>
    <cellStyle name="Millares 493 2 4" xfId="39222" xr:uid="{8F4F6DA7-913E-4B88-9DEC-18953852BAC4}"/>
    <cellStyle name="Millares 493 3" xfId="25515" xr:uid="{06C58685-9CA2-4102-A03E-F202A616E870}"/>
    <cellStyle name="Millares 493 4" xfId="31009" xr:uid="{D983D550-56BB-4624-B291-A4CAE3F30611}"/>
    <cellStyle name="Millares 493 5" xfId="36493" xr:uid="{F728B66E-9F46-4190-993D-24F88908ABD3}"/>
    <cellStyle name="Millares 494" xfId="17545" xr:uid="{D0E9AD27-A504-4CDD-8C4B-CC58E6905FBC}"/>
    <cellStyle name="Millares 494 2" xfId="22689" xr:uid="{06FF50C5-A135-4C6B-B810-8E8A94A3E269}"/>
    <cellStyle name="Millares 494 2 2" xfId="28245" xr:uid="{8578DAA8-D228-4E2F-B9DF-9A50016DBF8E}"/>
    <cellStyle name="Millares 494 2 3" xfId="33739" xr:uid="{CAAE0B08-1BE9-4E7D-8A79-9E845CB7078F}"/>
    <cellStyle name="Millares 494 2 4" xfId="39223" xr:uid="{A63A6024-9C88-47CB-9D3D-52BCE9A64194}"/>
    <cellStyle name="Millares 494 3" xfId="25516" xr:uid="{9275D81B-A3A9-4A70-8FC7-61F2DE0DE50E}"/>
    <cellStyle name="Millares 494 4" xfId="31010" xr:uid="{2DB19811-40B7-4ED2-9ABF-59352F2814A2}"/>
    <cellStyle name="Millares 494 5" xfId="36494" xr:uid="{4252269A-D973-4D6C-BDCF-65AB2ABB2C1D}"/>
    <cellStyle name="Millares 495" xfId="17546" xr:uid="{AADA7775-42D2-4BA0-9F6F-578888A0FDC4}"/>
    <cellStyle name="Millares 495 2" xfId="22690" xr:uid="{B683E37F-3482-4562-9ED2-72A57D9CD616}"/>
    <cellStyle name="Millares 495 2 2" xfId="28246" xr:uid="{1D8FDDDC-DB93-4AC5-9960-2CA6094ACFB6}"/>
    <cellStyle name="Millares 495 2 3" xfId="33740" xr:uid="{3488E7CD-D59A-455F-87DD-1DAB9A578851}"/>
    <cellStyle name="Millares 495 2 4" xfId="39224" xr:uid="{BB6231AD-A216-4341-84C3-AB1F1B8EE309}"/>
    <cellStyle name="Millares 495 3" xfId="25517" xr:uid="{85A6B2D3-5EA5-4641-BEAD-667F5E35255E}"/>
    <cellStyle name="Millares 495 4" xfId="31011" xr:uid="{C2A8F221-3E7C-495A-88EC-EE6BDCF82306}"/>
    <cellStyle name="Millares 495 5" xfId="36495" xr:uid="{42F09BA8-BF84-4FAB-B612-577F68153DD1}"/>
    <cellStyle name="Millares 496" xfId="17547" xr:uid="{220D69A8-E288-43C4-9948-F61904273060}"/>
    <cellStyle name="Millares 496 2" xfId="22691" xr:uid="{0F5CAD41-4FAC-49C4-B178-266232AC451A}"/>
    <cellStyle name="Millares 496 2 2" xfId="28247" xr:uid="{06806B6E-F31E-4D89-873D-BB27900BFBB7}"/>
    <cellStyle name="Millares 496 2 3" xfId="33741" xr:uid="{CD1A54B7-EB2B-4C05-9FBD-B4EF9945CCD4}"/>
    <cellStyle name="Millares 496 2 4" xfId="39225" xr:uid="{D2EA86F0-FFB6-41D9-9EBD-FEF6BB15559F}"/>
    <cellStyle name="Millares 496 3" xfId="25518" xr:uid="{C3F51D2A-15D7-4524-AEF3-D590B98C3397}"/>
    <cellStyle name="Millares 496 4" xfId="31012" xr:uid="{5E33B77B-6C5A-4C4A-967F-37403CAB4250}"/>
    <cellStyle name="Millares 496 5" xfId="36496" xr:uid="{09A16DD7-B148-417A-8EDD-D2268812764A}"/>
    <cellStyle name="Millares 497" xfId="17548" xr:uid="{D392A419-1408-4897-98F8-1DCFBFE3E4B6}"/>
    <cellStyle name="Millares 497 2" xfId="22692" xr:uid="{C890E842-6659-4784-99C4-F734969B6F09}"/>
    <cellStyle name="Millares 497 2 2" xfId="28248" xr:uid="{DB0DCB86-84C1-4854-BDAF-BEF8F85A3A50}"/>
    <cellStyle name="Millares 497 2 3" xfId="33742" xr:uid="{D9729D5F-DE7F-44AB-9FE1-F75E8721BC75}"/>
    <cellStyle name="Millares 497 2 4" xfId="39226" xr:uid="{852E023A-D891-40FD-8C7E-8D1CAF43A0D3}"/>
    <cellStyle name="Millares 497 3" xfId="25519" xr:uid="{DC442273-5508-4798-BEB8-7DAAF467040E}"/>
    <cellStyle name="Millares 497 4" xfId="31013" xr:uid="{0FC9A4D2-3D50-4D6E-AB37-23881119589D}"/>
    <cellStyle name="Millares 497 5" xfId="36497" xr:uid="{87036E7E-B75C-4377-BA9F-503365355226}"/>
    <cellStyle name="Millares 498" xfId="17549" xr:uid="{51EAF90A-7687-4514-B6D7-5813CD8DB786}"/>
    <cellStyle name="Millares 498 2" xfId="22693" xr:uid="{BCF8C1F9-3800-4F5B-B879-2BE986FB07D3}"/>
    <cellStyle name="Millares 498 2 2" xfId="28249" xr:uid="{39D140E7-97BF-43D8-98CA-AE0B02B0C37E}"/>
    <cellStyle name="Millares 498 2 3" xfId="33743" xr:uid="{0F27A083-9F3A-41AD-81DB-D14408B719F1}"/>
    <cellStyle name="Millares 498 2 4" xfId="39227" xr:uid="{C9FF13B9-749E-43C2-8EB8-206D39E0AD76}"/>
    <cellStyle name="Millares 498 3" xfId="25520" xr:uid="{890D29B2-AEAD-41F8-B317-2D62AAB721AB}"/>
    <cellStyle name="Millares 498 4" xfId="31014" xr:uid="{1B6230B7-522D-43A4-86D3-3725ACE0204C}"/>
    <cellStyle name="Millares 498 5" xfId="36498" xr:uid="{63E77154-95E0-48E4-B1B2-9A1F24C31745}"/>
    <cellStyle name="Millares 499" xfId="17550" xr:uid="{F5D11DE0-AFED-4BBB-AC1C-E334946E93E0}"/>
    <cellStyle name="Millares 499 2" xfId="22694" xr:uid="{BB07015C-CD29-4F14-A93F-B118A223178B}"/>
    <cellStyle name="Millares 499 2 2" xfId="28250" xr:uid="{5FD16B03-FDF0-4B65-B5C4-A7D964524909}"/>
    <cellStyle name="Millares 499 2 3" xfId="33744" xr:uid="{1C8E0CA8-AA8C-4832-8478-9B95D34EA97C}"/>
    <cellStyle name="Millares 499 2 4" xfId="39228" xr:uid="{52EF1E15-D611-47C0-876F-7438F67EC45F}"/>
    <cellStyle name="Millares 499 3" xfId="25521" xr:uid="{9D5C3AD1-203B-4CCB-A525-C7C05563BB3F}"/>
    <cellStyle name="Millares 499 4" xfId="31015" xr:uid="{056E1DC8-85DB-4247-A399-F7F1B2A1DD30}"/>
    <cellStyle name="Millares 499 5" xfId="36499" xr:uid="{1433D920-C700-42BD-8223-1E1091DD855B}"/>
    <cellStyle name="Millares 5" xfId="66" xr:uid="{00000000-0005-0000-0000-0000A3000000}"/>
    <cellStyle name="Millares 5 10" xfId="5133" xr:uid="{36B1D378-56C2-42DE-9EC3-5D6D2560A9D2}"/>
    <cellStyle name="Millares 5 10 2" xfId="13307" xr:uid="{9CCBBADE-CF07-429B-A13C-D659D105D9AF}"/>
    <cellStyle name="Millares 5 10 3" xfId="10622" xr:uid="{F3521436-E4D6-435D-AA86-CE4633AE875D}"/>
    <cellStyle name="Millares 5 10 4" xfId="15857" xr:uid="{7F38FC14-C009-42BA-9A6A-A1686B92F180}"/>
    <cellStyle name="Millares 5 10 5" xfId="17964" xr:uid="{82E7A353-7D53-4B29-A825-4B46EC40E831}"/>
    <cellStyle name="Millares 5 10 6" xfId="7963" xr:uid="{2DDBBD55-3C7E-4BCD-B463-CF1BDB293013}"/>
    <cellStyle name="Millares 5 11" xfId="5134" xr:uid="{7A7A74A8-8B87-43EC-8AEC-FA9B7864B663}"/>
    <cellStyle name="Millares 5 11 2" xfId="13308" xr:uid="{B7F0056E-446F-489A-81CF-5501B0910374}"/>
    <cellStyle name="Millares 5 11 3" xfId="12327" xr:uid="{3C1772D5-324C-4760-9649-F66F0B135D9F}"/>
    <cellStyle name="Millares 5 11 3 2" xfId="21547" xr:uid="{ED59D969-E7B4-4C42-B8B8-A4F9E24C2EBE}"/>
    <cellStyle name="Millares 5 11 3 2 2" xfId="27103" xr:uid="{82718EBC-A9FE-4108-B61C-31E9826D2DC0}"/>
    <cellStyle name="Millares 5 11 3 2 3" xfId="32597" xr:uid="{B69BA1EB-FE80-4F31-BB98-994D29B3E4A8}"/>
    <cellStyle name="Millares 5 11 3 2 4" xfId="38081" xr:uid="{02488151-0CAF-4A3F-B5A8-403F09B23244}"/>
    <cellStyle name="Millares 5 11 3 3" xfId="24374" xr:uid="{D373C37A-8287-40BB-9705-40497CEAF1D8}"/>
    <cellStyle name="Millares 5 11 3 4" xfId="29868" xr:uid="{49B2666A-094D-4A50-BB00-50E9C8A3FE0D}"/>
    <cellStyle name="Millares 5 11 3 5" xfId="35352" xr:uid="{F892C46B-E414-46A0-980D-B9D1925D0DEE}"/>
    <cellStyle name="Millares 5 11 4" xfId="17965" xr:uid="{198E582B-FD1D-4FF3-92E8-73543847A34C}"/>
    <cellStyle name="Millares 5 11 5" xfId="7964" xr:uid="{C77FD742-7CE0-4819-9A2B-E0A3489E2013}"/>
    <cellStyle name="Millares 5 12" xfId="7011" xr:uid="{BE9E1A77-8FA9-463E-88B7-EDF1A55BF954}"/>
    <cellStyle name="Millares 5 12 2" xfId="13309" xr:uid="{1E9426CD-DB55-4707-A18A-C0C1B4FA99FF}"/>
    <cellStyle name="Millares 5 12 3" xfId="19819" xr:uid="{782D7D18-0020-43DD-8A66-A46FA7A231EA}"/>
    <cellStyle name="Millares 5 12 4" xfId="7965" xr:uid="{4A26484E-6760-4471-A81A-4D2D4E435A7F}"/>
    <cellStyle name="Millares 5 13" xfId="7966" xr:uid="{E66730FF-B62C-4A01-A358-4AC8189F9E26}"/>
    <cellStyle name="Millares 5 13 2" xfId="13310" xr:uid="{954D6820-E88F-4565-87EC-FB4DCD519D35}"/>
    <cellStyle name="Millares 5 14" xfId="13306" xr:uid="{711CF297-5C85-417C-A652-B15991CF8957}"/>
    <cellStyle name="Millares 5 15" xfId="10621" xr:uid="{EA1C2FD9-ECD1-4567-933A-A018955CE1BA}"/>
    <cellStyle name="Millares 5 16" xfId="15856" xr:uid="{54D37027-6B9A-414F-8EDC-CEB640354D22}"/>
    <cellStyle name="Millares 5 17" xfId="17963" xr:uid="{D4750770-8AD0-4074-975D-0D88ED3CC902}"/>
    <cellStyle name="Millares 5 18" xfId="7962" xr:uid="{7B6A9045-9B94-4A64-80ED-B4E4D227D937}"/>
    <cellStyle name="Millares 5 19" xfId="5132" xr:uid="{3E1DB720-C932-41BA-8F64-5D464F4B7B22}"/>
    <cellStyle name="Millares 5 2" xfId="136" xr:uid="{00000000-0005-0000-0000-0000A4000000}"/>
    <cellStyle name="Millares 5 2 10" xfId="7968" xr:uid="{2A155C2A-C445-4619-9A4B-F455C0AC1EA5}"/>
    <cellStyle name="Millares 5 2 10 2" xfId="13312" xr:uid="{42ECFD50-CFAF-4952-A5DF-F56ADA0412BE}"/>
    <cellStyle name="Millares 5 2 11" xfId="13311" xr:uid="{A1879956-9C63-4FE6-8873-2685C05B07FC}"/>
    <cellStyle name="Millares 5 2 12" xfId="10623" xr:uid="{01C3C6C6-5D3A-4CDA-9A06-0659DBDFD9F9}"/>
    <cellStyle name="Millares 5 2 13" xfId="15858" xr:uid="{8D0C2C70-6B74-4531-AAEC-DD22F8F17F9A}"/>
    <cellStyle name="Millares 5 2 14" xfId="17966" xr:uid="{FCA7D3CF-5196-4957-9A89-2E9B5888EA60}"/>
    <cellStyle name="Millares 5 2 15" xfId="7967" xr:uid="{9EC29AE4-B35D-48B9-BDD2-337FA5AC0038}"/>
    <cellStyle name="Millares 5 2 16" xfId="5135" xr:uid="{F549ABD2-4457-420F-AFDB-0E820C9D41FA}"/>
    <cellStyle name="Millares 5 2 2" xfId="433" xr:uid="{13CD776B-2C01-4DCA-A594-09710FF9874F}"/>
    <cellStyle name="Millares 5 2 2 10" xfId="17967" xr:uid="{425A80AF-FD47-4514-A79F-BDAEFE942132}"/>
    <cellStyle name="Millares 5 2 2 11" xfId="7969" xr:uid="{ABDCA2F2-C975-4A9C-ABFE-A4FB53F0F9E9}"/>
    <cellStyle name="Millares 5 2 2 12" xfId="5136" xr:uid="{F43644E6-6F21-44C1-8F4E-A9245EC2529C}"/>
    <cellStyle name="Millares 5 2 2 2" xfId="5137" xr:uid="{F865448D-45C1-4B4F-BE9A-630319492574}"/>
    <cellStyle name="Millares 5 2 2 2 2" xfId="13314" xr:uid="{3C115E0F-246A-4D93-8B2E-EDE44D5FCFB8}"/>
    <cellStyle name="Millares 5 2 2 2 3" xfId="10625" xr:uid="{877EEF29-EEEE-4454-8BD1-DD9A5D6EC6F5}"/>
    <cellStyle name="Millares 5 2 2 2 4" xfId="15860" xr:uid="{1A33F1BD-0E99-491F-806B-CE2BEB43C1AC}"/>
    <cellStyle name="Millares 5 2 2 2 5" xfId="17968" xr:uid="{E2F8925E-729A-481F-9346-475EEF3D464A}"/>
    <cellStyle name="Millares 5 2 2 2 6" xfId="7970" xr:uid="{CF1ACAE4-4714-4410-AFE6-F8765859FEAA}"/>
    <cellStyle name="Millares 5 2 2 3" xfId="5138" xr:uid="{1229E051-8F2F-4ABE-B021-289E51FC3873}"/>
    <cellStyle name="Millares 5 2 2 3 2" xfId="13315" xr:uid="{F2AB92C4-9CCF-4DC7-8A61-A43BCA7CEFAF}"/>
    <cellStyle name="Millares 5 2 2 3 3" xfId="10626" xr:uid="{69D327BA-593F-4D74-A672-804F13EC0232}"/>
    <cellStyle name="Millares 5 2 2 3 4" xfId="15861" xr:uid="{D753FEFD-6905-46F7-AA03-238F4521098C}"/>
    <cellStyle name="Millares 5 2 2 3 5" xfId="17969" xr:uid="{7300C82B-C5FD-49C6-8FEA-8F16AF219D47}"/>
    <cellStyle name="Millares 5 2 2 3 6" xfId="7971" xr:uid="{F8427CE1-32DD-4518-BC4A-3AB3C20C6743}"/>
    <cellStyle name="Millares 5 2 2 4" xfId="5139" xr:uid="{8AE6835A-C629-41F3-898B-03745BD49A01}"/>
    <cellStyle name="Millares 5 2 2 4 2" xfId="13316" xr:uid="{4683B52E-DFFD-4E1D-B27B-10A5C9FC58CE}"/>
    <cellStyle name="Millares 5 2 2 4 3" xfId="12329" xr:uid="{29E9ECB6-2562-42E0-B9A2-23EBC0EB35C3}"/>
    <cellStyle name="Millares 5 2 2 4 4" xfId="17970" xr:uid="{39E2BE74-E896-4EA6-BE9E-52DA06E470D0}"/>
    <cellStyle name="Millares 5 2 2 4 5" xfId="7972" xr:uid="{01F02C19-448B-4F8B-B7A3-FA3DDAD43C8B}"/>
    <cellStyle name="Millares 5 2 2 5" xfId="7139" xr:uid="{B62ACCD2-E500-4D27-A873-A4678D5A55B6}"/>
    <cellStyle name="Millares 5 2 2 5 2" xfId="13317" xr:uid="{563B3093-BE3A-4EA1-94BC-D0859BE6420A}"/>
    <cellStyle name="Millares 5 2 2 5 3" xfId="19919" xr:uid="{44F30AFA-C2F5-4010-9A96-D33EFC751E26}"/>
    <cellStyle name="Millares 5 2 2 5 4" xfId="7973" xr:uid="{BE8FEE19-765A-4293-B906-1FD0845FECB9}"/>
    <cellStyle name="Millares 5 2 2 6" xfId="7974" xr:uid="{CFAA4BC3-22EF-4876-9CF0-9755EF097CDE}"/>
    <cellStyle name="Millares 5 2 2 6 2" xfId="13318" xr:uid="{D10ABFE0-6F4E-477E-8177-3B05D284091D}"/>
    <cellStyle name="Millares 5 2 2 7" xfId="13313" xr:uid="{94D440C9-F368-4FF0-8057-902880C94D41}"/>
    <cellStyle name="Millares 5 2 2 8" xfId="10624" xr:uid="{62454672-3AA1-4BE9-9494-FECBF660C7C8}"/>
    <cellStyle name="Millares 5 2 2 9" xfId="15859" xr:uid="{DE6F55D7-1302-4819-8445-D439D91064A2}"/>
    <cellStyle name="Millares 5 2 3" xfId="5140" xr:uid="{FDB77521-8927-45C9-86A5-7A30D254C0FF}"/>
    <cellStyle name="Millares 5 2 3 10" xfId="15862" xr:uid="{85E1D1D0-759A-4A6B-954D-26B0F54F985F}"/>
    <cellStyle name="Millares 5 2 3 11" xfId="17971" xr:uid="{0E64EF25-65DD-4749-B1A8-0FBEB52EC865}"/>
    <cellStyle name="Millares 5 2 3 12" xfId="7975" xr:uid="{AEE90284-222C-40BC-B021-9C4073FD40CA}"/>
    <cellStyle name="Millares 5 2 3 2" xfId="5141" xr:uid="{BAE8B428-97C2-4173-9167-30595DA143E6}"/>
    <cellStyle name="Millares 5 2 3 2 2" xfId="5142" xr:uid="{F7F84EC5-8CF1-4861-B093-E18179E2070A}"/>
    <cellStyle name="Millares 5 2 3 2 2 2" xfId="13321" xr:uid="{0CCC2698-260B-4F2A-8C83-611FE8B696BD}"/>
    <cellStyle name="Millares 5 2 3 2 2 3" xfId="17973" xr:uid="{77F8C033-1741-4A42-A70B-F76731D88412}"/>
    <cellStyle name="Millares 5 2 3 2 2 4" xfId="7977" xr:uid="{2817A94A-21C6-4481-BD9F-7C1AB24B4F35}"/>
    <cellStyle name="Millares 5 2 3 2 3" xfId="13320" xr:uid="{8CDB5F41-A238-4D37-B9D0-D40A1A4C9ABB}"/>
    <cellStyle name="Millares 5 2 3 2 4" xfId="10628" xr:uid="{5EECDC4A-30E1-4364-B5EB-E2C87077EF08}"/>
    <cellStyle name="Millares 5 2 3 2 5" xfId="15863" xr:uid="{58CBDEB3-E944-42C0-93CD-2FDBECE7C767}"/>
    <cellStyle name="Millares 5 2 3 2 6" xfId="17972" xr:uid="{1FE0548B-01C6-42CA-80A1-72F5ECADC71E}"/>
    <cellStyle name="Millares 5 2 3 2 7" xfId="7976" xr:uid="{6B3FC631-4EEF-4524-92F4-0A89616CEC07}"/>
    <cellStyle name="Millares 5 2 3 3" xfId="5143" xr:uid="{18A321E6-264D-4D15-9A57-6D7D827C0889}"/>
    <cellStyle name="Millares 5 2 3 3 2" xfId="13322" xr:uid="{7922AD71-C832-49AE-B614-B38C73F6CAAA}"/>
    <cellStyle name="Millares 5 2 3 3 3" xfId="10629" xr:uid="{8C64DF0A-B7CB-4AB6-AEFB-8D6B0B7A004C}"/>
    <cellStyle name="Millares 5 2 3 3 4" xfId="15864" xr:uid="{5C30E476-3122-404E-9E3B-23024FF37BA6}"/>
    <cellStyle name="Millares 5 2 3 3 5" xfId="17974" xr:uid="{9D8DA752-5929-4B18-8B89-2BB13DA8F9F0}"/>
    <cellStyle name="Millares 5 2 3 3 6" xfId="7978" xr:uid="{7A8808BD-13D8-47F2-97A8-00A06D3309AE}"/>
    <cellStyle name="Millares 5 2 3 4" xfId="5144" xr:uid="{32BB6256-BC21-4F44-BD32-F5237CFEAB85}"/>
    <cellStyle name="Millares 5 2 3 4 2" xfId="13323" xr:uid="{72A4A74A-0A07-43B3-9296-290F792C7083}"/>
    <cellStyle name="Millares 5 2 3 4 3" xfId="10630" xr:uid="{FB18FB5C-F184-45ED-AB88-8D9599762FEC}"/>
    <cellStyle name="Millares 5 2 3 4 4" xfId="15865" xr:uid="{E12251A8-4E79-452D-A9A7-E925F44369E3}"/>
    <cellStyle name="Millares 5 2 3 4 5" xfId="17975" xr:uid="{E9633E1F-FAE3-4F08-84E1-22E2F457C7CE}"/>
    <cellStyle name="Millares 5 2 3 4 6" xfId="7979" xr:uid="{D4AE6895-C617-4C5F-8DFC-54DE78F04242}"/>
    <cellStyle name="Millares 5 2 3 5" xfId="5145" xr:uid="{67E5E60D-3F0C-41F9-B488-EE37ED160E95}"/>
    <cellStyle name="Millares 5 2 3 5 2" xfId="13324" xr:uid="{76A56E80-7E82-4E14-B567-4F672CBB1CAE}"/>
    <cellStyle name="Millares 5 2 3 5 3" xfId="12330" xr:uid="{0A986E74-94E0-498C-9AD4-1A59CDA949D1}"/>
    <cellStyle name="Millares 5 2 3 5 4" xfId="17976" xr:uid="{D6296DB2-10F5-42DA-BE76-F587DE08353C}"/>
    <cellStyle name="Millares 5 2 3 5 5" xfId="7980" xr:uid="{DE9A8F7A-8AFE-45C8-8101-3FE1E319131A}"/>
    <cellStyle name="Millares 5 2 3 6" xfId="7140" xr:uid="{701FCBEE-2BA1-411E-B5CB-41D715D6A509}"/>
    <cellStyle name="Millares 5 2 3 6 2" xfId="13325" xr:uid="{66068C23-BB57-40BA-BDEE-7FC5E20AAED9}"/>
    <cellStyle name="Millares 5 2 3 6 3" xfId="19920" xr:uid="{CDDBABCF-C158-4B9C-AFAE-87C2DABB8EE6}"/>
    <cellStyle name="Millares 5 2 3 6 4" xfId="7981" xr:uid="{AD308CD1-4909-4A3E-9534-0D94F5C19F79}"/>
    <cellStyle name="Millares 5 2 3 7" xfId="7982" xr:uid="{93D35974-224D-4CA3-9247-DE6A5D04EC77}"/>
    <cellStyle name="Millares 5 2 3 7 2" xfId="13326" xr:uid="{EFA8123F-3F76-40EF-AEFC-C40ED37FB5F2}"/>
    <cellStyle name="Millares 5 2 3 8" xfId="13319" xr:uid="{92617654-1761-4ECC-BC97-B9AAD42DF88E}"/>
    <cellStyle name="Millares 5 2 3 9" xfId="10627" xr:uid="{1F85F80B-CB5A-4482-8B59-13F1F7DA521A}"/>
    <cellStyle name="Millares 5 2 4" xfId="5146" xr:uid="{3608DFDC-9112-4909-B2EA-0FD22DDCA6A5}"/>
    <cellStyle name="Millares 5 2 4 2" xfId="5147" xr:uid="{45EA61F1-9135-441A-91E0-6CF9ED51079E}"/>
    <cellStyle name="Millares 5 2 4 2 2" xfId="13328" xr:uid="{CCBE77A8-7DE0-435B-9837-830D60273027}"/>
    <cellStyle name="Millares 5 2 4 2 3" xfId="10632" xr:uid="{2C67114B-2DA0-49E4-B09B-2A5C15A6285A}"/>
    <cellStyle name="Millares 5 2 4 2 4" xfId="15867" xr:uid="{B59864A8-67EA-4668-9E22-CE58F6374610}"/>
    <cellStyle name="Millares 5 2 4 2 5" xfId="17978" xr:uid="{56C94074-FD2F-4A44-B964-AB46D19AF072}"/>
    <cellStyle name="Millares 5 2 4 2 6" xfId="7984" xr:uid="{52DDEFC1-DACE-47A3-A7BE-BED18DD545AA}"/>
    <cellStyle name="Millares 5 2 4 3" xfId="13327" xr:uid="{20652559-EF5B-47A0-AE24-88FFC20F6693}"/>
    <cellStyle name="Millares 5 2 4 4" xfId="10631" xr:uid="{DE2CB9D4-D803-4831-B472-44E991F6E944}"/>
    <cellStyle name="Millares 5 2 4 5" xfId="15866" xr:uid="{8C2125F6-0494-491A-A90F-120A596B54E6}"/>
    <cellStyle name="Millares 5 2 4 6" xfId="17977" xr:uid="{8DDAC0D3-7A1C-4A3D-9C56-E69DE6D5C6D8}"/>
    <cellStyle name="Millares 5 2 4 7" xfId="7983" xr:uid="{7083F079-8162-4158-A7F2-25EEB54F23E7}"/>
    <cellStyle name="Millares 5 2 5" xfId="5148" xr:uid="{5315B854-8FC5-4101-827D-C02373426247}"/>
    <cellStyle name="Millares 5 2 5 2" xfId="13329" xr:uid="{6D8860A0-203B-4883-8E31-259E3BB5D469}"/>
    <cellStyle name="Millares 5 2 5 3" xfId="10633" xr:uid="{4834D754-06FC-4939-8DE6-37FD8345BDD7}"/>
    <cellStyle name="Millares 5 2 5 4" xfId="15868" xr:uid="{E66648FF-ABDF-4358-8E09-4E7845B559ED}"/>
    <cellStyle name="Millares 5 2 5 5" xfId="17979" xr:uid="{FCAB683A-7D50-40F6-B558-F4FC5DFFE9A0}"/>
    <cellStyle name="Millares 5 2 5 6" xfId="7985" xr:uid="{F99178D3-F223-412D-9AA1-7D7FF9E4A7BE}"/>
    <cellStyle name="Millares 5 2 6" xfId="5149" xr:uid="{65C67D9D-AEC7-470B-9EB6-7D33E3A21921}"/>
    <cellStyle name="Millares 5 2 6 2" xfId="13330" xr:uid="{9B24D412-FF6B-4EED-B82C-78976B0D8E00}"/>
    <cellStyle name="Millares 5 2 6 3" xfId="10634" xr:uid="{B1981B8D-2B86-446C-8283-BC06EB06EA85}"/>
    <cellStyle name="Millares 5 2 6 4" xfId="15869" xr:uid="{268913CA-9B35-45A4-B06B-F9F9C0B24E51}"/>
    <cellStyle name="Millares 5 2 6 5" xfId="17980" xr:uid="{BA7C5388-4F09-4742-B821-2377D83448D4}"/>
    <cellStyle name="Millares 5 2 6 6" xfId="7986" xr:uid="{A5C31805-CCAA-4888-89F9-94665854CAF7}"/>
    <cellStyle name="Millares 5 2 7" xfId="5150" xr:uid="{838CB1A9-1E37-4C12-9FE5-24E53C96BD36}"/>
    <cellStyle name="Millares 5 2 7 2" xfId="13331" xr:uid="{3E5FDD7B-855F-4A24-9444-5A8B5EFDEFF0}"/>
    <cellStyle name="Millares 5 2 7 3" xfId="10635" xr:uid="{A39DD36C-B5BE-48C0-A0AE-825DC682A81E}"/>
    <cellStyle name="Millares 5 2 7 4" xfId="15870" xr:uid="{9C7E48AD-F393-4542-8A70-B4A651CD2C97}"/>
    <cellStyle name="Millares 5 2 7 5" xfId="17981" xr:uid="{2B90827F-958D-43EC-A825-CAF4445A8886}"/>
    <cellStyle name="Millares 5 2 7 6" xfId="7987" xr:uid="{9072A697-C361-4969-920C-CC5B0409A68D}"/>
    <cellStyle name="Millares 5 2 8" xfId="5151" xr:uid="{8A77402B-E881-420E-9064-308D7944F2E7}"/>
    <cellStyle name="Millares 5 2 8 2" xfId="13332" xr:uid="{61834D52-AD47-4042-B0BF-8F74675CF275}"/>
    <cellStyle name="Millares 5 2 8 3" xfId="12328" xr:uid="{36C56572-8198-403A-8044-F69B0A5EDF88}"/>
    <cellStyle name="Millares 5 2 8 4" xfId="17982" xr:uid="{6B206CDA-BA65-420A-A813-3E7212B041BC}"/>
    <cellStyle name="Millares 5 2 8 5" xfId="7988" xr:uid="{EB34A368-8E80-40B1-981D-7B260B1E76F9}"/>
    <cellStyle name="Millares 5 2 9" xfId="7012" xr:uid="{807F0EED-06D2-4330-AD50-23FE024DC506}"/>
    <cellStyle name="Millares 5 2 9 2" xfId="13333" xr:uid="{3DBB6117-5965-4E6B-86D5-98686E08AAE6}"/>
    <cellStyle name="Millares 5 2 9 3" xfId="19820" xr:uid="{7EBDD048-73E1-4727-8FBB-82DCF239FB91}"/>
    <cellStyle name="Millares 5 2 9 4" xfId="7989" xr:uid="{7F3F086F-BB51-426F-958C-748128133ECB}"/>
    <cellStyle name="Millares 5 3" xfId="128" xr:uid="{00000000-0005-0000-0000-0000A5000000}"/>
    <cellStyle name="Millares 5 3 10" xfId="15871" xr:uid="{C29A8A3A-D1BF-4C37-83C0-18AEDEBE11F3}"/>
    <cellStyle name="Millares 5 3 11" xfId="17983" xr:uid="{56D71F15-2B2B-4E32-8C03-6ABEE00CE676}"/>
    <cellStyle name="Millares 5 3 12" xfId="7990" xr:uid="{8EFC03B6-8537-4A72-9894-CC4C39AD5061}"/>
    <cellStyle name="Millares 5 3 13" xfId="5152" xr:uid="{A69C7AD6-1879-4B5A-A730-D5D83C2182ED}"/>
    <cellStyle name="Millares 5 3 2" xfId="210" xr:uid="{00000000-0005-0000-0000-0000A6000000}"/>
    <cellStyle name="Millares 5 3 2 10" xfId="17984" xr:uid="{B2A8B7C8-0F63-4443-809A-CE0F6A9A99F8}"/>
    <cellStyle name="Millares 5 3 2 11" xfId="7991" xr:uid="{08907A52-3523-43E8-92B4-A68069D8346D}"/>
    <cellStyle name="Millares 5 3 2 12" xfId="5153" xr:uid="{9FA696B0-0358-4AB2-906A-A0B634FADA6D}"/>
    <cellStyle name="Millares 5 3 2 2" xfId="311" xr:uid="{4B6B9331-7887-442E-952F-45B10A13037E}"/>
    <cellStyle name="Millares 5 3 2 2 2" xfId="13336" xr:uid="{6BD0B1D6-6138-4978-96EB-1B84714B3413}"/>
    <cellStyle name="Millares 5 3 2 2 3" xfId="10638" xr:uid="{F3A75539-6399-434A-9C94-FF7CED5E8516}"/>
    <cellStyle name="Millares 5 3 2 2 4" xfId="15873" xr:uid="{67861BFE-0860-4946-91D0-DD7F8C700D43}"/>
    <cellStyle name="Millares 5 3 2 2 5" xfId="17985" xr:uid="{9B7406D6-300E-490D-8C3F-7D709E4FDA9B}"/>
    <cellStyle name="Millares 5 3 2 2 6" xfId="7992" xr:uid="{31E5C51F-6E43-4F9D-BD9A-4454FA6435F9}"/>
    <cellStyle name="Millares 5 3 2 2 7" xfId="5154" xr:uid="{02FDE790-C74A-4CED-B281-29A1CD7DCA64}"/>
    <cellStyle name="Millares 5 3 2 3" xfId="5155" xr:uid="{58520A73-F023-4B4A-A004-98442B1AA93C}"/>
    <cellStyle name="Millares 5 3 2 3 2" xfId="13337" xr:uid="{0EEF0AE3-2386-460B-B142-FE963C520F2D}"/>
    <cellStyle name="Millares 5 3 2 3 3" xfId="10639" xr:uid="{6624D162-8BEE-4A9F-A1E1-DAECDE0C43D2}"/>
    <cellStyle name="Millares 5 3 2 3 4" xfId="15874" xr:uid="{6AE5FF89-6862-478F-B76A-C472585BEED0}"/>
    <cellStyle name="Millares 5 3 2 3 5" xfId="17986" xr:uid="{0779FDEE-B567-4D72-9CFE-7441D609F9DB}"/>
    <cellStyle name="Millares 5 3 2 3 6" xfId="7993" xr:uid="{AB1D4013-7B43-4F87-AA0F-AAA3E97F82D4}"/>
    <cellStyle name="Millares 5 3 2 4" xfId="5156" xr:uid="{C8D9BBE8-11EA-4D53-856D-7B858BD794C0}"/>
    <cellStyle name="Millares 5 3 2 4 2" xfId="13338" xr:uid="{2F866C47-B4F0-479B-B5AC-00B4F31EF1DD}"/>
    <cellStyle name="Millares 5 3 2 4 3" xfId="12332" xr:uid="{3408D2F9-A724-4B95-8F72-86B0B650319A}"/>
    <cellStyle name="Millares 5 3 2 4 4" xfId="17987" xr:uid="{5DFFF1C0-EE91-4E49-9F19-1BC8085D5057}"/>
    <cellStyle name="Millares 5 3 2 4 5" xfId="7994" xr:uid="{AE6344AB-8815-402C-B102-C0EE53A0B4BC}"/>
    <cellStyle name="Millares 5 3 2 5" xfId="7141" xr:uid="{E46FC9AA-2BEC-43D7-9618-845E9CABC1BE}"/>
    <cellStyle name="Millares 5 3 2 5 2" xfId="13339" xr:uid="{D12BDCB4-E0F4-4B62-813F-BF3CA4F0ADE6}"/>
    <cellStyle name="Millares 5 3 2 5 3" xfId="19921" xr:uid="{16300423-48DC-4FF6-9E24-3A4D39D4293D}"/>
    <cellStyle name="Millares 5 3 2 5 4" xfId="7995" xr:uid="{4E446C2C-44BA-4025-8AAA-ACC9052EE1CF}"/>
    <cellStyle name="Millares 5 3 2 6" xfId="7996" xr:uid="{2FDD8DA7-B4C4-4BBE-A591-F87CF60801BC}"/>
    <cellStyle name="Millares 5 3 2 6 2" xfId="13340" xr:uid="{DB738D6A-ABE4-422D-8465-E0A6DCBADCA6}"/>
    <cellStyle name="Millares 5 3 2 7" xfId="13335" xr:uid="{879183F1-99F3-4818-9C62-CBBE6B1B4A19}"/>
    <cellStyle name="Millares 5 3 2 8" xfId="10637" xr:uid="{D34F1627-C292-42C6-8EB6-D0EC17033CA2}"/>
    <cellStyle name="Millares 5 3 2 9" xfId="15872" xr:uid="{A2292939-A1F3-4C9D-9B50-1AED82E5D52B}"/>
    <cellStyle name="Millares 5 3 3" xfId="164" xr:uid="{00000000-0005-0000-0000-0000A7000000}"/>
    <cellStyle name="Millares 5 3 3 2" xfId="270" xr:uid="{10AFC5D7-FECD-441F-B830-661980E926A8}"/>
    <cellStyle name="Millares 5 3 3 2 2" xfId="13341" xr:uid="{50976903-9045-41FB-A7F3-FC1B3D927010}"/>
    <cellStyle name="Millares 5 3 3 3" xfId="10640" xr:uid="{F907B1DC-412A-484A-9208-9CCE0D128C56}"/>
    <cellStyle name="Millares 5 3 3 4" xfId="15875" xr:uid="{DA34D8AC-6B4A-491B-88F0-E69D6C988052}"/>
    <cellStyle name="Millares 5 3 3 5" xfId="17988" xr:uid="{34576DE0-7698-4017-8577-6B0CA3DF62DC}"/>
    <cellStyle name="Millares 5 3 3 6" xfId="7997" xr:uid="{97F4DD1C-E240-4FD6-8286-99DE873C19F2}"/>
    <cellStyle name="Millares 5 3 3 7" xfId="5157" xr:uid="{A3D7417F-38D3-4E5A-A441-E4BCBC8FFE9D}"/>
    <cellStyle name="Millares 5 3 4" xfId="242" xr:uid="{FE68CEBC-1119-47E9-9CB5-F6BFC970DC83}"/>
    <cellStyle name="Millares 5 3 4 2" xfId="13342" xr:uid="{BB3BCAF4-7CFF-4CA9-953E-FAC4BB1AF52F}"/>
    <cellStyle name="Millares 5 3 4 3" xfId="10641" xr:uid="{3BFD6AE4-1C7D-4C33-9BFF-F9DF59BEDBFF}"/>
    <cellStyle name="Millares 5 3 4 4" xfId="15876" xr:uid="{9F9C7440-3AE8-48D9-9C3A-4EB139C1F8D0}"/>
    <cellStyle name="Millares 5 3 4 5" xfId="17989" xr:uid="{DD5CD830-25F5-4197-9D98-D67FB311DE50}"/>
    <cellStyle name="Millares 5 3 4 6" xfId="7998" xr:uid="{2DC7D13A-005C-4908-A332-07303ECAAA86}"/>
    <cellStyle name="Millares 5 3 4 7" xfId="5158" xr:uid="{BFBDD1C9-13E9-434B-913A-8FCB54C12F67}"/>
    <cellStyle name="Millares 5 3 5" xfId="644" xr:uid="{92D4887A-A90D-4C1D-8A86-FD2699D5B962}"/>
    <cellStyle name="Millares 5 3 5 2" xfId="13343" xr:uid="{B6DAF2CA-180A-4E79-BEEF-5D173258E4C9}"/>
    <cellStyle name="Millares 5 3 5 3" xfId="12331" xr:uid="{BAD29745-0CD7-4A68-85FD-7F658728C138}"/>
    <cellStyle name="Millares 5 3 5 4" xfId="17990" xr:uid="{5687569F-DC32-4FEA-ADB8-D98FA0A96005}"/>
    <cellStyle name="Millares 5 3 5 5" xfId="7999" xr:uid="{2D64F374-2F3C-4890-B2BF-F2A2600DF1F3}"/>
    <cellStyle name="Millares 5 3 5 6" xfId="5159" xr:uid="{63A30A9C-B68E-4DE4-8901-E124428F9A0C}"/>
    <cellStyle name="Millares 5 3 6" xfId="7013" xr:uid="{7F2F2A5E-0705-44D8-ACDC-E4BDCDD47FD3}"/>
    <cellStyle name="Millares 5 3 6 2" xfId="13344" xr:uid="{D0337375-76B6-40AB-B1FE-5D6A94799B77}"/>
    <cellStyle name="Millares 5 3 6 3" xfId="19821" xr:uid="{25F2A6E3-7D37-4E19-93E4-062F7039667B}"/>
    <cellStyle name="Millares 5 3 6 4" xfId="8000" xr:uid="{1DFA2362-7EE8-434E-A16D-2D27866B562F}"/>
    <cellStyle name="Millares 5 3 7" xfId="8001" xr:uid="{47475111-A46C-4CF0-AACF-65CBFA639125}"/>
    <cellStyle name="Millares 5 3 7 2" xfId="13345" xr:uid="{D1D95193-BE5D-4347-AFBD-D50B46098F44}"/>
    <cellStyle name="Millares 5 3 8" xfId="13334" xr:uid="{7EBF714E-A160-43AF-8EF7-3F3D86882B14}"/>
    <cellStyle name="Millares 5 3 9" xfId="10636" xr:uid="{26F2C792-0B25-401E-A400-38EE9482344C}"/>
    <cellStyle name="Millares 5 4" xfId="190" xr:uid="{00000000-0005-0000-0000-0000A8000000}"/>
    <cellStyle name="Millares 5 4 10" xfId="13346" xr:uid="{56C3DEE1-797D-4885-BC69-27AE5603EBE1}"/>
    <cellStyle name="Millares 5 4 11" xfId="10642" xr:uid="{089BC685-74BC-4D1D-BB1E-907D067E6511}"/>
    <cellStyle name="Millares 5 4 12" xfId="15877" xr:uid="{E369A2E5-8538-4D15-AE48-52F2D349B725}"/>
    <cellStyle name="Millares 5 4 13" xfId="17991" xr:uid="{5CE5502B-C6EF-43C4-A84A-A9D44517D8C3}"/>
    <cellStyle name="Millares 5 4 14" xfId="8002" xr:uid="{7CA1C39F-13B7-4128-A806-C897A6D5229E}"/>
    <cellStyle name="Millares 5 4 15" xfId="5160" xr:uid="{B75586D0-8562-4043-ABB3-FD7E2FE07830}"/>
    <cellStyle name="Millares 5 4 2" xfId="5161" xr:uid="{1A5735D1-6C5F-4DDE-99E8-1A230E65F4C3}"/>
    <cellStyle name="Millares 5 4 2 2" xfId="13347" xr:uid="{C7F14E6D-ECE8-42F6-BFE5-DC4F28F629B1}"/>
    <cellStyle name="Millares 5 4 2 3" xfId="10643" xr:uid="{F29D349B-7CFF-4C0E-B7FC-6E2D0795FABB}"/>
    <cellStyle name="Millares 5 4 2 4" xfId="15878" xr:uid="{C3C739C6-7951-41BE-A07C-33BD25D48594}"/>
    <cellStyle name="Millares 5 4 2 5" xfId="17992" xr:uid="{BC02AA8A-0AA3-4C93-95DD-7B131514B633}"/>
    <cellStyle name="Millares 5 4 2 6" xfId="8003" xr:uid="{C751190B-9A55-4468-86A1-D0253FE0509B}"/>
    <cellStyle name="Millares 5 4 3" xfId="5162" xr:uid="{B87BAC39-AC0F-4549-801B-316ADD3EFE4C}"/>
    <cellStyle name="Millares 5 4 3 2" xfId="13348" xr:uid="{34E94A13-85BE-470D-9E9F-990F904EA682}"/>
    <cellStyle name="Millares 5 4 3 3" xfId="10644" xr:uid="{58E83883-0A39-4838-9BDE-19F12D6C8953}"/>
    <cellStyle name="Millares 5 4 3 4" xfId="15879" xr:uid="{F39DBA3D-984A-4F04-8730-59B84A3DF187}"/>
    <cellStyle name="Millares 5 4 3 5" xfId="17993" xr:uid="{D302C9EA-0E6F-457E-9CAC-E7DF97A94264}"/>
    <cellStyle name="Millares 5 4 3 6" xfId="8004" xr:uid="{ED58909C-EFAE-4405-B2D8-A7CC4775FCA8}"/>
    <cellStyle name="Millares 5 4 4" xfId="5163" xr:uid="{E36C146A-FC13-4B8D-9DB8-4B8AFA8FC3F5}"/>
    <cellStyle name="Millares 5 4 4 2" xfId="13349" xr:uid="{6052B63E-0BF3-4C9C-BBA8-CED36202BC82}"/>
    <cellStyle name="Millares 5 4 4 3" xfId="10645" xr:uid="{5404FF1D-0554-4C7C-B632-DD4FC974B93C}"/>
    <cellStyle name="Millares 5 4 4 4" xfId="15880" xr:uid="{FBE6E75A-FA07-4222-994B-B2738FBE5A71}"/>
    <cellStyle name="Millares 5 4 4 5" xfId="17994" xr:uid="{4D502F04-25BB-4125-AA3A-25FE80C820A6}"/>
    <cellStyle name="Millares 5 4 4 6" xfId="8005" xr:uid="{338BF58F-D984-426D-BF25-99299EABE590}"/>
    <cellStyle name="Millares 5 4 5" xfId="5164" xr:uid="{FA71E018-61F5-4C4D-BAC9-2EFFD32B4691}"/>
    <cellStyle name="Millares 5 4 5 2" xfId="13350" xr:uid="{072FB111-D418-4BB8-B802-BA6F71D53F14}"/>
    <cellStyle name="Millares 5 4 5 3" xfId="10646" xr:uid="{72777B88-B57C-4165-9C2F-C16DE0BA9D1E}"/>
    <cellStyle name="Millares 5 4 5 4" xfId="15881" xr:uid="{D4FE0C2F-A5C1-458C-8EC7-8CF8E143A1F0}"/>
    <cellStyle name="Millares 5 4 5 5" xfId="17995" xr:uid="{A838F3A1-7B26-48F6-8DD0-AC71B9E926A6}"/>
    <cellStyle name="Millares 5 4 5 6" xfId="8006" xr:uid="{5CAE6071-6133-4266-84CD-23485D7BA140}"/>
    <cellStyle name="Millares 5 4 6" xfId="5165" xr:uid="{9EDFE84A-40B2-4CCB-AE44-AC62C4C02948}"/>
    <cellStyle name="Millares 5 4 6 2" xfId="13351" xr:uid="{4A079507-DFDF-49EC-B60B-523B23F5EE4C}"/>
    <cellStyle name="Millares 5 4 6 3" xfId="10647" xr:uid="{8C265C37-924F-4641-AFAA-8976E3C61197}"/>
    <cellStyle name="Millares 5 4 6 4" xfId="15882" xr:uid="{2E8F437C-9200-4983-8F20-C10816A92841}"/>
    <cellStyle name="Millares 5 4 6 5" xfId="17996" xr:uid="{17098B97-CFC7-406C-BC45-58D452B4F2CC}"/>
    <cellStyle name="Millares 5 4 6 6" xfId="8007" xr:uid="{2982C2FD-3D86-4B92-B6CE-6D2A01109B29}"/>
    <cellStyle name="Millares 5 4 7" xfId="5166" xr:uid="{38FE05A8-A350-4078-9E6C-5E64AEE3BE4A}"/>
    <cellStyle name="Millares 5 4 7 2" xfId="13352" xr:uid="{0F3B96A6-8412-44AB-A833-1A205D1A61B3}"/>
    <cellStyle name="Millares 5 4 7 3" xfId="12333" xr:uid="{FCEC5E32-7829-428C-AF5D-8B440F5B92B5}"/>
    <cellStyle name="Millares 5 4 7 4" xfId="17997" xr:uid="{7A1F515F-1579-4F28-B73F-5AEA8EB7FC3B}"/>
    <cellStyle name="Millares 5 4 7 5" xfId="8008" xr:uid="{81F782CD-D941-493E-A5B8-AA8096A9D4A5}"/>
    <cellStyle name="Millares 5 4 8" xfId="7142" xr:uid="{6D3E3C44-C37B-4E1F-9159-70840A46C62C}"/>
    <cellStyle name="Millares 5 4 8 2" xfId="13353" xr:uid="{6C6BDBA1-A42E-4756-A5C3-15EA3435B696}"/>
    <cellStyle name="Millares 5 4 8 3" xfId="19922" xr:uid="{F3632305-2CD0-4EBF-8B3D-9B866D3FD220}"/>
    <cellStyle name="Millares 5 4 8 4" xfId="8009" xr:uid="{A6A97B06-BBCF-4FD8-A60B-E9B6FED87050}"/>
    <cellStyle name="Millares 5 4 9" xfId="8010" xr:uid="{EC17F639-900D-40AD-9587-3BC99C369BBE}"/>
    <cellStyle name="Millares 5 4 9 2" xfId="13354" xr:uid="{2B242B09-39D4-43C0-8912-78138ABDBBE3}"/>
    <cellStyle name="Millares 5 5" xfId="179" xr:uid="{00000000-0005-0000-0000-0000A9000000}"/>
    <cellStyle name="Millares 5 5 10" xfId="5168" xr:uid="{26301472-FED3-4FBA-B8A9-7DAFE2929FF9}"/>
    <cellStyle name="Millares 5 5 10 2" xfId="13356" xr:uid="{0F858E5E-0133-47FC-BD37-32A64EBF08AE}"/>
    <cellStyle name="Millares 5 5 10 3" xfId="10649" xr:uid="{53363CAF-63B3-49C6-8731-B3496B6FB10D}"/>
    <cellStyle name="Millares 5 5 10 4" xfId="15884" xr:uid="{95D49D7C-496E-4F88-AB8A-35957D4448D1}"/>
    <cellStyle name="Millares 5 5 10 5" xfId="17999" xr:uid="{5A0C702A-378C-4630-AA65-62660F922023}"/>
    <cellStyle name="Millares 5 5 10 6" xfId="8012" xr:uid="{50ED00C5-2958-4819-9F75-B71DF3D73234}"/>
    <cellStyle name="Millares 5 5 11" xfId="5169" xr:uid="{F9764AE5-DE94-41EA-B125-779B9DEE9A92}"/>
    <cellStyle name="Millares 5 5 11 2" xfId="13357" xr:uid="{9F16FF94-4039-4C79-91F3-5D31DF3F683E}"/>
    <cellStyle name="Millares 5 5 11 3" xfId="12334" xr:uid="{52ED6DA3-3C0E-4761-ABEB-DFA700F7EF32}"/>
    <cellStyle name="Millares 5 5 11 4" xfId="18000" xr:uid="{8791CD9B-2A70-4784-8038-5EF20FB2540A}"/>
    <cellStyle name="Millares 5 5 11 5" xfId="8013" xr:uid="{55904950-41D9-45F7-ABDB-63F90E474DDA}"/>
    <cellStyle name="Millares 5 5 12" xfId="7143" xr:uid="{A439C7CB-A1AC-4F8B-95E9-C6767FF98DEA}"/>
    <cellStyle name="Millares 5 5 12 2" xfId="13358" xr:uid="{4C2EB9F6-7768-4217-81A2-73E69A978206}"/>
    <cellStyle name="Millares 5 5 12 3" xfId="19923" xr:uid="{DC76E173-F9D3-46EF-9DCE-42FA3E222D96}"/>
    <cellStyle name="Millares 5 5 12 4" xfId="8014" xr:uid="{600057D7-3BE3-48D2-82D2-D692812E62F3}"/>
    <cellStyle name="Millares 5 5 13" xfId="6983" xr:uid="{EEEA00B9-68BB-4203-81BF-3FB34510E693}"/>
    <cellStyle name="Millares 5 5 13 2" xfId="13359" xr:uid="{35A65499-950B-45AC-B44C-393E979A783A}"/>
    <cellStyle name="Millares 5 5 13 3" xfId="19792" xr:uid="{520F2103-2991-4C9F-A62E-7E6B044DB71B}"/>
    <cellStyle name="Millares 5 5 13 3 2" xfId="22700" xr:uid="{11E55ABC-B12A-4ED4-BBA7-585842983F12}"/>
    <cellStyle name="Millares 5 5 13 3 2 2" xfId="28256" xr:uid="{1B9D4E24-9603-473C-8805-A0D2154AE3CC}"/>
    <cellStyle name="Millares 5 5 13 3 2 3" xfId="33750" xr:uid="{308B2A11-4409-4EE2-BD3D-F9F4C66D7253}"/>
    <cellStyle name="Millares 5 5 13 3 2 4" xfId="39234" xr:uid="{1841AC53-F799-41DE-983E-F7200D6062E6}"/>
    <cellStyle name="Millares 5 5 13 3 3" xfId="25527" xr:uid="{55559325-B9B6-4632-A130-3315CD9F9181}"/>
    <cellStyle name="Millares 5 5 13 3 4" xfId="31021" xr:uid="{3810463E-2A43-4897-8C5E-4D87DA8375E2}"/>
    <cellStyle name="Millares 5 5 13 3 5" xfId="36505" xr:uid="{CB54DC25-DE19-4802-8F59-8315CE7EACB4}"/>
    <cellStyle name="Millares 5 5 13 4" xfId="8015" xr:uid="{E34380D1-74E9-4372-9530-939F4C2088CB}"/>
    <cellStyle name="Millares 5 5 13 5" xfId="20080" xr:uid="{1188DEEE-8389-48C7-B94C-544A991D9108}"/>
    <cellStyle name="Millares 5 5 13 5 2" xfId="25636" xr:uid="{6A0E74BE-CAFD-4FAF-ADB3-57D9CFA85F20}"/>
    <cellStyle name="Millares 5 5 13 5 3" xfId="31130" xr:uid="{AD905B2A-C8CA-47CB-B20E-55E54D5F49EE}"/>
    <cellStyle name="Millares 5 5 13 5 4" xfId="36614" xr:uid="{52595447-DC0C-4A6D-9F67-73FAD6DDABC7}"/>
    <cellStyle name="Millares 5 5 13 6" xfId="22907" xr:uid="{50BC1421-8C38-48B1-BFB6-CE0B789D39CA}"/>
    <cellStyle name="Millares 5 5 13 7" xfId="28399" xr:uid="{796BDAB3-B0C7-48B8-BD52-8ADF05BC773D}"/>
    <cellStyle name="Millares 5 5 13 8" xfId="33883" xr:uid="{17B017EF-7E9A-4DAA-A26F-1C6C81B60E33}"/>
    <cellStyle name="Millares 5 5 14" xfId="7310" xr:uid="{515458A1-ABFA-4E31-AABC-7D015853C31D}"/>
    <cellStyle name="Millares 5 5 14 2" xfId="13360" xr:uid="{749217A4-C374-4342-8530-6CCF7FD27F6C}"/>
    <cellStyle name="Millares 5 5 14 3" xfId="20004" xr:uid="{55F8C632-5E5C-4C2E-8CB3-D2A657B730F8}"/>
    <cellStyle name="Millares 5 5 14 3 2" xfId="22738" xr:uid="{4A18BBBB-9FFF-4645-BE73-B72515C9987B}"/>
    <cellStyle name="Millares 5 5 14 3 2 2" xfId="28294" xr:uid="{9129DD94-659D-48F8-BB5E-F9DAA04F799A}"/>
    <cellStyle name="Millares 5 5 14 3 2 3" xfId="33788" xr:uid="{A3A4194B-14C1-43C3-B126-19A04B31113F}"/>
    <cellStyle name="Millares 5 5 14 3 2 4" xfId="39272" xr:uid="{CAA79AA3-CC4F-4322-96F6-B2E59423C568}"/>
    <cellStyle name="Millares 5 5 14 3 3" xfId="25565" xr:uid="{E047BFD4-60A2-4247-B152-4C34AC5897AA}"/>
    <cellStyle name="Millares 5 5 14 3 4" xfId="31059" xr:uid="{97C19AA1-93B5-4973-A2BD-7AAFE0439EB1}"/>
    <cellStyle name="Millares 5 5 14 3 5" xfId="36543" xr:uid="{73E16827-D62A-4470-929C-E9B2E5F863C4}"/>
    <cellStyle name="Millares 5 5 14 4" xfId="8016" xr:uid="{E1436C36-5485-41AC-AE47-3B2C126BA5FC}"/>
    <cellStyle name="Millares 5 5 14 5" xfId="20194" xr:uid="{E2AB8762-BAE7-4345-8592-A122EF76A0C9}"/>
    <cellStyle name="Millares 5 5 14 5 2" xfId="25750" xr:uid="{5CDEA6E2-8379-43F1-9F73-195107698A8D}"/>
    <cellStyle name="Millares 5 5 14 5 3" xfId="31244" xr:uid="{3EC1FCF4-AFB7-4237-8ED5-761B8AA82AD4}"/>
    <cellStyle name="Millares 5 5 14 5 4" xfId="36728" xr:uid="{456718D4-3C18-438A-988F-12DF19A567BE}"/>
    <cellStyle name="Millares 5 5 14 6" xfId="23021" xr:uid="{E2B226BA-F9DB-40A2-9D59-668733093E6D}"/>
    <cellStyle name="Millares 5 5 14 7" xfId="28513" xr:uid="{AED25687-5A73-4480-BC97-2D48A6DF50AC}"/>
    <cellStyle name="Millares 5 5 14 8" xfId="33997" xr:uid="{DB6C16E0-E347-4277-BB62-B0068BCA7BFC}"/>
    <cellStyle name="Millares 5 5 15" xfId="7347" xr:uid="{1C760871-53D9-47F1-9D05-3C9819C970FB}"/>
    <cellStyle name="Millares 5 5 15 2" xfId="20010" xr:uid="{819A9959-2119-43D2-9A95-54B94FA6EAEE}"/>
    <cellStyle name="Millares 5 5 15 2 2" xfId="22744" xr:uid="{E3F0BA8B-7ED3-4F5A-885F-EFAD7DF17659}"/>
    <cellStyle name="Millares 5 5 15 2 2 2" xfId="28300" xr:uid="{1119E65F-22B2-402B-8630-8732404A1B20}"/>
    <cellStyle name="Millares 5 5 15 2 2 3" xfId="33794" xr:uid="{A1950C5B-C33A-4B69-AE15-4B40995C76DD}"/>
    <cellStyle name="Millares 5 5 15 2 2 4" xfId="39278" xr:uid="{408E6A76-C193-4BEB-82D1-633A08069BC7}"/>
    <cellStyle name="Millares 5 5 15 2 3" xfId="25571" xr:uid="{50E3947B-27F7-4D01-A2DD-D789FDB99043}"/>
    <cellStyle name="Millares 5 5 15 2 4" xfId="31065" xr:uid="{05DF5EE6-18D1-4DC8-BAD6-07D03C5DF8B4}"/>
    <cellStyle name="Millares 5 5 15 2 5" xfId="36549" xr:uid="{973DC959-D3C9-4D23-9D8D-F2B44F258F0A}"/>
    <cellStyle name="Millares 5 5 15 3" xfId="13355" xr:uid="{D73B11F5-E607-4406-884E-35D5E5B62F17}"/>
    <cellStyle name="Millares 5 5 15 4" xfId="20231" xr:uid="{7EE7A98C-2E04-4BBE-B2CE-83FEF49313A1}"/>
    <cellStyle name="Millares 5 5 15 4 2" xfId="25787" xr:uid="{AB34320E-271A-4E0C-8A4C-CE6CD571C928}"/>
    <cellStyle name="Millares 5 5 15 4 3" xfId="31281" xr:uid="{A7F02076-FA9C-469F-BDD5-B2AC6A62ECED}"/>
    <cellStyle name="Millares 5 5 15 4 4" xfId="36765" xr:uid="{11DA07A0-5DFD-4C76-B136-AD20D86987AF}"/>
    <cellStyle name="Millares 5 5 15 5" xfId="23058" xr:uid="{F37B5AC2-EE5A-4845-BE44-22D7A8386FAB}"/>
    <cellStyle name="Millares 5 5 15 6" xfId="28552" xr:uid="{A9465411-12A3-4415-8BC6-6F6E9AC929F9}"/>
    <cellStyle name="Millares 5 5 15 7" xfId="34036" xr:uid="{489E5B08-5725-4775-B476-B8BF9674B693}"/>
    <cellStyle name="Millares 5 5 16" xfId="10648" xr:uid="{B74F8D61-6525-428A-AC9C-2F78EC9F044A}"/>
    <cellStyle name="Millares 5 5 17" xfId="15883" xr:uid="{F4F7A793-25F9-40E1-B1AF-39BD1817A3CF}"/>
    <cellStyle name="Millares 5 5 18" xfId="17998" xr:uid="{64927E34-435C-4416-A69C-5BCE6BF829C2}"/>
    <cellStyle name="Millares 5 5 19" xfId="8011" xr:uid="{02F7046D-53CC-4B44-9351-5BA85FB4FFF8}"/>
    <cellStyle name="Millares 5 5 2" xfId="284" xr:uid="{E17EA94A-D7CE-4718-82B5-C2DCF9229307}"/>
    <cellStyle name="Millares 5 5 2 10" xfId="5170" xr:uid="{1C7F23E8-1A84-4FA4-A966-DE636E6B0D39}"/>
    <cellStyle name="Millares 5 5 2 2" xfId="5171" xr:uid="{2A90B8A7-F229-4F6B-89C3-5CF908FE35A7}"/>
    <cellStyle name="Millares 5 5 2 2 2" xfId="5172" xr:uid="{81EF99B4-2867-44E9-9618-98FE9B0E7514}"/>
    <cellStyle name="Millares 5 5 2 2 2 2" xfId="13363" xr:uid="{7EBA250C-2F16-4F47-9964-251EBFD9F8C4}"/>
    <cellStyle name="Millares 5 5 2 2 2 3" xfId="10652" xr:uid="{9FF3D56D-CAB2-48D4-91FE-413650ABD4E8}"/>
    <cellStyle name="Millares 5 5 2 2 2 4" xfId="15887" xr:uid="{83CD4DB6-DEDC-48D2-B947-FB0D60268F6F}"/>
    <cellStyle name="Millares 5 5 2 2 2 5" xfId="18003" xr:uid="{4D5C575E-EDCF-40CA-89DC-2A70C714FE0F}"/>
    <cellStyle name="Millares 5 5 2 2 2 6" xfId="8019" xr:uid="{487A44DC-52CF-4F8D-BB54-BE2E398F41A2}"/>
    <cellStyle name="Millares 5 5 2 2 3" xfId="13362" xr:uid="{F81DEEBA-395E-4C80-B571-AE2B345F8E03}"/>
    <cellStyle name="Millares 5 5 2 2 4" xfId="10651" xr:uid="{F1C69ABF-A503-4304-8696-5D1A778614A7}"/>
    <cellStyle name="Millares 5 5 2 2 5" xfId="15886" xr:uid="{F6869062-F64D-4745-BA22-BFAA806D94B2}"/>
    <cellStyle name="Millares 5 5 2 2 6" xfId="18002" xr:uid="{DF7325E6-8E44-44E2-9C37-8356A4F8CA1F}"/>
    <cellStyle name="Millares 5 5 2 2 7" xfId="8018" xr:uid="{D412C5B7-D99B-4991-BA43-2C859596FDDA}"/>
    <cellStyle name="Millares 5 5 2 3" xfId="5173" xr:uid="{70764487-75B9-444B-8DCB-7853ACCADF66}"/>
    <cellStyle name="Millares 5 5 2 3 2" xfId="13364" xr:uid="{6795C3D5-8537-4047-9BD5-95EE5A11DE9A}"/>
    <cellStyle name="Millares 5 5 2 3 3" xfId="10653" xr:uid="{A68514C0-D95F-4D7A-8956-ECF11AD96D36}"/>
    <cellStyle name="Millares 5 5 2 3 4" xfId="15888" xr:uid="{57A9F923-4A78-404D-BC67-69C073175EDA}"/>
    <cellStyle name="Millares 5 5 2 3 5" xfId="18004" xr:uid="{25E3124B-23E8-4C6A-9EDB-F37A560B3B1F}"/>
    <cellStyle name="Millares 5 5 2 3 6" xfId="8020" xr:uid="{4567687C-DBD9-4EE1-8DA7-7811F29009B5}"/>
    <cellStyle name="Millares 5 5 2 4" xfId="5174" xr:uid="{CF2D27A0-7CED-4AF2-B4DA-CE8BD64787B9}"/>
    <cellStyle name="Millares 5 5 2 4 2" xfId="13365" xr:uid="{B7BFB741-568F-4526-83C6-D2AAA1EF5B10}"/>
    <cellStyle name="Millares 5 5 2 4 3" xfId="18005" xr:uid="{A9D96949-9401-4FF0-A789-108FCD4E0973}"/>
    <cellStyle name="Millares 5 5 2 4 4" xfId="8021" xr:uid="{9919C7DA-ABA2-4A98-A645-102CB368015D}"/>
    <cellStyle name="Millares 5 5 2 5" xfId="13361" xr:uid="{1F94766F-56E6-4453-BF59-03FF3F7B8312}"/>
    <cellStyle name="Millares 5 5 2 6" xfId="10650" xr:uid="{264ABA7C-FCD6-4789-8364-44425131C332}"/>
    <cellStyle name="Millares 5 5 2 7" xfId="15885" xr:uid="{D0E8ED1B-1ADC-4B76-9A2F-9B85F0977E5C}"/>
    <cellStyle name="Millares 5 5 2 8" xfId="18001" xr:uid="{58813ED2-A0C5-4AEA-B81A-52E9CA151ECA}"/>
    <cellStyle name="Millares 5 5 2 9" xfId="8017" xr:uid="{B2CD9F16-8568-4DB3-9898-74CF359918B8}"/>
    <cellStyle name="Millares 5 5 20" xfId="5167" xr:uid="{2EF8A614-63AB-4559-BFDE-849718883011}"/>
    <cellStyle name="Millares 5 5 3" xfId="5175" xr:uid="{062E314E-7E44-4861-94AB-947333B9AE21}"/>
    <cellStyle name="Millares 5 5 3 10" xfId="8022" xr:uid="{25EBE0C9-4E7D-4DBA-B027-DDA1E1108FF3}"/>
    <cellStyle name="Millares 5 5 3 2" xfId="5176" xr:uid="{74AEDDC8-499B-4C19-9C19-9798619F6B87}"/>
    <cellStyle name="Millares 5 5 3 2 2" xfId="13367" xr:uid="{B362C083-A3A8-4D02-BFD7-6141390EBD3F}"/>
    <cellStyle name="Millares 5 5 3 2 3" xfId="10655" xr:uid="{5A6DF0E6-4BD7-49FF-AF4A-3746BE0C49FE}"/>
    <cellStyle name="Millares 5 5 3 2 4" xfId="15890" xr:uid="{2F8E39F5-1974-4127-990F-A30D23702434}"/>
    <cellStyle name="Millares 5 5 3 2 5" xfId="18007" xr:uid="{D42F5E50-2F38-4EEA-94A7-362CCFD12265}"/>
    <cellStyle name="Millares 5 5 3 2 6" xfId="8023" xr:uid="{38AFA9CC-5656-4B50-A6C7-2B40D6441748}"/>
    <cellStyle name="Millares 5 5 3 3" xfId="5177" xr:uid="{48038358-A827-47E2-AFB8-BD7C603F428A}"/>
    <cellStyle name="Millares 5 5 3 3 2" xfId="13368" xr:uid="{CC8ED866-699C-4960-916F-8C542337AE5C}"/>
    <cellStyle name="Millares 5 5 3 3 3" xfId="10656" xr:uid="{25CB5020-1A44-40C5-9931-51E80DC7AA04}"/>
    <cellStyle name="Millares 5 5 3 3 4" xfId="15891" xr:uid="{CF124404-17B0-4BB9-8F61-DDC9F05DAE1C}"/>
    <cellStyle name="Millares 5 5 3 3 5" xfId="18008" xr:uid="{4505520D-F07A-40E4-B56B-B8F3B5FF2C84}"/>
    <cellStyle name="Millares 5 5 3 3 6" xfId="8024" xr:uid="{0A99EE0B-C8E5-4292-A9BF-3B35EAFE0E3D}"/>
    <cellStyle name="Millares 5 5 3 4" xfId="5178" xr:uid="{994F5276-EF8C-4926-BFB9-14174118015F}"/>
    <cellStyle name="Millares 5 5 3 4 2" xfId="13369" xr:uid="{FF573745-A5C0-4D52-8D05-8876EC7D6490}"/>
    <cellStyle name="Millares 5 5 3 4 3" xfId="10657" xr:uid="{F3BECB83-D766-42FA-AC63-A6AEE2CB54FC}"/>
    <cellStyle name="Millares 5 5 3 4 4" xfId="15892" xr:uid="{F94F6919-2A7A-46BD-B949-62FDE1D12671}"/>
    <cellStyle name="Millares 5 5 3 4 5" xfId="18009" xr:uid="{BCF8CC6F-DE4D-4E88-A29F-5A101D69E9A2}"/>
    <cellStyle name="Millares 5 5 3 4 6" xfId="8025" xr:uid="{3E03D586-55B7-4F9E-9911-FC9A413F6CCA}"/>
    <cellStyle name="Millares 5 5 3 5" xfId="5179" xr:uid="{394A8013-E157-4F31-9F64-0C8CB5929845}"/>
    <cellStyle name="Millares 5 5 3 5 2" xfId="13370" xr:uid="{E04F280F-29EC-4C09-88A5-77E9C49C239A}"/>
    <cellStyle name="Millares 5 5 3 5 3" xfId="18010" xr:uid="{DD602243-5725-4EAC-9F23-9809CF6F9CE9}"/>
    <cellStyle name="Millares 5 5 3 5 4" xfId="8026" xr:uid="{950FAEEB-9E22-49F2-AA7A-D0004ABC96F5}"/>
    <cellStyle name="Millares 5 5 3 6" xfId="13366" xr:uid="{395A0B71-F7BD-4FCE-8180-D8E18D6CB5BB}"/>
    <cellStyle name="Millares 5 5 3 7" xfId="10654" xr:uid="{DDBBF3B2-8BCE-4E11-A0B4-C3EEA9FBFCA8}"/>
    <cellStyle name="Millares 5 5 3 8" xfId="15889" xr:uid="{7B2554AC-5824-4733-8156-2721072952BC}"/>
    <cellStyle name="Millares 5 5 3 9" xfId="18006" xr:uid="{BF63C14B-E22A-4CA7-B911-7B68EEB18226}"/>
    <cellStyle name="Millares 5 5 4" xfId="5180" xr:uid="{21C353D0-BF35-4EF6-86F4-27BD788400C0}"/>
    <cellStyle name="Millares 5 5 4 2" xfId="5181" xr:uid="{68541CEF-62EC-4FD8-A2B3-B6E469D00E37}"/>
    <cellStyle name="Millares 5 5 4 2 2" xfId="13372" xr:uid="{F83E00CD-7F37-4A4C-9864-2E7D349C2BB5}"/>
    <cellStyle name="Millares 5 5 4 2 3" xfId="10659" xr:uid="{FF533938-2B86-414D-82FA-EC7536F1898B}"/>
    <cellStyle name="Millares 5 5 4 2 4" xfId="15894" xr:uid="{D9C86E79-6766-4CA7-839D-B5A29943069C}"/>
    <cellStyle name="Millares 5 5 4 2 5" xfId="18012" xr:uid="{147090F4-21BF-42D8-850B-59EDCE921DA6}"/>
    <cellStyle name="Millares 5 5 4 2 6" xfId="8028" xr:uid="{EF07983E-0A03-4723-8061-4BB09669DA95}"/>
    <cellStyle name="Millares 5 5 4 3" xfId="5182" xr:uid="{86EAF074-3834-452B-880C-33C6F3D4C700}"/>
    <cellStyle name="Millares 5 5 4 3 2" xfId="13373" xr:uid="{904B6F1E-D98A-4F1B-9A72-8469097BF3DB}"/>
    <cellStyle name="Millares 5 5 4 3 3" xfId="10660" xr:uid="{F8408EA2-6D25-4182-A7C9-5ED19C87F564}"/>
    <cellStyle name="Millares 5 5 4 3 4" xfId="15895" xr:uid="{F7EEE6E6-FE2F-4FED-9922-189BCBCE9AE5}"/>
    <cellStyle name="Millares 5 5 4 3 5" xfId="18013" xr:uid="{6EA6F8A4-8752-4B47-9371-8C8BA4A5BDC7}"/>
    <cellStyle name="Millares 5 5 4 3 6" xfId="8029" xr:uid="{362C57D9-4758-44EC-B65B-F6E80E110CEF}"/>
    <cellStyle name="Millares 5 5 4 4" xfId="5183" xr:uid="{869CA01D-7E74-4FC8-9D28-2D24EB7910E1}"/>
    <cellStyle name="Millares 5 5 4 4 2" xfId="13374" xr:uid="{5FA5B47E-CAF9-439F-AFEE-7398B255B92D}"/>
    <cellStyle name="Millares 5 5 4 4 3" xfId="18014" xr:uid="{944404A2-C762-462A-A11A-7A6C4E6DB9C0}"/>
    <cellStyle name="Millares 5 5 4 4 4" xfId="8030" xr:uid="{C8791128-7FE1-4E9B-976D-A74648294982}"/>
    <cellStyle name="Millares 5 5 4 5" xfId="13371" xr:uid="{8613B869-D7CF-4A9E-8982-A1B46D6C93CA}"/>
    <cellStyle name="Millares 5 5 4 6" xfId="10658" xr:uid="{E4CAD7E2-9F6C-4FF2-9EF7-018C955A4054}"/>
    <cellStyle name="Millares 5 5 4 7" xfId="15893" xr:uid="{A1D0226A-E43F-4E40-84F9-AABF26212709}"/>
    <cellStyle name="Millares 5 5 4 8" xfId="18011" xr:uid="{0A87E4F5-209E-4420-84A1-92FC774732C2}"/>
    <cellStyle name="Millares 5 5 4 9" xfId="8027" xr:uid="{207EDE02-782A-4B91-A152-761B203A81E0}"/>
    <cellStyle name="Millares 5 5 5" xfId="5184" xr:uid="{4F9EB097-A43A-4D7A-91A4-42AD5EBCED7B}"/>
    <cellStyle name="Millares 5 5 5 2" xfId="5185" xr:uid="{8D335861-F991-40C9-A5CD-EF1DB12C9055}"/>
    <cellStyle name="Millares 5 5 5 2 2" xfId="13376" xr:uid="{CA27A415-13C5-4D8C-9171-37DA4E4A823F}"/>
    <cellStyle name="Millares 5 5 5 2 3" xfId="10662" xr:uid="{46B318FA-F57C-4B3F-AA0A-DC2F6ACDD858}"/>
    <cellStyle name="Millares 5 5 5 2 4" xfId="15897" xr:uid="{11FFEE62-6861-4CDC-A1B5-2D9CDDB08B8D}"/>
    <cellStyle name="Millares 5 5 5 2 5" xfId="18016" xr:uid="{A974E22D-B8E5-43DC-9AA5-489A71987F7F}"/>
    <cellStyle name="Millares 5 5 5 2 6" xfId="8032" xr:uid="{8864373B-4FA4-4169-8705-F9FA532BA795}"/>
    <cellStyle name="Millares 5 5 5 3" xfId="13375" xr:uid="{DEB330CB-DA6B-4D99-A5CD-1A184A3B6A24}"/>
    <cellStyle name="Millares 5 5 5 4" xfId="10661" xr:uid="{CF38CC6F-77F0-47B2-AC8E-24D651DBDB01}"/>
    <cellStyle name="Millares 5 5 5 5" xfId="15896" xr:uid="{2D406182-7AF9-4C7B-A370-671B628480BC}"/>
    <cellStyle name="Millares 5 5 5 6" xfId="18015" xr:uid="{A32A76A6-605C-4333-8F70-94050669D13B}"/>
    <cellStyle name="Millares 5 5 5 7" xfId="8031" xr:uid="{CAF7124C-3E8E-47B3-8BC9-CF46E442DC64}"/>
    <cellStyle name="Millares 5 5 6" xfId="5186" xr:uid="{280CE6A7-C987-4625-A390-6FCCC1044A71}"/>
    <cellStyle name="Millares 5 5 6 2" xfId="13377" xr:uid="{B4A6EFBF-DB1A-4082-B606-AD9BFEEFB608}"/>
    <cellStyle name="Millares 5 5 6 3" xfId="10663" xr:uid="{11CE1FF7-B20F-423F-B981-23E6B66CF9E0}"/>
    <cellStyle name="Millares 5 5 6 4" xfId="15898" xr:uid="{E83743F7-9B6D-450D-8C0A-1A7DF95440F8}"/>
    <cellStyle name="Millares 5 5 6 5" xfId="18017" xr:uid="{72729DE0-CF18-4E2C-9133-8822FE2FC97D}"/>
    <cellStyle name="Millares 5 5 6 6" xfId="8033" xr:uid="{92694DA2-314B-41B2-93E3-2C9579D05B3A}"/>
    <cellStyle name="Millares 5 5 7" xfId="5187" xr:uid="{9FC1D50C-A326-416B-B0BB-1E6DE2A44A9C}"/>
    <cellStyle name="Millares 5 5 7 2" xfId="13378" xr:uid="{B82D30AC-30F0-4058-BE7C-63D981FBB8A1}"/>
    <cellStyle name="Millares 5 5 7 3" xfId="10664" xr:uid="{42B13079-CB03-46BC-855F-31293E80FB12}"/>
    <cellStyle name="Millares 5 5 7 4" xfId="15899" xr:uid="{C2F4F837-1D48-4282-8534-F3ED49D35504}"/>
    <cellStyle name="Millares 5 5 7 5" xfId="18018" xr:uid="{96C0C7F0-84AA-4AE4-BC4F-C28AE59C81C7}"/>
    <cellStyle name="Millares 5 5 7 6" xfId="8034" xr:uid="{2B95242D-9983-495D-88A0-BF8B65662231}"/>
    <cellStyle name="Millares 5 5 8" xfId="5188" xr:uid="{44991D53-9A9A-4BA5-860C-3E9AF76292B0}"/>
    <cellStyle name="Millares 5 5 8 2" xfId="13379" xr:uid="{ACEB76E6-4275-4FF1-834F-ECF47EB79B72}"/>
    <cellStyle name="Millares 5 5 8 3" xfId="10665" xr:uid="{7187D2D6-84F4-41FA-9B44-8A03D0419580}"/>
    <cellStyle name="Millares 5 5 8 4" xfId="15900" xr:uid="{3FC54EE0-8D0D-45ED-9D61-A3AF13DA049F}"/>
    <cellStyle name="Millares 5 5 8 5" xfId="18019" xr:uid="{45A52F43-D817-4986-909D-360357008420}"/>
    <cellStyle name="Millares 5 5 8 6" xfId="8035" xr:uid="{1F27FA11-0B45-4B7E-A571-E1D30305401A}"/>
    <cellStyle name="Millares 5 5 9" xfId="5189" xr:uid="{CB7B4EAF-74C3-42D8-90D0-0A5CFF8996B9}"/>
    <cellStyle name="Millares 5 5 9 2" xfId="13380" xr:uid="{20BFA666-E7B0-4E5A-9704-55B5324629DD}"/>
    <cellStyle name="Millares 5 5 9 3" xfId="10666" xr:uid="{7B86BCA4-1408-4ED3-BF9E-6983AF39DDB9}"/>
    <cellStyle name="Millares 5 5 9 4" xfId="15901" xr:uid="{EF902218-6967-40A6-A116-5BA168EA1EE7}"/>
    <cellStyle name="Millares 5 5 9 5" xfId="18020" xr:uid="{B130A0BE-EAE0-4C91-AF0D-64AD354C3E4D}"/>
    <cellStyle name="Millares 5 5 9 6" xfId="8036" xr:uid="{4B55AF98-347E-4C15-933A-B6F5EB83AC99}"/>
    <cellStyle name="Millares 5 6" xfId="5190" xr:uid="{D5919D45-425B-4BF9-8EA3-3233D76F9F50}"/>
    <cellStyle name="Millares 5 6 2" xfId="13381" xr:uid="{1EEAAD43-F8F9-4C66-AC47-FE2D85087981}"/>
    <cellStyle name="Millares 5 6 3" xfId="10667" xr:uid="{DE2FDFB6-D9C8-4F40-A6A2-092C6F687072}"/>
    <cellStyle name="Millares 5 6 4" xfId="15902" xr:uid="{F0855979-249D-48B5-9B59-897D947D646C}"/>
    <cellStyle name="Millares 5 6 5" xfId="18021" xr:uid="{492708B9-CCA3-4CA6-B9BE-F6617F582E3A}"/>
    <cellStyle name="Millares 5 6 6" xfId="8037" xr:uid="{F69FD169-C04A-4FC2-9CEF-E59B23B640FD}"/>
    <cellStyle name="Millares 5 7" xfId="5191" xr:uid="{5A5F7DED-100F-4905-99A8-D28723C8CD50}"/>
    <cellStyle name="Millares 5 7 2" xfId="5192" xr:uid="{235D5F41-FF36-4BC4-9489-223F409FD2B5}"/>
    <cellStyle name="Millares 5 7 2 2" xfId="13383" xr:uid="{1311488A-FBFA-4C34-A132-29B8BF2AE38D}"/>
    <cellStyle name="Millares 5 7 2 3" xfId="10669" xr:uid="{453A065D-87B4-4098-80C4-DF0CE9360916}"/>
    <cellStyle name="Millares 5 7 2 4" xfId="15904" xr:uid="{F466751B-A059-481F-90A9-12E056EB7F02}"/>
    <cellStyle name="Millares 5 7 2 5" xfId="18023" xr:uid="{DF713077-F33A-4F99-8960-1E4448323A96}"/>
    <cellStyle name="Millares 5 7 2 6" xfId="8039" xr:uid="{6628BD7B-753C-4EAD-AD48-A69888A1E201}"/>
    <cellStyle name="Millares 5 7 3" xfId="13382" xr:uid="{7A2A5CBD-27E9-46D5-9150-CAC3C7351EC0}"/>
    <cellStyle name="Millares 5 7 4" xfId="10668" xr:uid="{66783017-2828-4E93-BA73-8FA67A901C6D}"/>
    <cellStyle name="Millares 5 7 5" xfId="15903" xr:uid="{F0E911C3-2A7A-4A44-99CD-6F46AC328FD5}"/>
    <cellStyle name="Millares 5 7 6" xfId="18022" xr:uid="{28D24D4D-8E75-4199-B7C6-424176DDFB57}"/>
    <cellStyle name="Millares 5 7 7" xfId="8038" xr:uid="{65FA8980-7F26-41C9-98DF-E00D36065B87}"/>
    <cellStyle name="Millares 5 8" xfId="5193" xr:uid="{B17EEDD3-E6B9-4D68-ABC8-1DAC489B309D}"/>
    <cellStyle name="Millares 5 8 2" xfId="13384" xr:uid="{EF03C9E1-C6C3-4588-9218-329B7BCA38FD}"/>
    <cellStyle name="Millares 5 8 3" xfId="10670" xr:uid="{AD8A7306-31A3-4E2E-AED0-4C24999339F7}"/>
    <cellStyle name="Millares 5 8 4" xfId="15905" xr:uid="{E301F4EE-BFEB-49F0-81C5-4F36BE65C18F}"/>
    <cellStyle name="Millares 5 8 5" xfId="18024" xr:uid="{429A8420-1DAE-4232-8EEE-6E666300D517}"/>
    <cellStyle name="Millares 5 8 6" xfId="8040" xr:uid="{36A1777B-BCB3-465C-A4F6-B8E4A108250F}"/>
    <cellStyle name="Millares 5 9" xfId="5194" xr:uid="{A534B1E4-19FF-4FD3-965D-204EED70E938}"/>
    <cellStyle name="Millares 5 9 2" xfId="13385" xr:uid="{7C8C346A-578B-4354-A2EA-0B514D3931B3}"/>
    <cellStyle name="Millares 5 9 3" xfId="10671" xr:uid="{228AB337-244E-491A-B6D3-24CD294768C0}"/>
    <cellStyle name="Millares 5 9 4" xfId="15906" xr:uid="{B910DA18-D756-4A16-B790-622C426E1C51}"/>
    <cellStyle name="Millares 5 9 5" xfId="18025" xr:uid="{8C4C026B-1DAF-4865-95DD-5358FB3340FD}"/>
    <cellStyle name="Millares 5 9 6" xfId="8041" xr:uid="{90A00781-7CEE-4185-8EB5-3CA41C87A028}"/>
    <cellStyle name="Millares 50" xfId="5195" xr:uid="{C381FB18-0E20-46B6-93E9-928EB09BC9BE}"/>
    <cellStyle name="Millares 50 10" xfId="5196" xr:uid="{53626003-6791-453F-B7D2-D019EC31619B}"/>
    <cellStyle name="Millares 50 10 2" xfId="13387" xr:uid="{61C9EF55-8D34-45DC-8838-9C9728D949C0}"/>
    <cellStyle name="Millares 50 10 3" xfId="12335" xr:uid="{9616EB7B-BD95-4004-85AB-08C7EB1F5752}"/>
    <cellStyle name="Millares 50 10 4" xfId="18027" xr:uid="{81F9CD30-F747-4843-BDAE-2FA8AE8F074F}"/>
    <cellStyle name="Millares 50 10 5" xfId="8043" xr:uid="{2AB6E21C-B634-4D5D-85BD-81395495A518}"/>
    <cellStyle name="Millares 50 11" xfId="7014" xr:uid="{DBB1FE9D-863E-4FF8-8E4A-150ED3C9ACFD}"/>
    <cellStyle name="Millares 50 11 2" xfId="13388" xr:uid="{E41F41A5-3DD6-4C2F-9024-0A45845D5353}"/>
    <cellStyle name="Millares 50 11 3" xfId="19822" xr:uid="{6DA3B621-7D8E-4320-9179-231876EAB68E}"/>
    <cellStyle name="Millares 50 11 4" xfId="8044" xr:uid="{73C624D8-C704-4E0E-922D-7503133BBC0D}"/>
    <cellStyle name="Millares 50 12" xfId="8045" xr:uid="{B4E90F59-A27D-4ADF-9128-03BBD3B75E03}"/>
    <cellStyle name="Millares 50 12 2" xfId="13389" xr:uid="{27340D99-BB4F-4632-8EBA-AF7CA9DBF1BD}"/>
    <cellStyle name="Millares 50 13" xfId="13386" xr:uid="{3CE29D05-2520-4DCA-822F-2450C0385EA5}"/>
    <cellStyle name="Millares 50 14" xfId="10672" xr:uid="{A9EC6701-E48E-44BB-9C51-9884F8789479}"/>
    <cellStyle name="Millares 50 15" xfId="15907" xr:uid="{EC6C2C29-A866-4EAD-B062-BC9AEB3A4586}"/>
    <cellStyle name="Millares 50 16" xfId="18026" xr:uid="{19269D7B-18BA-469D-9689-D1492EA207CA}"/>
    <cellStyle name="Millares 50 17" xfId="8042" xr:uid="{644A071B-2356-465A-91AD-F742B287BBE2}"/>
    <cellStyle name="Millares 50 2" xfId="5197" xr:uid="{42AE75EB-0D55-4007-B30C-4FCF09542AEF}"/>
    <cellStyle name="Millares 50 2 10" xfId="15908" xr:uid="{4E1AEF4A-C241-4FF6-AAF9-367E125DEB48}"/>
    <cellStyle name="Millares 50 2 11" xfId="18028" xr:uid="{65C215A9-F516-40F0-8A21-74AE2391EB24}"/>
    <cellStyle name="Millares 50 2 12" xfId="8046" xr:uid="{32F1C502-02C6-49E0-A0EC-71CBE7989E19}"/>
    <cellStyle name="Millares 50 2 2" xfId="5198" xr:uid="{F8A894F2-C5C9-4DEA-AD59-D722FD38568C}"/>
    <cellStyle name="Millares 50 2 2 2" xfId="5199" xr:uid="{EEDF3EC4-6BB6-4DB6-8DBA-7DF5B618A9A4}"/>
    <cellStyle name="Millares 50 2 2 2 2" xfId="13392" xr:uid="{B730A0D9-A3DD-4E92-A0A0-D9ECA37F2521}"/>
    <cellStyle name="Millares 50 2 2 2 3" xfId="10675" xr:uid="{2EB1C391-E56A-408B-A5AD-ECAC3FC67D19}"/>
    <cellStyle name="Millares 50 2 2 2 4" xfId="15910" xr:uid="{9F72DD14-60A5-41C2-9041-99FE28623036}"/>
    <cellStyle name="Millares 50 2 2 2 5" xfId="18030" xr:uid="{3C38BE20-524E-4D46-9139-A758F8412FEA}"/>
    <cellStyle name="Millares 50 2 2 2 6" xfId="8048" xr:uid="{D689F781-9B60-4E21-8082-12F8E60FB35B}"/>
    <cellStyle name="Millares 50 2 2 3" xfId="13391" xr:uid="{41911BE6-40CF-4A07-B7FE-7E86CF5DDB4B}"/>
    <cellStyle name="Millares 50 2 2 4" xfId="10674" xr:uid="{1D8B9A08-91B0-48B8-A7BD-1E18341059CC}"/>
    <cellStyle name="Millares 50 2 2 5" xfId="15909" xr:uid="{F59655DF-46E2-4AAA-97EC-098398CA6BAC}"/>
    <cellStyle name="Millares 50 2 2 6" xfId="18029" xr:uid="{3B9B9DD9-C7C0-4752-9572-02D1DDB88689}"/>
    <cellStyle name="Millares 50 2 2 7" xfId="8047" xr:uid="{C16BD9E0-A765-4877-9237-7082098EE802}"/>
    <cellStyle name="Millares 50 2 3" xfId="5200" xr:uid="{B754867A-7F13-4508-8C69-F8B51E9041BF}"/>
    <cellStyle name="Millares 50 2 3 2" xfId="13393" xr:uid="{47EFDA3F-8C23-4D8F-AB83-9ACFAE94074D}"/>
    <cellStyle name="Millares 50 2 3 3" xfId="10676" xr:uid="{BA298246-9D0A-438F-880B-4A58451AF074}"/>
    <cellStyle name="Millares 50 2 3 4" xfId="15911" xr:uid="{99474F5C-837C-45F6-AD75-0DB44B8B6116}"/>
    <cellStyle name="Millares 50 2 3 5" xfId="18031" xr:uid="{9E57631A-EDD2-4C71-B420-94E3F71097F8}"/>
    <cellStyle name="Millares 50 2 3 6" xfId="8049" xr:uid="{87C59618-6369-488C-9936-CA0DFF1CD4DF}"/>
    <cellStyle name="Millares 50 2 4" xfId="5201" xr:uid="{4012294C-37BD-4860-8CA7-839F394B087E}"/>
    <cellStyle name="Millares 50 2 4 2" xfId="13394" xr:uid="{6CF1BC30-9F73-402B-8831-B6E6F903EC46}"/>
    <cellStyle name="Millares 50 2 4 3" xfId="10677" xr:uid="{BA84288A-0BE4-4693-B898-5A5E31697510}"/>
    <cellStyle name="Millares 50 2 4 4" xfId="15912" xr:uid="{766FDDF9-2CEA-40E3-A74C-B45757931DAE}"/>
    <cellStyle name="Millares 50 2 4 5" xfId="18032" xr:uid="{6C327537-8317-4EB0-BAFB-0E8E7FA64536}"/>
    <cellStyle name="Millares 50 2 4 6" xfId="8050" xr:uid="{0DBC9E93-FA79-4577-9AC1-EFFD6A8D6D38}"/>
    <cellStyle name="Millares 50 2 5" xfId="5202" xr:uid="{AB067DBE-07A2-4459-87D6-7DF17F2CE611}"/>
    <cellStyle name="Millares 50 2 5 2" xfId="13395" xr:uid="{4620CF9A-72D7-42B5-8441-4D29A443EA21}"/>
    <cellStyle name="Millares 50 2 5 3" xfId="12336" xr:uid="{B729182E-8D4F-4F57-95D0-AF4A6AB5E60E}"/>
    <cellStyle name="Millares 50 2 5 4" xfId="18033" xr:uid="{C42362BA-3596-4030-8191-4B70B5DEC6A1}"/>
    <cellStyle name="Millares 50 2 5 5" xfId="8051" xr:uid="{FD96948F-0C92-4398-BDEF-5BD876232B87}"/>
    <cellStyle name="Millares 50 2 6" xfId="7144" xr:uid="{A2A423A9-260B-4D6E-AD47-72F978A10D53}"/>
    <cellStyle name="Millares 50 2 6 2" xfId="13396" xr:uid="{A4894C56-D85B-4886-9269-1C3E5862DA28}"/>
    <cellStyle name="Millares 50 2 6 3" xfId="19924" xr:uid="{C9F807F4-816A-4482-9BDC-567285103B1A}"/>
    <cellStyle name="Millares 50 2 6 4" xfId="8052" xr:uid="{07C77405-1513-4285-AE3E-952B0EF427F9}"/>
    <cellStyle name="Millares 50 2 7" xfId="8053" xr:uid="{C5243518-72AA-4A80-A6AE-26BE361019DA}"/>
    <cellStyle name="Millares 50 2 7 2" xfId="13397" xr:uid="{4D590E0A-E5E5-4DE3-9EE0-18BEDA01F641}"/>
    <cellStyle name="Millares 50 2 8" xfId="13390" xr:uid="{F7F2A23C-B2ED-4A2A-A464-C23010CE0FAA}"/>
    <cellStyle name="Millares 50 2 9" xfId="10673" xr:uid="{87F63EA5-A421-43D4-BC89-9A2A8EF9ADE8}"/>
    <cellStyle name="Millares 50 3" xfId="5203" xr:uid="{0BA3C57B-82A4-4CC4-88EE-FE1AB03B7B00}"/>
    <cellStyle name="Millares 50 3 10" xfId="18034" xr:uid="{505A62A5-1005-4323-8EDB-154432BF18BA}"/>
    <cellStyle name="Millares 50 3 11" xfId="8054" xr:uid="{CA6C93C3-518D-472D-ABA4-B05A55347CA0}"/>
    <cellStyle name="Millares 50 3 2" xfId="5204" xr:uid="{F1C1CD9B-8187-438B-8968-4283986654D6}"/>
    <cellStyle name="Millares 50 3 2 2" xfId="5205" xr:uid="{21A0F1F0-142C-4CD1-978F-451E61C021FB}"/>
    <cellStyle name="Millares 50 3 2 2 2" xfId="13400" xr:uid="{621A07AC-FE52-46D4-8A18-093E900A3B63}"/>
    <cellStyle name="Millares 50 3 2 2 3" xfId="10680" xr:uid="{1FE067AE-C3E3-4188-9A5C-7BA7634D82D3}"/>
    <cellStyle name="Millares 50 3 2 2 4" xfId="15915" xr:uid="{C87B16DA-9936-4587-9FC9-89F3CD68A9BB}"/>
    <cellStyle name="Millares 50 3 2 2 5" xfId="18036" xr:uid="{7D6D602D-2DF9-435A-BDE3-AAFA6FAF125E}"/>
    <cellStyle name="Millares 50 3 2 2 6" xfId="8056" xr:uid="{AD901DF1-0825-471B-80B7-91BEC5D6A66F}"/>
    <cellStyle name="Millares 50 3 2 3" xfId="13399" xr:uid="{13B8173C-7CF7-4B76-A471-BD252054D7D4}"/>
    <cellStyle name="Millares 50 3 2 4" xfId="10679" xr:uid="{F062DB67-DFC8-418B-92CD-57B81618847E}"/>
    <cellStyle name="Millares 50 3 2 5" xfId="15914" xr:uid="{EB94D314-FFAC-4E53-AF9A-E1EB9A7E766B}"/>
    <cellStyle name="Millares 50 3 2 6" xfId="18035" xr:uid="{59710F4D-FB68-4F40-9DF6-E111AC9CFFC2}"/>
    <cellStyle name="Millares 50 3 2 7" xfId="8055" xr:uid="{378288F2-B364-43CA-A5CC-AF3B3201F191}"/>
    <cellStyle name="Millares 50 3 3" xfId="5206" xr:uid="{777FD705-3468-464E-BDA0-5443593FFD35}"/>
    <cellStyle name="Millares 50 3 3 2" xfId="5207" xr:uid="{D8EB4CDD-837C-4994-84FE-F961470A5DF9}"/>
    <cellStyle name="Millares 50 3 3 2 2" xfId="13402" xr:uid="{C9DAB1BE-97C7-480F-AEAC-DFA54500F9F8}"/>
    <cellStyle name="Millares 50 3 3 2 3" xfId="10682" xr:uid="{CB952C98-CF99-4135-B76E-F607CB58A3DD}"/>
    <cellStyle name="Millares 50 3 3 2 4" xfId="15917" xr:uid="{78F4FE8D-0C4D-433B-A1B2-8DC2609E88AC}"/>
    <cellStyle name="Millares 50 3 3 2 5" xfId="18038" xr:uid="{512FF524-541B-44D8-98CA-31309717002A}"/>
    <cellStyle name="Millares 50 3 3 2 6" xfId="8058" xr:uid="{8B50AE84-44F9-4AF3-A9E4-B5D00AEC4A5F}"/>
    <cellStyle name="Millares 50 3 3 3" xfId="13401" xr:uid="{9A8F3102-9674-4CFB-97BA-46D23A340A96}"/>
    <cellStyle name="Millares 50 3 3 4" xfId="10681" xr:uid="{708A2D47-0DB9-4AB7-8B69-7DBA54280A79}"/>
    <cellStyle name="Millares 50 3 3 5" xfId="15916" xr:uid="{A6516A26-E341-404F-BBD1-B27DFEF5D00B}"/>
    <cellStyle name="Millares 50 3 3 6" xfId="18037" xr:uid="{51ABF708-30A5-42CA-9B2C-11EC14BA6414}"/>
    <cellStyle name="Millares 50 3 3 7" xfId="8057" xr:uid="{2A56A528-FAC0-4045-A4B3-75FF3185A3AB}"/>
    <cellStyle name="Millares 50 3 4" xfId="5208" xr:uid="{772875EE-6F22-4A27-8A1B-0957DDB03B60}"/>
    <cellStyle name="Millares 50 3 4 2" xfId="13403" xr:uid="{5497E7B3-890B-4F0D-A749-B8374E0FBF20}"/>
    <cellStyle name="Millares 50 3 4 3" xfId="10683" xr:uid="{B83DD8E0-1335-42FA-A0E0-626C19B95C7A}"/>
    <cellStyle name="Millares 50 3 4 4" xfId="15918" xr:uid="{08CAC411-4F0D-4151-A3AB-3ABA8FD6CA76}"/>
    <cellStyle name="Millares 50 3 4 5" xfId="18039" xr:uid="{10374C03-B652-48CB-8A4A-AC2BFFC0981D}"/>
    <cellStyle name="Millares 50 3 4 6" xfId="8059" xr:uid="{630935F2-5404-4A50-ABEF-6A885472527C}"/>
    <cellStyle name="Millares 50 3 5" xfId="5209" xr:uid="{0DC04097-4FC4-4FF4-A48D-E63513DB5D7F}"/>
    <cellStyle name="Millares 50 3 5 2" xfId="13404" xr:uid="{B5EFE251-4F35-4DCF-827F-EC729833EC51}"/>
    <cellStyle name="Millares 50 3 5 3" xfId="10684" xr:uid="{65BB0F0A-F154-4573-8D54-1EA2D53BC13A}"/>
    <cellStyle name="Millares 50 3 5 4" xfId="15919" xr:uid="{42FDCC18-01CA-4F65-9268-3EEF61306C52}"/>
    <cellStyle name="Millares 50 3 5 5" xfId="18040" xr:uid="{023DB9FE-086E-4F74-A6A5-9397D521A023}"/>
    <cellStyle name="Millares 50 3 5 6" xfId="8060" xr:uid="{608CE1CC-F9D5-42FA-A88A-DABF3747A36C}"/>
    <cellStyle name="Millares 50 3 6" xfId="5210" xr:uid="{96387546-F7CE-4B5C-A467-EC44947B6F9D}"/>
    <cellStyle name="Millares 50 3 6 2" xfId="13405" xr:uid="{9D336521-AF78-4D26-9BCD-472476D252E5}"/>
    <cellStyle name="Millares 50 3 6 3" xfId="10685" xr:uid="{F9C02970-B4AF-4402-BD47-C83C1C24B6C6}"/>
    <cellStyle name="Millares 50 3 6 4" xfId="15920" xr:uid="{C19B635F-3108-41A1-8A8C-7DE042289E0E}"/>
    <cellStyle name="Millares 50 3 6 5" xfId="18041" xr:uid="{0A68E00A-CE3E-4BAC-A73F-A91ABA1262BD}"/>
    <cellStyle name="Millares 50 3 6 6" xfId="8061" xr:uid="{4B5E8797-DE2B-45C7-85AB-62E2F63AC065}"/>
    <cellStyle name="Millares 50 3 7" xfId="13398" xr:uid="{5882D7B7-2BEF-4BE7-A304-AB8D5404A5A8}"/>
    <cellStyle name="Millares 50 3 8" xfId="10678" xr:uid="{E1113AEE-9861-4827-9828-F7C0E7365FC4}"/>
    <cellStyle name="Millares 50 3 9" xfId="15913" xr:uid="{8273380E-F446-4B47-A716-6B288B9097EB}"/>
    <cellStyle name="Millares 50 4" xfId="5211" xr:uid="{7B07C44F-5305-4864-9A67-61C96061C5C3}"/>
    <cellStyle name="Millares 50 4 2" xfId="5212" xr:uid="{6BFB8F8A-5C10-4B92-828D-D2B7BB05CB31}"/>
    <cellStyle name="Millares 50 4 2 2" xfId="13407" xr:uid="{0CE102CC-497E-4EEA-880E-84A7DB81DDD5}"/>
    <cellStyle name="Millares 50 4 2 3" xfId="10687" xr:uid="{90E65829-A13D-432C-A8EC-C8B89EAF19FA}"/>
    <cellStyle name="Millares 50 4 2 4" xfId="15922" xr:uid="{6FCB604F-2B90-46BF-8B20-4EA93AD12C80}"/>
    <cellStyle name="Millares 50 4 2 5" xfId="18043" xr:uid="{52A63E29-D766-4BBF-BAC5-F882DFADA0DC}"/>
    <cellStyle name="Millares 50 4 2 6" xfId="8063" xr:uid="{2F756C2A-FBBE-49D8-BD76-DBB8CD84C7CB}"/>
    <cellStyle name="Millares 50 4 3" xfId="13406" xr:uid="{A64BC14D-EC9C-4FAC-A47E-F1C8ED1D7336}"/>
    <cellStyle name="Millares 50 4 4" xfId="10686" xr:uid="{300BE04D-D557-4F19-A2B6-D81A0BE0D66C}"/>
    <cellStyle name="Millares 50 4 5" xfId="15921" xr:uid="{C3E719EE-5FF2-4B4A-80D8-09447E83B8D7}"/>
    <cellStyle name="Millares 50 4 6" xfId="18042" xr:uid="{30C41A72-DE91-46E0-8BA7-7B2BC50829FB}"/>
    <cellStyle name="Millares 50 4 7" xfId="8062" xr:uid="{901CC6D5-42A3-4F60-A3D6-77131C74E487}"/>
    <cellStyle name="Millares 50 5" xfId="5213" xr:uid="{4840B5C2-848B-4F8B-AD7D-9E47A761A2FC}"/>
    <cellStyle name="Millares 50 5 2" xfId="5214" xr:uid="{A71BEB90-EBCB-42F5-9BBF-276935FEBA23}"/>
    <cellStyle name="Millares 50 5 2 2" xfId="13409" xr:uid="{79DB8DC5-5E2B-450D-8CD3-77084EC495B8}"/>
    <cellStyle name="Millares 50 5 2 3" xfId="10689" xr:uid="{CB703BEF-32EB-420E-8128-534176CA2465}"/>
    <cellStyle name="Millares 50 5 2 4" xfId="15924" xr:uid="{CEBD3A23-F4EA-498E-8259-514849606F86}"/>
    <cellStyle name="Millares 50 5 2 5" xfId="18045" xr:uid="{DA991CCE-AA0F-4966-A098-0DA26091BE87}"/>
    <cellStyle name="Millares 50 5 2 6" xfId="8065" xr:uid="{1B7C38F1-BBB3-4EED-A792-53854381EA1F}"/>
    <cellStyle name="Millares 50 5 3" xfId="5215" xr:uid="{48E66309-89DB-48E8-B817-2222A55242B6}"/>
    <cellStyle name="Millares 50 5 3 2" xfId="13410" xr:uid="{8A8AFC56-5859-4F6F-ABAD-8B6563491921}"/>
    <cellStyle name="Millares 50 5 3 3" xfId="10690" xr:uid="{8DA10D0E-DA16-491F-ABE8-71C65D6DF909}"/>
    <cellStyle name="Millares 50 5 3 4" xfId="15925" xr:uid="{DF84D644-05EE-47E2-AEA3-810FAA9F1AEA}"/>
    <cellStyle name="Millares 50 5 3 5" xfId="18046" xr:uid="{A468C0AB-DC4A-48BF-9C2B-E057DEC9D3B4}"/>
    <cellStyle name="Millares 50 5 3 6" xfId="8066" xr:uid="{DE443084-FBE7-45E3-9129-F3123450FB8F}"/>
    <cellStyle name="Millares 50 5 4" xfId="13408" xr:uid="{62CE7C9E-8B5D-4D9C-A86F-39B6B70C1775}"/>
    <cellStyle name="Millares 50 5 5" xfId="10688" xr:uid="{1F2F1D3F-D4B1-4ECE-BE51-05BA44D97327}"/>
    <cellStyle name="Millares 50 5 6" xfId="15923" xr:uid="{BC984F15-0A30-427A-BCBF-B0F2588483C9}"/>
    <cellStyle name="Millares 50 5 7" xfId="18044" xr:uid="{89BE277E-1095-4D2B-B8DF-59F6B33E3811}"/>
    <cellStyle name="Millares 50 5 8" xfId="8064" xr:uid="{B4C7EFAC-113B-404E-9266-0994AA22619A}"/>
    <cellStyle name="Millares 50 6" xfId="5216" xr:uid="{F7F9933A-10F3-41D2-9C15-C8F0B0F5EECF}"/>
    <cellStyle name="Millares 50 6 2" xfId="5217" xr:uid="{17EEEE7F-7BBB-40A5-BA67-D059514147C6}"/>
    <cellStyle name="Millares 50 6 2 2" xfId="13412" xr:uid="{7E51D320-2D16-4F72-933A-95C316D8B4D2}"/>
    <cellStyle name="Millares 50 6 2 3" xfId="10692" xr:uid="{2AD95917-57C4-422D-9BF8-6FED53031815}"/>
    <cellStyle name="Millares 50 6 2 4" xfId="15927" xr:uid="{A3FC544D-E4F0-4678-9576-A9AA196AA1E8}"/>
    <cellStyle name="Millares 50 6 2 5" xfId="18048" xr:uid="{B875CB7A-B4E8-4D0F-8369-EA2C0A8DDF85}"/>
    <cellStyle name="Millares 50 6 2 6" xfId="8068" xr:uid="{D5C7E2A7-EDF8-49A0-A31E-9E902E81820B}"/>
    <cellStyle name="Millares 50 6 3" xfId="13411" xr:uid="{AD4A2E3F-5A92-47D2-9C43-5CAD928922A2}"/>
    <cellStyle name="Millares 50 6 4" xfId="10691" xr:uid="{B7ED5183-0081-4BEA-AA79-67C94FFB4054}"/>
    <cellStyle name="Millares 50 6 5" xfId="15926" xr:uid="{948729E3-553C-433C-AFDA-1018F5CA5744}"/>
    <cellStyle name="Millares 50 6 6" xfId="18047" xr:uid="{BA3D8318-70D4-440D-A803-617E39D5D57A}"/>
    <cellStyle name="Millares 50 6 7" xfId="8067" xr:uid="{FDDF638D-3D74-4AE8-B300-F5E32E5EFE2A}"/>
    <cellStyle name="Millares 50 7" xfId="5218" xr:uid="{0BB58587-6E14-4898-96EC-E066CE54C3BF}"/>
    <cellStyle name="Millares 50 7 2" xfId="5219" xr:uid="{C72DBD43-0681-41A5-91DE-1013F1BF2C9E}"/>
    <cellStyle name="Millares 50 7 2 2" xfId="13414" xr:uid="{F56B171C-FD6F-4098-A2A2-37F5A672FCE4}"/>
    <cellStyle name="Millares 50 7 2 3" xfId="10694" xr:uid="{FABA47DD-21ED-4DAF-91D0-99002C998FAC}"/>
    <cellStyle name="Millares 50 7 2 4" xfId="15929" xr:uid="{0EAAC663-7730-4DAB-8365-C938A664C482}"/>
    <cellStyle name="Millares 50 7 2 5" xfId="18050" xr:uid="{3D30B8FC-0511-4C10-8EBF-D4EEB2121813}"/>
    <cellStyle name="Millares 50 7 2 6" xfId="8070" xr:uid="{C7540FB9-903D-4949-8E5B-3DD9CE8718D2}"/>
    <cellStyle name="Millares 50 7 3" xfId="13413" xr:uid="{2FB6E331-648B-4D71-84B7-CF97564BBB27}"/>
    <cellStyle name="Millares 50 7 4" xfId="10693" xr:uid="{39F3C9C8-4061-4E02-BB2E-A6D97A1B9F10}"/>
    <cellStyle name="Millares 50 7 5" xfId="15928" xr:uid="{C59ACA6A-4FE5-4086-8AC1-72816A20293E}"/>
    <cellStyle name="Millares 50 7 6" xfId="18049" xr:uid="{8DB4454C-D55C-48CD-8686-F2AEA54EFEE5}"/>
    <cellStyle name="Millares 50 7 7" xfId="8069" xr:uid="{F74FB518-6310-4876-B69B-5EF160BD7CDB}"/>
    <cellStyle name="Millares 50 8" xfId="5220" xr:uid="{36D56FE2-A3FC-48E7-8469-CB39C024A2DA}"/>
    <cellStyle name="Millares 50 8 2" xfId="13415" xr:uid="{623F2BD7-060A-4C22-96E5-2A3BF01EF929}"/>
    <cellStyle name="Millares 50 8 3" xfId="10695" xr:uid="{BC8DA4B0-BEAA-427A-A1FF-1EC6653AF4DB}"/>
    <cellStyle name="Millares 50 8 4" xfId="15930" xr:uid="{2B72CEED-5695-4607-85A6-1B82C6C3B733}"/>
    <cellStyle name="Millares 50 8 5" xfId="18051" xr:uid="{AF5E5106-4B56-416E-A951-F00F52E973A2}"/>
    <cellStyle name="Millares 50 8 6" xfId="8071" xr:uid="{BD9D977E-9D88-4E17-B6BD-060FBA1C3900}"/>
    <cellStyle name="Millares 50 9" xfId="5221" xr:uid="{15260871-B1FF-4FAC-B84C-535DD361292C}"/>
    <cellStyle name="Millares 50 9 2" xfId="13416" xr:uid="{4584522C-5FAB-43FD-A1F2-62FD6CDFA5D9}"/>
    <cellStyle name="Millares 50 9 3" xfId="10696" xr:uid="{64518E14-FEEB-44E6-903B-C74F10E94B7D}"/>
    <cellStyle name="Millares 50 9 4" xfId="15931" xr:uid="{CE600BCA-2FC8-4055-AEA0-7A8B28AF6478}"/>
    <cellStyle name="Millares 50 9 5" xfId="18052" xr:uid="{5880BE3E-CD5B-466C-BBF1-EC9A36A45129}"/>
    <cellStyle name="Millares 50 9 6" xfId="8072" xr:uid="{37E3E9FE-F84E-49CD-9BB4-20756C5B9F36}"/>
    <cellStyle name="Millares 500" xfId="17551" xr:uid="{1972E760-DCB2-4E55-B4C3-86EBE01C3B53}"/>
    <cellStyle name="Millares 500 2" xfId="22695" xr:uid="{32D8F7C2-3256-4862-989F-7C841064F1CA}"/>
    <cellStyle name="Millares 500 2 2" xfId="28251" xr:uid="{B57993ED-B6E5-4991-B666-4207E8351F75}"/>
    <cellStyle name="Millares 500 2 3" xfId="33745" xr:uid="{1392F66A-C5D2-4D17-A123-2DE6A1462A83}"/>
    <cellStyle name="Millares 500 2 4" xfId="39229" xr:uid="{6C8D4A6B-F2BC-4727-B1E1-5CD077E73E39}"/>
    <cellStyle name="Millares 500 3" xfId="25522" xr:uid="{144471DA-5303-4BEE-BFD3-EBA407D10D30}"/>
    <cellStyle name="Millares 500 4" xfId="31016" xr:uid="{419B4752-4EBB-40BA-87AF-3ECBD23B96CC}"/>
    <cellStyle name="Millares 500 5" xfId="36500" xr:uid="{78BDEFEF-5503-4F70-8B7E-EE451214538E}"/>
    <cellStyle name="Millares 501" xfId="17552" xr:uid="{34A29044-ABE7-459E-8122-05C95006C6B0}"/>
    <cellStyle name="Millares 501 2" xfId="22696" xr:uid="{57CC9A96-FB80-42E3-A5CB-E7CADF0556DD}"/>
    <cellStyle name="Millares 501 2 2" xfId="28252" xr:uid="{41ED0DA6-0B5B-4EDA-83D2-18E0A13B9249}"/>
    <cellStyle name="Millares 501 2 3" xfId="33746" xr:uid="{90D56925-2EE1-4700-8A2D-93EA9323791B}"/>
    <cellStyle name="Millares 501 2 4" xfId="39230" xr:uid="{5FD3E487-9013-48E8-A2A5-91DDD45E155D}"/>
    <cellStyle name="Millares 501 3" xfId="25523" xr:uid="{D3E5B32E-DC36-4DE0-BD1D-919CA713ECC3}"/>
    <cellStyle name="Millares 501 4" xfId="31017" xr:uid="{64007006-E9BC-4083-BE5B-2E7A4418D29E}"/>
    <cellStyle name="Millares 501 5" xfId="36501" xr:uid="{B4CE1596-EE41-4648-9660-C9980C5422E0}"/>
    <cellStyle name="Millares 502" xfId="17553" xr:uid="{A54EABA7-B87B-40A7-9A7B-68EE938AD088}"/>
    <cellStyle name="Millares 502 2" xfId="22697" xr:uid="{2FC4CB6A-7D39-4A09-8DBF-126BEB94D7E2}"/>
    <cellStyle name="Millares 502 2 2" xfId="28253" xr:uid="{072CBD47-70C4-4BA6-8F09-EC8506E92FDB}"/>
    <cellStyle name="Millares 502 2 3" xfId="33747" xr:uid="{68D8CBF5-D72A-48B1-81E2-1E616D951F63}"/>
    <cellStyle name="Millares 502 2 4" xfId="39231" xr:uid="{ADAA7AE7-C69F-491E-9D09-E220507BB2CC}"/>
    <cellStyle name="Millares 502 3" xfId="25524" xr:uid="{E1B34EF7-B186-4F9D-B730-040E7523BB1A}"/>
    <cellStyle name="Millares 502 4" xfId="31018" xr:uid="{1EA06381-784B-45D3-9AA1-A42B9048FF65}"/>
    <cellStyle name="Millares 502 5" xfId="36502" xr:uid="{EB269220-3816-4289-8EAA-854D45B46CF5}"/>
    <cellStyle name="Millares 503" xfId="17554" xr:uid="{5631BD42-40B7-4BF1-BF6A-8F0B42CDA44F}"/>
    <cellStyle name="Millares 503 2" xfId="22698" xr:uid="{B6C6D99D-BA1B-486A-B602-BFC703358F5F}"/>
    <cellStyle name="Millares 503 2 2" xfId="28254" xr:uid="{E58D4747-FE3D-46BC-8DA7-DD9D42635935}"/>
    <cellStyle name="Millares 503 2 3" xfId="33748" xr:uid="{522798BC-6ECF-4F87-972B-E3776E6C8902}"/>
    <cellStyle name="Millares 503 2 4" xfId="39232" xr:uid="{62B2C157-D9F2-4208-9167-F14F91316C33}"/>
    <cellStyle name="Millares 503 3" xfId="25525" xr:uid="{866778EF-6082-40CF-B89C-3F59A2E3DCA0}"/>
    <cellStyle name="Millares 503 4" xfId="31019" xr:uid="{7DFD6B5C-4039-480F-8902-E82DB3D9827D}"/>
    <cellStyle name="Millares 503 5" xfId="36503" xr:uid="{39A9A61D-5BC0-412B-B4FE-BA95DE3A7532}"/>
    <cellStyle name="Millares 504" xfId="17555" xr:uid="{8EF42E7F-EB97-45C3-B687-A964951F9CA4}"/>
    <cellStyle name="Millares 504 2" xfId="22699" xr:uid="{F11D717F-9A7F-47D8-998D-A32B1C8A797D}"/>
    <cellStyle name="Millares 504 2 2" xfId="28255" xr:uid="{BE9511EA-6F05-4831-BD8F-0C4C4FF59510}"/>
    <cellStyle name="Millares 504 2 3" xfId="33749" xr:uid="{FC8ADC70-A33E-4764-9C6E-950F5FDEFD81}"/>
    <cellStyle name="Millares 504 2 4" xfId="39233" xr:uid="{6A88552F-BABD-4B87-AF37-5194B2D99B8F}"/>
    <cellStyle name="Millares 504 3" xfId="25526" xr:uid="{06AAAE78-DC8A-41BD-9F54-2E63510C1A29}"/>
    <cellStyle name="Millares 504 4" xfId="31020" xr:uid="{E2EFEC2E-E1F3-4A61-8A4C-208D5A2281CD}"/>
    <cellStyle name="Millares 504 5" xfId="36504" xr:uid="{580B3C46-9EE6-4CF1-AF52-8D6CA28B13E3}"/>
    <cellStyle name="Millares 505" xfId="17556" xr:uid="{E86694FB-548C-497C-AF8A-23B328210F00}"/>
    <cellStyle name="Millares 506" xfId="7401" xr:uid="{EFAAE5DA-7C9B-4818-B29F-1A7E7276FB3B}"/>
    <cellStyle name="Millares 507" xfId="20019" xr:uid="{661C36F4-785E-4FB3-A8EC-75CBF1ECB879}"/>
    <cellStyle name="Millares 507 2" xfId="22753" xr:uid="{625EF3A1-1104-4090-9299-BE44A0CB82CF}"/>
    <cellStyle name="Millares 507 2 2" xfId="28309" xr:uid="{9267DD47-0766-4D19-92D8-F29354703190}"/>
    <cellStyle name="Millares 507 2 3" xfId="33803" xr:uid="{DD87FAFD-F90C-4F88-A8C4-7369381AD151}"/>
    <cellStyle name="Millares 507 2 4" xfId="39287" xr:uid="{B207C665-4CCB-473F-AEBA-AAFED8172923}"/>
    <cellStyle name="Millares 507 3" xfId="25580" xr:uid="{9553815C-2812-44CC-B946-780A87434360}"/>
    <cellStyle name="Millares 507 4" xfId="31074" xr:uid="{E9F4A7DC-CA6D-44D9-BFDB-BB240D64B2FC}"/>
    <cellStyle name="Millares 507 5" xfId="36558" xr:uid="{A55FCC22-EA72-4562-87E3-F4421F316601}"/>
    <cellStyle name="Millares 508" xfId="20074" xr:uid="{14A24712-D4B8-44B3-89DC-31CCE5617353}"/>
    <cellStyle name="Millares 509" xfId="22756" xr:uid="{28FE8840-BBAE-4A08-9FC1-A51359FD2FA1}"/>
    <cellStyle name="Millares 51" xfId="5222" xr:uid="{CE9E09CD-4A34-459D-991D-5294A4B3D95B}"/>
    <cellStyle name="Millares 51 10" xfId="15932" xr:uid="{82F32F70-2226-4714-AA67-CED0519B8384}"/>
    <cellStyle name="Millares 51 11" xfId="18053" xr:uid="{955556B1-0A26-4BB0-AAE6-A0A1C8B00753}"/>
    <cellStyle name="Millares 51 12" xfId="8073" xr:uid="{C64DEEC2-2770-49EC-B171-EA7E36737DC2}"/>
    <cellStyle name="Millares 51 2" xfId="5223" xr:uid="{2E2D183E-3C5F-4C28-9E20-6B1757DB9854}"/>
    <cellStyle name="Millares 51 2 10" xfId="18054" xr:uid="{B7F0A4B4-6F2A-4FF4-BC93-89EC72DB5213}"/>
    <cellStyle name="Millares 51 2 11" xfId="8074" xr:uid="{8BAB197C-5C59-4444-A5B6-76DD04281D87}"/>
    <cellStyle name="Millares 51 2 2" xfId="5224" xr:uid="{3DC2920B-B66A-4F50-BC42-621656B95F43}"/>
    <cellStyle name="Millares 51 2 2 2" xfId="13419" xr:uid="{7FD30F0E-6EA1-4683-BECD-A9067C02F9B0}"/>
    <cellStyle name="Millares 51 2 2 3" xfId="10699" xr:uid="{1ECB9E74-F2F4-4EDE-8BDC-21E86ADAA3FD}"/>
    <cellStyle name="Millares 51 2 2 4" xfId="15934" xr:uid="{8915A763-4BDA-4A90-8463-2828D5D0004E}"/>
    <cellStyle name="Millares 51 2 2 5" xfId="18055" xr:uid="{E740F67E-CEE2-4728-9441-3D402CECB906}"/>
    <cellStyle name="Millares 51 2 2 6" xfId="8075" xr:uid="{F49228E6-13F0-432F-AD95-F72BE6548575}"/>
    <cellStyle name="Millares 51 2 3" xfId="5225" xr:uid="{91A28463-6C36-4236-88D7-99FFAD860C31}"/>
    <cellStyle name="Millares 51 2 3 2" xfId="13420" xr:uid="{23331508-5E8C-4925-93B6-78F8D6FC0841}"/>
    <cellStyle name="Millares 51 2 3 3" xfId="10700" xr:uid="{45CF33AF-D37A-4B9F-9874-D7783AD9224F}"/>
    <cellStyle name="Millares 51 2 3 4" xfId="15935" xr:uid="{31F64533-63BF-4DB8-8E7B-4582D7947C0E}"/>
    <cellStyle name="Millares 51 2 3 5" xfId="18056" xr:uid="{A02D0F5A-0CE2-4504-A33A-2FB664D9B8F3}"/>
    <cellStyle name="Millares 51 2 3 6" xfId="8076" xr:uid="{7AF9B581-B33C-46FB-8CA5-791E41AE724E}"/>
    <cellStyle name="Millares 51 2 4" xfId="5226" xr:uid="{AA5FFD93-DF04-4EF2-BC54-589BDE6F3364}"/>
    <cellStyle name="Millares 51 2 4 2" xfId="13421" xr:uid="{724E7267-A853-43C5-B76D-76545FC12656}"/>
    <cellStyle name="Millares 51 2 4 3" xfId="12338" xr:uid="{CC8299BC-8AD4-4FF7-9319-879C91270CB3}"/>
    <cellStyle name="Millares 51 2 4 4" xfId="18057" xr:uid="{D5969AF5-C48D-4A54-BF16-B221AD6D27EB}"/>
    <cellStyle name="Millares 51 2 4 5" xfId="8077" xr:uid="{1C6A277F-A6B3-4893-901E-292A6884DB74}"/>
    <cellStyle name="Millares 51 2 5" xfId="7145" xr:uid="{5612D2B3-8CF5-45FD-AFF7-04181E93CA69}"/>
    <cellStyle name="Millares 51 2 5 2" xfId="13422" xr:uid="{EAFA7D36-8DBB-465C-BC85-44D3DCD82D4D}"/>
    <cellStyle name="Millares 51 2 5 3" xfId="19925" xr:uid="{B6BD0E4D-786F-40F9-97E5-63BBBBC67728}"/>
    <cellStyle name="Millares 51 2 5 4" xfId="8078" xr:uid="{6B4EC013-23B6-4654-A54C-B89408FA9D01}"/>
    <cellStyle name="Millares 51 2 6" xfId="8079" xr:uid="{C57B82BD-7A9C-4890-8B7C-4CCE3229AF22}"/>
    <cellStyle name="Millares 51 2 6 2" xfId="13423" xr:uid="{9BFD9E60-8258-46D0-BB5F-F6E06AEBE103}"/>
    <cellStyle name="Millares 51 2 7" xfId="13418" xr:uid="{50529C0B-1F59-448E-9162-BCB20348D1BE}"/>
    <cellStyle name="Millares 51 2 8" xfId="10698" xr:uid="{68141E98-1952-4479-98C2-3A53742DDCCE}"/>
    <cellStyle name="Millares 51 2 9" xfId="15933" xr:uid="{411050C1-E358-4453-973C-1B205590978E}"/>
    <cellStyle name="Millares 51 3" xfId="5227" xr:uid="{C18166CD-203A-4147-9166-40C3F2243FC9}"/>
    <cellStyle name="Millares 51 3 2" xfId="5228" xr:uid="{64DE7B35-6BFE-46E2-8779-9890F865485D}"/>
    <cellStyle name="Millares 51 3 2 2" xfId="13425" xr:uid="{F305A027-66A5-4C23-A26D-95318DD6915E}"/>
    <cellStyle name="Millares 51 3 2 3" xfId="10702" xr:uid="{92A086AA-B1C0-4793-9D26-301A4B465D45}"/>
    <cellStyle name="Millares 51 3 2 4" xfId="15937" xr:uid="{2FBA20BD-B7D1-48CB-8283-B36B8D46C738}"/>
    <cellStyle name="Millares 51 3 2 5" xfId="18059" xr:uid="{4A69BB86-3E86-42C0-9169-9581F101B6A4}"/>
    <cellStyle name="Millares 51 3 2 6" xfId="8081" xr:uid="{8775DD52-1928-4C31-99A2-4F37039594DB}"/>
    <cellStyle name="Millares 51 3 3" xfId="13424" xr:uid="{91D0A357-79DB-4DF1-9BD6-ABB180ED5CD9}"/>
    <cellStyle name="Millares 51 3 4" xfId="10701" xr:uid="{BCCC2CD1-D08B-4BAF-92E1-6AB3D1C7C1E1}"/>
    <cellStyle name="Millares 51 3 5" xfId="15936" xr:uid="{8C93D256-F279-44FF-A68C-D3C50B2D4CB7}"/>
    <cellStyle name="Millares 51 3 6" xfId="18058" xr:uid="{C2851957-BD8A-4F7B-AAF6-3463B1825EDB}"/>
    <cellStyle name="Millares 51 3 7" xfId="8080" xr:uid="{7F5A2629-A06B-412D-AD41-4F1C1CFEEF52}"/>
    <cellStyle name="Millares 51 4" xfId="5229" xr:uid="{40CA382F-24B3-4C5E-AEF6-AC4722068CC6}"/>
    <cellStyle name="Millares 51 4 2" xfId="13426" xr:uid="{D8DB04AD-5F14-424B-A3B9-35DF836088A1}"/>
    <cellStyle name="Millares 51 4 3" xfId="10703" xr:uid="{EE6DADB0-F3E1-46E3-961B-DDAB8B11E42D}"/>
    <cellStyle name="Millares 51 4 4" xfId="15938" xr:uid="{62DF930A-9EA3-45F5-A5FA-7B86D5938F3A}"/>
    <cellStyle name="Millares 51 4 5" xfId="18060" xr:uid="{E1B7CBAE-30D7-4B19-AF49-8B55D4D08C35}"/>
    <cellStyle name="Millares 51 4 6" xfId="8082" xr:uid="{C5945AF7-BC4D-4B2A-86D8-84E70681E011}"/>
    <cellStyle name="Millares 51 5" xfId="5230" xr:uid="{EBD569D2-7D61-485F-BBBF-4DE021A80910}"/>
    <cellStyle name="Millares 51 5 2" xfId="13427" xr:uid="{276761E3-E87E-4F2B-9AA6-8D930E98BF14}"/>
    <cellStyle name="Millares 51 5 3" xfId="12337" xr:uid="{2A5C0C69-BF0D-47B5-8E11-41C16397510D}"/>
    <cellStyle name="Millares 51 5 4" xfId="18061" xr:uid="{6AB41D34-C5A5-4B53-9839-FF055DB2FDC8}"/>
    <cellStyle name="Millares 51 5 5" xfId="8083" xr:uid="{2D862597-F762-4C86-BB3F-7BFF7CFF30DE}"/>
    <cellStyle name="Millares 51 6" xfId="7015" xr:uid="{823E1D52-AE50-471C-817F-097B8E5FA45F}"/>
    <cellStyle name="Millares 51 6 2" xfId="13428" xr:uid="{FDAAF459-ADD1-42A4-828C-430F81D92F84}"/>
    <cellStyle name="Millares 51 6 3" xfId="19823" xr:uid="{6A8B8C62-B57E-45F3-8C40-202800BD5D88}"/>
    <cellStyle name="Millares 51 6 4" xfId="8084" xr:uid="{3763133F-943B-4FD4-91EA-D8AEFA608DEF}"/>
    <cellStyle name="Millares 51 7" xfId="8085" xr:uid="{432AC23C-4AE1-4C86-8E71-82D1025E9E57}"/>
    <cellStyle name="Millares 51 7 2" xfId="13429" xr:uid="{B7D07919-7692-4B7E-BFEA-2C76AB7885AE}"/>
    <cellStyle name="Millares 51 8" xfId="13417" xr:uid="{C197C80F-F34C-4633-98D5-B65AAA6B9E19}"/>
    <cellStyle name="Millares 51 9" xfId="10697" xr:uid="{0429D432-1590-4D71-8A30-59607360C89E}"/>
    <cellStyle name="Millares 510" xfId="22759" xr:uid="{D753BD6A-42E8-4641-98F7-441A34680967}"/>
    <cellStyle name="Millares 511" xfId="22755" xr:uid="{B694FC56-9BC3-4742-8A5F-162523274536}"/>
    <cellStyle name="Millares 512" xfId="22758" xr:uid="{AFCD12CB-8333-46F2-8EFA-9E5F4A2E2D1F}"/>
    <cellStyle name="Millares 513" xfId="22760" xr:uid="{5B719963-9BAB-486B-B99A-A5990B76A12E}"/>
    <cellStyle name="Millares 514" xfId="22763" xr:uid="{DF220C49-BD66-41F7-81AF-4562A4DE522C}"/>
    <cellStyle name="Millares 515" xfId="22757" xr:uid="{FC929568-17C8-45B2-8950-FEECA6ED0F09}"/>
    <cellStyle name="Millares 516" xfId="22762" xr:uid="{1E6B6164-72F4-47CA-A07C-127EA4F19498}"/>
    <cellStyle name="Millares 517" xfId="22761" xr:uid="{36CCF125-2600-4C35-B82D-CEE83815691B}"/>
    <cellStyle name="Millares 518" xfId="20022" xr:uid="{7B8D5129-E27E-40DF-AD30-C6295BFE0A53}"/>
    <cellStyle name="Millares 518 2" xfId="25583" xr:uid="{75F1234D-9884-4781-9F5F-97EAF951BB71}"/>
    <cellStyle name="Millares 518 3" xfId="31077" xr:uid="{2E807D4C-2382-409A-A7E0-B48B3B08E6D8}"/>
    <cellStyle name="Millares 518 4" xfId="36561" xr:uid="{760DF3D4-D1F9-4366-8A2B-8878C37DA414}"/>
    <cellStyle name="Millares 519" xfId="22772" xr:uid="{ABA201BE-5D3F-47FC-903E-CC5DD016C2F8}"/>
    <cellStyle name="Millares 519 2" xfId="28318" xr:uid="{C2241702-C7BF-41F9-B292-FC44AD8BB138}"/>
    <cellStyle name="Millares 519 3" xfId="33812" xr:uid="{D430E9F8-D907-447F-8D01-A05CD2066433}"/>
    <cellStyle name="Millares 519 4" xfId="39296" xr:uid="{BCC02771-D0F7-4678-AB1C-07FE053B3B8E}"/>
    <cellStyle name="Millares 52" xfId="5231" xr:uid="{C6597EC4-DEDC-43FB-9552-A7741F3035EA}"/>
    <cellStyle name="Millares 52 10" xfId="15939" xr:uid="{FF1D7AC9-F7F1-4345-8845-276E31A67057}"/>
    <cellStyle name="Millares 52 11" xfId="18062" xr:uid="{46276197-31EE-4D98-B0D7-43487F28BCCB}"/>
    <cellStyle name="Millares 52 12" xfId="8086" xr:uid="{CDACB464-0E6F-453A-A5BE-4A8AA1089694}"/>
    <cellStyle name="Millares 52 2" xfId="5232" xr:uid="{D6DF90A0-5A77-4684-B27B-8A74F5570BD4}"/>
    <cellStyle name="Millares 52 2 10" xfId="18063" xr:uid="{F1AAA42F-03BC-417D-864D-C406900151BE}"/>
    <cellStyle name="Millares 52 2 11" xfId="8087" xr:uid="{E54185CB-1681-411C-BB0A-5B8D7296454B}"/>
    <cellStyle name="Millares 52 2 2" xfId="5233" xr:uid="{E5532B64-84A9-4FDF-87E8-884DAF8D9DB3}"/>
    <cellStyle name="Millares 52 2 2 2" xfId="13432" xr:uid="{4734DD73-6423-40F6-BE8A-8BD6F5A5F1D6}"/>
    <cellStyle name="Millares 52 2 2 3" xfId="10706" xr:uid="{2B10B1CF-D013-4300-B738-7D136389C84D}"/>
    <cellStyle name="Millares 52 2 2 4" xfId="15941" xr:uid="{2F825680-F995-4BAB-93D0-D68CA9503EA3}"/>
    <cellStyle name="Millares 52 2 2 5" xfId="18064" xr:uid="{22F18E2F-6E60-45AF-82EF-CE437C6CCCDB}"/>
    <cellStyle name="Millares 52 2 2 6" xfId="8088" xr:uid="{FE0ADE96-345C-449B-82DF-5D70A29C84D4}"/>
    <cellStyle name="Millares 52 2 3" xfId="5234" xr:uid="{F47A1530-C1EB-446D-B51E-D49D931CF9DA}"/>
    <cellStyle name="Millares 52 2 3 2" xfId="13433" xr:uid="{BB6ACF05-E676-4487-8B51-D455A27DC531}"/>
    <cellStyle name="Millares 52 2 3 3" xfId="10707" xr:uid="{AD7E08DA-E544-46EE-90A2-A6E0F34B22C5}"/>
    <cellStyle name="Millares 52 2 3 4" xfId="15942" xr:uid="{8C65CFC0-FC12-4F97-A87A-0F81E0A77E6A}"/>
    <cellStyle name="Millares 52 2 3 5" xfId="18065" xr:uid="{54BA9936-9AAD-45FA-A10B-0DE5C7394981}"/>
    <cellStyle name="Millares 52 2 3 6" xfId="8089" xr:uid="{98A7069E-74FD-41F6-9BBB-5401E0D36BD7}"/>
    <cellStyle name="Millares 52 2 4" xfId="5235" xr:uid="{336F18B2-0458-4367-9105-8AC73FEF9280}"/>
    <cellStyle name="Millares 52 2 4 2" xfId="13434" xr:uid="{7AA218DD-183D-46FC-AAEB-61DD0CB8EC7D}"/>
    <cellStyle name="Millares 52 2 4 3" xfId="12340" xr:uid="{B8550962-47BB-40CA-ABFC-B9CFB79A8774}"/>
    <cellStyle name="Millares 52 2 4 4" xfId="18066" xr:uid="{370BB0B3-97FF-4397-ACB0-187188FABB32}"/>
    <cellStyle name="Millares 52 2 4 5" xfId="8090" xr:uid="{A34F6740-3961-456A-B528-2418757DD43D}"/>
    <cellStyle name="Millares 52 2 5" xfId="7146" xr:uid="{5B1B1375-691C-4D53-9C3A-756BCCCA20E0}"/>
    <cellStyle name="Millares 52 2 5 2" xfId="13435" xr:uid="{02CF4A7B-D696-4160-8C3A-22259A500F20}"/>
    <cellStyle name="Millares 52 2 5 3" xfId="19926" xr:uid="{54C66585-205C-4A6F-B4BF-8125B87724E2}"/>
    <cellStyle name="Millares 52 2 5 4" xfId="8091" xr:uid="{C4C31D96-EFB7-440B-9DBC-B82597E9F590}"/>
    <cellStyle name="Millares 52 2 6" xfId="8092" xr:uid="{7C51982B-4562-44A2-A658-D8E250E519BD}"/>
    <cellStyle name="Millares 52 2 6 2" xfId="13436" xr:uid="{0451AE8D-2BB6-4ABC-BC70-47DA7FA8B7D6}"/>
    <cellStyle name="Millares 52 2 7" xfId="13431" xr:uid="{7F7D3D3A-38CA-4C97-8F6F-98154B945191}"/>
    <cellStyle name="Millares 52 2 8" xfId="10705" xr:uid="{D13F9D39-4088-4712-A9AE-6F129F3A26C6}"/>
    <cellStyle name="Millares 52 2 9" xfId="15940" xr:uid="{9CA8FFB0-0E58-4320-AD6B-383B820150EE}"/>
    <cellStyle name="Millares 52 3" xfId="5236" xr:uid="{95CE8631-2FC3-4D19-9E4C-E502B7324DDF}"/>
    <cellStyle name="Millares 52 3 2" xfId="13437" xr:uid="{BFDA3AAC-3A22-4EF1-AC19-6E226F8E3ACC}"/>
    <cellStyle name="Millares 52 3 3" xfId="10708" xr:uid="{290AEE62-FC29-4366-9C84-B47BAC8ED72D}"/>
    <cellStyle name="Millares 52 3 4" xfId="15943" xr:uid="{908FB740-AB6A-4D4B-B707-C0793EEC81CA}"/>
    <cellStyle name="Millares 52 3 5" xfId="18067" xr:uid="{B548DDB1-5608-4A0D-8EA5-BDE3DEA2AE91}"/>
    <cellStyle name="Millares 52 3 6" xfId="8093" xr:uid="{3469BADC-7F44-498C-B88F-D584E7D67287}"/>
    <cellStyle name="Millares 52 4" xfId="5237" xr:uid="{13F9C3D7-0541-4D98-B27C-45D4574CD8E7}"/>
    <cellStyle name="Millares 52 4 2" xfId="13438" xr:uid="{1933D9C1-B76E-4C0D-8EDE-92035AEBE088}"/>
    <cellStyle name="Millares 52 4 3" xfId="10709" xr:uid="{F45923D8-62CD-4B26-A011-F697BB7C9AFE}"/>
    <cellStyle name="Millares 52 4 4" xfId="15944" xr:uid="{FD7B90D8-73FF-418A-8F60-3DEAB2A06C52}"/>
    <cellStyle name="Millares 52 4 5" xfId="18068" xr:uid="{4EB9592F-39ED-47C6-86E6-C4983FF62284}"/>
    <cellStyle name="Millares 52 4 6" xfId="8094" xr:uid="{3ED01CFD-FFBA-412A-98B8-B9E6FBB1E47F}"/>
    <cellStyle name="Millares 52 5" xfId="5238" xr:uid="{A3D3D7CD-2754-49C6-B945-CF8EFC3E4170}"/>
    <cellStyle name="Millares 52 5 2" xfId="13439" xr:uid="{E30BC889-361B-419C-8A10-018DD7EC66F3}"/>
    <cellStyle name="Millares 52 5 3" xfId="12339" xr:uid="{884919B4-6148-4112-A6A0-F4773683FBA3}"/>
    <cellStyle name="Millares 52 5 4" xfId="18069" xr:uid="{22355B93-6033-4707-8B64-3836701D4BDA}"/>
    <cellStyle name="Millares 52 5 5" xfId="8095" xr:uid="{C5ED01C9-9C0D-472C-B67F-8723113D872D}"/>
    <cellStyle name="Millares 52 6" xfId="7016" xr:uid="{D7453F55-55DD-45C3-B4D4-9EE841BC974B}"/>
    <cellStyle name="Millares 52 6 2" xfId="13440" xr:uid="{4705C4A9-2F58-4A09-917A-3526A23375A2}"/>
    <cellStyle name="Millares 52 6 3" xfId="19824" xr:uid="{124F3C91-C534-4DB3-A013-F33696A0D090}"/>
    <cellStyle name="Millares 52 6 4" xfId="8096" xr:uid="{60B63E35-7747-49D3-B498-0738C67D0F34}"/>
    <cellStyle name="Millares 52 7" xfId="8097" xr:uid="{15C204F7-74A8-49BA-9CEB-9B5957AD27DF}"/>
    <cellStyle name="Millares 52 7 2" xfId="13441" xr:uid="{254A7045-6A8C-4744-8DC0-804654BBABF4}"/>
    <cellStyle name="Millares 52 8" xfId="13430" xr:uid="{0046CF1B-B518-4892-B27C-8259572D22F1}"/>
    <cellStyle name="Millares 52 9" xfId="10704" xr:uid="{656D0AA0-0CC8-4587-80D0-E28C15A12ABA}"/>
    <cellStyle name="Millares 520" xfId="22774" xr:uid="{AD5E5866-36DC-4BA4-B132-9E9CF92FD26A}"/>
    <cellStyle name="Millares 520 2" xfId="28320" xr:uid="{7B5E712A-DE76-4818-A508-255DEFB981E0}"/>
    <cellStyle name="Millares 520 3" xfId="33814" xr:uid="{829CD701-7848-4F6F-B729-6B4874EC86E0}"/>
    <cellStyle name="Millares 520 4" xfId="39298" xr:uid="{8515CA9F-E8A2-4FBD-A87B-54CF77111C46}"/>
    <cellStyle name="Millares 521" xfId="22802" xr:uid="{28E8E8FE-14EA-4E1E-89AD-E79975407B7C}"/>
    <cellStyle name="Millares 522" xfId="39317" xr:uid="{752264EE-9ED5-4654-BFF4-51A436331887}"/>
    <cellStyle name="Millares 523" xfId="39320" xr:uid="{1743A744-01F9-4CE0-B597-A04935E9273D}"/>
    <cellStyle name="Millares 524" xfId="39322" xr:uid="{9B7CEAE5-FDCB-458E-93C1-664A105ACF7C}"/>
    <cellStyle name="Millares 525" xfId="39334" xr:uid="{ECC5C3E3-4962-4453-9D96-3E95E0BF7F40}"/>
    <cellStyle name="Millares 526" xfId="39336" xr:uid="{CE575653-1CF4-4C33-AC0E-4876FC7F4B2B}"/>
    <cellStyle name="Millares 527" xfId="39352" xr:uid="{E0EA7D92-8FF3-450A-98E0-187E7C13F056}"/>
    <cellStyle name="Millares 528" xfId="39370" xr:uid="{2DB78027-A66C-4C36-A1F3-DBCBB0FCFB68}"/>
    <cellStyle name="Millares 529" xfId="39494" xr:uid="{48D6D874-05BD-45AA-B811-93B4D7732C4D}"/>
    <cellStyle name="Millares 53" xfId="5239" xr:uid="{B0CC6285-C774-482D-B7DF-E6E1337019EA}"/>
    <cellStyle name="Millares 53 10" xfId="5240" xr:uid="{DAA4A021-3A09-4187-8A7E-6BE8100C9311}"/>
    <cellStyle name="Millares 53 10 10" xfId="8099" xr:uid="{2BA48E88-7259-4C19-9CD2-39D16C00C3A5}"/>
    <cellStyle name="Millares 53 10 2" xfId="5241" xr:uid="{04DA1054-49B6-41DD-AA94-55ACEB356A6E}"/>
    <cellStyle name="Millares 53 10 2 2" xfId="5242" xr:uid="{095911C8-915E-4E5B-B09E-6D251B6446AB}"/>
    <cellStyle name="Millares 53 10 2 2 2" xfId="13445" xr:uid="{337924BD-4B03-4730-9271-AF06D54AAFCE}"/>
    <cellStyle name="Millares 53 10 2 2 3" xfId="10713" xr:uid="{DD5BF116-C8DB-4687-8056-A9B7D95D7A9D}"/>
    <cellStyle name="Millares 53 10 2 2 4" xfId="15948" xr:uid="{FAE27221-4CC4-4721-B3E4-119A72ACDDB9}"/>
    <cellStyle name="Millares 53 10 2 2 5" xfId="18073" xr:uid="{E73E1204-9334-4E8C-B14C-B5EA79EEB185}"/>
    <cellStyle name="Millares 53 10 2 2 6" xfId="8101" xr:uid="{778FBE0E-600E-40B2-A45C-4D2D8617DE23}"/>
    <cellStyle name="Millares 53 10 2 3" xfId="13444" xr:uid="{7F17C91A-4A4D-4C37-B1CE-F9BDCC350D01}"/>
    <cellStyle name="Millares 53 10 2 4" xfId="10712" xr:uid="{7981EFBC-2890-48F4-A65C-A0FD427F5005}"/>
    <cellStyle name="Millares 53 10 2 5" xfId="15947" xr:uid="{58C096C8-B82F-4B50-877A-8B9BF5D014DD}"/>
    <cellStyle name="Millares 53 10 2 6" xfId="18072" xr:uid="{DFAF1D9C-D117-4041-B5AB-1EACDE21276B}"/>
    <cellStyle name="Millares 53 10 2 7" xfId="8100" xr:uid="{D51F529C-6CF1-4C16-A611-A42F52A3B91C}"/>
    <cellStyle name="Millares 53 10 3" xfId="5243" xr:uid="{452EF963-4717-4690-B14E-106036711F04}"/>
    <cellStyle name="Millares 53 10 3 2" xfId="5244" xr:uid="{5A03DF9D-11B6-4819-8297-EA17DCDEF4BB}"/>
    <cellStyle name="Millares 53 10 3 2 2" xfId="13447" xr:uid="{4AB10BD1-2C16-4837-BAD4-D98E2C9DC27F}"/>
    <cellStyle name="Millares 53 10 3 2 3" xfId="10715" xr:uid="{6C5DCAB8-4906-4B20-9D5F-8C3FD716E00E}"/>
    <cellStyle name="Millares 53 10 3 2 4" xfId="15950" xr:uid="{62C55401-AC4D-472D-871E-20BD275A4DA4}"/>
    <cellStyle name="Millares 53 10 3 2 5" xfId="18075" xr:uid="{5FF53ED4-C14F-4F1C-B1AD-3ED2739909A3}"/>
    <cellStyle name="Millares 53 10 3 2 6" xfId="8103" xr:uid="{3691813F-4767-4642-9F82-8F2CEA767775}"/>
    <cellStyle name="Millares 53 10 3 3" xfId="13446" xr:uid="{7C40A1E8-2616-4C5A-95D7-432DC0B12DA6}"/>
    <cellStyle name="Millares 53 10 3 4" xfId="10714" xr:uid="{142EAF6C-BD8B-490C-BC5C-3F8FFF17B71A}"/>
    <cellStyle name="Millares 53 10 3 5" xfId="15949" xr:uid="{B29594B4-6953-4A42-9C53-1648841FDB99}"/>
    <cellStyle name="Millares 53 10 3 6" xfId="18074" xr:uid="{9B83A8C5-2D0E-412F-B5DD-BB2E33AEC06D}"/>
    <cellStyle name="Millares 53 10 3 7" xfId="8102" xr:uid="{88FBEB59-299F-49F0-8D8B-F89FA57A0540}"/>
    <cellStyle name="Millares 53 10 4" xfId="5245" xr:uid="{CCC081C2-C031-49C6-A2ED-27FCC0823A7A}"/>
    <cellStyle name="Millares 53 10 4 2" xfId="5246" xr:uid="{154D02F5-1473-4C09-B0A1-8AA6BAF11CB5}"/>
    <cellStyle name="Millares 53 10 4 2 2" xfId="13449" xr:uid="{51D8B849-10E3-4D4E-9DF1-1A4764F4EEF6}"/>
    <cellStyle name="Millares 53 10 4 2 3" xfId="10717" xr:uid="{008B52AE-3AE0-49E7-A787-74FA110764D7}"/>
    <cellStyle name="Millares 53 10 4 2 4" xfId="15952" xr:uid="{E4D338A3-6ACD-4A05-ABD3-B645DB6CEF44}"/>
    <cellStyle name="Millares 53 10 4 2 5" xfId="18077" xr:uid="{2F05ACAA-8148-445C-B54D-0737053160B1}"/>
    <cellStyle name="Millares 53 10 4 2 6" xfId="8105" xr:uid="{802CD896-2DED-46E1-A4D5-53E08CD76882}"/>
    <cellStyle name="Millares 53 10 4 3" xfId="13448" xr:uid="{39E33029-0239-4E89-922C-59C0C42D0651}"/>
    <cellStyle name="Millares 53 10 4 4" xfId="10716" xr:uid="{CC29FCAC-D3CF-4098-A61D-CD3FE7C3955F}"/>
    <cellStyle name="Millares 53 10 4 5" xfId="15951" xr:uid="{C967D42E-F2B6-4C2C-BEA3-C2E521C0F9C9}"/>
    <cellStyle name="Millares 53 10 4 6" xfId="18076" xr:uid="{6A1F9E47-1BBB-4786-A03A-61BBFA2B251E}"/>
    <cellStyle name="Millares 53 10 4 7" xfId="8104" xr:uid="{2684D615-564B-46A3-B191-FF6003E829CE}"/>
    <cellStyle name="Millares 53 10 5" xfId="5247" xr:uid="{C6BAB236-23BD-4FFB-B184-1028394EA9BE}"/>
    <cellStyle name="Millares 53 10 5 2" xfId="13450" xr:uid="{2C914EB0-948A-4E3E-B994-17E152397B20}"/>
    <cellStyle name="Millares 53 10 5 3" xfId="10718" xr:uid="{206D91E5-0658-44EA-8893-866352AF86BF}"/>
    <cellStyle name="Millares 53 10 5 4" xfId="15953" xr:uid="{C4BAFC68-E898-4AFC-B7F5-C21AB131A9A3}"/>
    <cellStyle name="Millares 53 10 5 5" xfId="18078" xr:uid="{8C38221D-8621-4055-82E2-5BA9EB07E192}"/>
    <cellStyle name="Millares 53 10 5 6" xfId="8106" xr:uid="{AD7D22E5-348F-4616-B346-279B58640E29}"/>
    <cellStyle name="Millares 53 10 6" xfId="13443" xr:uid="{13688930-029C-4076-9BBE-30D166E5E789}"/>
    <cellStyle name="Millares 53 10 7" xfId="10711" xr:uid="{C2DE3760-8DAF-4998-9E18-06ED70BBE1C6}"/>
    <cellStyle name="Millares 53 10 8" xfId="15946" xr:uid="{A6329855-B6A7-491F-830A-C86AD6EA8562}"/>
    <cellStyle name="Millares 53 10 9" xfId="18071" xr:uid="{418CA27F-AA97-4442-A16C-1A47292E428F}"/>
    <cellStyle name="Millares 53 11" xfId="5248" xr:uid="{0166005D-8B68-45F1-846F-A35ED60A55BA}"/>
    <cellStyle name="Millares 53 11 10" xfId="8107" xr:uid="{FE8F2C95-BF11-4FCF-B6BC-BC54855B4360}"/>
    <cellStyle name="Millares 53 11 2" xfId="5249" xr:uid="{A10733C7-A88A-4324-B516-D9B04DD55A0D}"/>
    <cellStyle name="Millares 53 11 2 2" xfId="5250" xr:uid="{1E16F316-BE75-4B3F-AC15-2B3E95B0FEE9}"/>
    <cellStyle name="Millares 53 11 2 2 2" xfId="13453" xr:uid="{32619F94-B489-44D4-8E3D-7101EC124E26}"/>
    <cellStyle name="Millares 53 11 2 2 3" xfId="10721" xr:uid="{7A131997-31F4-4A43-9608-F2C27CEC5378}"/>
    <cellStyle name="Millares 53 11 2 2 4" xfId="15956" xr:uid="{31140268-334F-4D49-A33A-BCCFC48CA348}"/>
    <cellStyle name="Millares 53 11 2 2 5" xfId="18081" xr:uid="{B98984FC-008F-48DD-9F22-3F0D75CE9FC2}"/>
    <cellStyle name="Millares 53 11 2 2 6" xfId="8109" xr:uid="{676474CC-7145-4565-B940-BBBE9CBBEEC1}"/>
    <cellStyle name="Millares 53 11 2 3" xfId="13452" xr:uid="{AAEDBC15-C126-4923-A605-58D5353C52A3}"/>
    <cellStyle name="Millares 53 11 2 4" xfId="10720" xr:uid="{2F2F893F-566C-4465-91A0-1EB68FB600C7}"/>
    <cellStyle name="Millares 53 11 2 5" xfId="15955" xr:uid="{CF81B2A1-0090-467C-90C8-7BC5CE8DB4D3}"/>
    <cellStyle name="Millares 53 11 2 6" xfId="18080" xr:uid="{53DC7D2D-7D55-4C28-99E5-8F7ABB20DD93}"/>
    <cellStyle name="Millares 53 11 2 7" xfId="8108" xr:uid="{9EC6DFF1-EC93-444C-B9B7-CAF263C3F5E6}"/>
    <cellStyle name="Millares 53 11 3" xfId="5251" xr:uid="{D25EB314-EB7D-4779-8958-CB3D7F3CBD58}"/>
    <cellStyle name="Millares 53 11 3 2" xfId="5252" xr:uid="{7DF15EE3-8316-459F-BDA3-54B3C9149611}"/>
    <cellStyle name="Millares 53 11 3 2 2" xfId="13455" xr:uid="{16B8AA61-8042-4899-9ADA-D72447385709}"/>
    <cellStyle name="Millares 53 11 3 2 3" xfId="10723" xr:uid="{1F3499FB-2085-436E-9722-1D96075CEADD}"/>
    <cellStyle name="Millares 53 11 3 2 4" xfId="15958" xr:uid="{8143B1AD-1A42-45EC-8250-6BF55EB02B7E}"/>
    <cellStyle name="Millares 53 11 3 2 5" xfId="18083" xr:uid="{6A09418F-5516-472A-B03A-58A8D3C78BFB}"/>
    <cellStyle name="Millares 53 11 3 2 6" xfId="8111" xr:uid="{986C5677-DFFA-47EF-9610-35E337B3F9B6}"/>
    <cellStyle name="Millares 53 11 3 3" xfId="13454" xr:uid="{2B2BD521-7005-4F57-9084-5C358A1F29DD}"/>
    <cellStyle name="Millares 53 11 3 4" xfId="10722" xr:uid="{19718D9A-9BED-4A77-A850-C8CEBB7ED567}"/>
    <cellStyle name="Millares 53 11 3 5" xfId="15957" xr:uid="{01DDD5AE-E358-4B9C-B825-7068AEBB8F4B}"/>
    <cellStyle name="Millares 53 11 3 6" xfId="18082" xr:uid="{0299D32B-97B2-4EB9-B142-1D6581925558}"/>
    <cellStyle name="Millares 53 11 3 7" xfId="8110" xr:uid="{43888EC6-4064-4E9D-A824-C76DBBC2F9B0}"/>
    <cellStyle name="Millares 53 11 4" xfId="5253" xr:uid="{29FC2F07-0D79-43B2-9500-1C6345D1A74C}"/>
    <cellStyle name="Millares 53 11 4 2" xfId="5254" xr:uid="{8174E12F-3A45-4FB7-87DF-447995D24FDA}"/>
    <cellStyle name="Millares 53 11 4 2 2" xfId="13457" xr:uid="{CC1391F7-D320-473B-B112-7B1A55998BE8}"/>
    <cellStyle name="Millares 53 11 4 2 3" xfId="10725" xr:uid="{93061773-EAE7-4523-9097-82085684F3CF}"/>
    <cellStyle name="Millares 53 11 4 2 4" xfId="15960" xr:uid="{BF0088E8-FE13-418F-B942-AC10F5D614BE}"/>
    <cellStyle name="Millares 53 11 4 2 5" xfId="18085" xr:uid="{452FDDB7-2986-437D-8DA0-9C551129A29F}"/>
    <cellStyle name="Millares 53 11 4 2 6" xfId="8113" xr:uid="{D1524BDE-1E10-4411-91C6-7556F1330F97}"/>
    <cellStyle name="Millares 53 11 4 3" xfId="13456" xr:uid="{B393D3C2-D7DA-4F16-8F43-6F226293B59A}"/>
    <cellStyle name="Millares 53 11 4 4" xfId="10724" xr:uid="{1342886F-E08C-4CE1-BD0E-F1862EF29376}"/>
    <cellStyle name="Millares 53 11 4 5" xfId="15959" xr:uid="{2F06D986-7195-47D8-86A3-95A6CBF206A6}"/>
    <cellStyle name="Millares 53 11 4 6" xfId="18084" xr:uid="{5B4F59D0-4471-4058-B357-97CC76584114}"/>
    <cellStyle name="Millares 53 11 4 7" xfId="8112" xr:uid="{F02ACEE7-014B-46D7-88FA-E1FF9DF570AB}"/>
    <cellStyle name="Millares 53 11 5" xfId="5255" xr:uid="{8D2F16FF-B00E-463F-AF40-1C319AA6B052}"/>
    <cellStyle name="Millares 53 11 5 2" xfId="13458" xr:uid="{059DA975-EAB4-4F57-ADDA-5CFB1678DA10}"/>
    <cellStyle name="Millares 53 11 5 3" xfId="10726" xr:uid="{BA74B646-6864-4102-9366-4620CFFE5DDF}"/>
    <cellStyle name="Millares 53 11 5 4" xfId="15961" xr:uid="{0FE35871-B1CA-4986-AAAB-AEA6F4D54DD5}"/>
    <cellStyle name="Millares 53 11 5 5" xfId="18086" xr:uid="{0E016B8C-B869-402B-9203-9DE28FEF77CA}"/>
    <cellStyle name="Millares 53 11 5 6" xfId="8114" xr:uid="{7EDBC8E7-A6A2-4389-AFF0-3B626126B0C5}"/>
    <cellStyle name="Millares 53 11 6" xfId="13451" xr:uid="{4DFECC2A-1374-4C1D-8F22-BD29F7B67E1D}"/>
    <cellStyle name="Millares 53 11 7" xfId="10719" xr:uid="{BC3BBD5E-65CD-4077-B131-91EDDCE2013D}"/>
    <cellStyle name="Millares 53 11 8" xfId="15954" xr:uid="{AD89D818-24B1-49C4-950B-54ACAD2D1923}"/>
    <cellStyle name="Millares 53 11 9" xfId="18079" xr:uid="{D46FD928-60E5-4293-8BAE-88B68764439F}"/>
    <cellStyle name="Millares 53 12" xfId="5256" xr:uid="{8BC46B4C-85C9-49BB-9B05-DC266B941A2E}"/>
    <cellStyle name="Millares 53 12 2" xfId="5257" xr:uid="{27923DDC-771A-4EA6-9012-C68FE0E6AE6E}"/>
    <cellStyle name="Millares 53 12 2 2" xfId="13460" xr:uid="{489415CB-BD1B-45C8-BC63-A2A9A79E9242}"/>
    <cellStyle name="Millares 53 12 2 3" xfId="10728" xr:uid="{E57657AC-7B6B-4FB2-BFD0-B608319C04FD}"/>
    <cellStyle name="Millares 53 12 2 4" xfId="15963" xr:uid="{BB2547EB-8DAF-4007-B817-99708BE69330}"/>
    <cellStyle name="Millares 53 12 2 5" xfId="18088" xr:uid="{18D84EF7-4503-429C-8757-7B0E40695E2D}"/>
    <cellStyle name="Millares 53 12 2 6" xfId="8116" xr:uid="{F8DF8901-30AB-4BE4-AE46-85228A51F628}"/>
    <cellStyle name="Millares 53 12 3" xfId="13459" xr:uid="{7C2B489B-CC37-4086-B948-226182075D05}"/>
    <cellStyle name="Millares 53 12 4" xfId="10727" xr:uid="{DD96AB95-EDE1-4731-8E30-568A404B8654}"/>
    <cellStyle name="Millares 53 12 5" xfId="15962" xr:uid="{6386C3FE-C965-4415-A484-D33271EC8F0D}"/>
    <cellStyle name="Millares 53 12 6" xfId="18087" xr:uid="{8445C037-BDC0-4A7C-A512-D980F33F08C5}"/>
    <cellStyle name="Millares 53 12 7" xfId="8115" xr:uid="{01BB1907-F7F3-4811-8992-EC06CB2CD550}"/>
    <cellStyle name="Millares 53 13" xfId="5258" xr:uid="{0F7CABF5-B131-428A-87E9-690F6AE6BA2F}"/>
    <cellStyle name="Millares 53 13 2" xfId="5259" xr:uid="{08D3A9A2-7767-4CFD-861B-F1D7FFFF3D71}"/>
    <cellStyle name="Millares 53 13 2 2" xfId="13462" xr:uid="{983593C4-7EA0-4566-ADB9-47FDB9389FE0}"/>
    <cellStyle name="Millares 53 13 2 3" xfId="10730" xr:uid="{FF51DAD7-53B2-4FE3-96FD-C6BAD667257B}"/>
    <cellStyle name="Millares 53 13 2 4" xfId="15965" xr:uid="{C1ECE51F-C88C-4933-9EDA-BE2F1D5F464D}"/>
    <cellStyle name="Millares 53 13 2 5" xfId="18090" xr:uid="{96E4398C-30C9-4A77-8D78-B372D17E2FDB}"/>
    <cellStyle name="Millares 53 13 2 6" xfId="8118" xr:uid="{2AEFC129-70E4-416C-8413-EBEAE7596B59}"/>
    <cellStyle name="Millares 53 13 3" xfId="13461" xr:uid="{DC4EA845-F4E1-4FFA-842A-D4809680A6DB}"/>
    <cellStyle name="Millares 53 13 4" xfId="10729" xr:uid="{288CC29B-23E1-4C4D-9C0B-B90635320328}"/>
    <cellStyle name="Millares 53 13 5" xfId="15964" xr:uid="{783D3875-C0D8-46D2-882D-12C5C7354A27}"/>
    <cellStyle name="Millares 53 13 6" xfId="18089" xr:uid="{69060015-DF09-415C-A7E8-66E92CB96A31}"/>
    <cellStyle name="Millares 53 13 7" xfId="8117" xr:uid="{35B5DB84-BEE5-4983-BFA4-E51FB6335D2E}"/>
    <cellStyle name="Millares 53 14" xfId="5260" xr:uid="{41AC6959-CE67-4405-8684-5CD84138E042}"/>
    <cellStyle name="Millares 53 14 2" xfId="13463" xr:uid="{5C59874B-CD59-4C9D-8D0A-F19C5B95D670}"/>
    <cellStyle name="Millares 53 14 3" xfId="10731" xr:uid="{ABA5BC23-BFB0-4B6C-BB9E-9BB9190D52E8}"/>
    <cellStyle name="Millares 53 14 4" xfId="15966" xr:uid="{981B32F9-AE7D-40D1-92D9-72E18B2D3F96}"/>
    <cellStyle name="Millares 53 14 5" xfId="18091" xr:uid="{33828675-A908-471B-B2F6-DF9620BE0CCF}"/>
    <cellStyle name="Millares 53 14 6" xfId="8119" xr:uid="{39BC6DBD-6B32-4BA0-886B-4BA354D38550}"/>
    <cellStyle name="Millares 53 15" xfId="5261" xr:uid="{58E821DE-6785-4BD6-BC0D-277C13138293}"/>
    <cellStyle name="Millares 53 15 2" xfId="13464" xr:uid="{9EFB270B-7440-4B95-8AC8-07A97E6352CA}"/>
    <cellStyle name="Millares 53 15 3" xfId="10732" xr:uid="{C64D986A-B873-4E05-B7ED-F48A6145A427}"/>
    <cellStyle name="Millares 53 15 4" xfId="15967" xr:uid="{A6CAD275-9C16-4C1E-B318-5AA1628C0D2D}"/>
    <cellStyle name="Millares 53 15 5" xfId="18092" xr:uid="{C3A0C333-4AA9-430E-8DF0-3EA877255A1F}"/>
    <cellStyle name="Millares 53 15 6" xfId="8120" xr:uid="{F4800B0E-1C93-4DFD-8F74-1EB161805FE4}"/>
    <cellStyle name="Millares 53 16" xfId="5262" xr:uid="{90B39D74-B0FD-4C86-A181-B40118819ED4}"/>
    <cellStyle name="Millares 53 16 2" xfId="13465" xr:uid="{4BBF99F4-D481-4AF7-A786-789447907198}"/>
    <cellStyle name="Millares 53 16 3" xfId="12341" xr:uid="{27359C14-B229-4E0C-88E3-A2136E42816B}"/>
    <cellStyle name="Millares 53 16 4" xfId="18093" xr:uid="{AAB29598-96E8-451D-9684-958943D87509}"/>
    <cellStyle name="Millares 53 16 5" xfId="8121" xr:uid="{9BE304C7-9DB8-4D52-B830-ACEE9329BE1F}"/>
    <cellStyle name="Millares 53 17" xfId="7017" xr:uid="{3E1393F7-CDAA-43B2-9747-E6A2328FFC4B}"/>
    <cellStyle name="Millares 53 17 2" xfId="13466" xr:uid="{E3F4E63A-C353-4E49-BE37-C12DE6866AED}"/>
    <cellStyle name="Millares 53 17 3" xfId="19825" xr:uid="{A57B83AC-9E13-4B3F-934B-C9BD8D56B266}"/>
    <cellStyle name="Millares 53 17 4" xfId="8122" xr:uid="{3C8D854E-E4B2-45BB-8027-5FE77938B01F}"/>
    <cellStyle name="Millares 53 18" xfId="8123" xr:uid="{DEEE25BE-BD50-4712-B9A5-0B3BF420FC91}"/>
    <cellStyle name="Millares 53 18 2" xfId="13467" xr:uid="{C6D77832-4C5E-400D-87A7-485BFEDB64A3}"/>
    <cellStyle name="Millares 53 19" xfId="13442" xr:uid="{9BA4BFA7-481E-4075-B77E-74C694A52419}"/>
    <cellStyle name="Millares 53 2" xfId="5263" xr:uid="{B7C69AE4-CCE5-4E7B-9CE4-1A5B1F7ED2B9}"/>
    <cellStyle name="Millares 53 2 10" xfId="7147" xr:uid="{1623A9F1-F52C-4039-AFB1-C5673163F8E8}"/>
    <cellStyle name="Millares 53 2 10 2" xfId="13469" xr:uid="{C39E1F73-1A01-4D8A-A46C-AB40F9BAED22}"/>
    <cellStyle name="Millares 53 2 10 3" xfId="19927" xr:uid="{ED69FB0F-686B-4873-B492-07335C99DD2B}"/>
    <cellStyle name="Millares 53 2 10 4" xfId="8125" xr:uid="{C97361B6-6EBA-42D0-B5D8-449EDD765578}"/>
    <cellStyle name="Millares 53 2 11" xfId="8126" xr:uid="{D8196616-A6C5-4AC3-BE07-74C3CC974D42}"/>
    <cellStyle name="Millares 53 2 11 2" xfId="13470" xr:uid="{AD9BA705-80C6-4C3A-ADC8-EBD22CDC52E1}"/>
    <cellStyle name="Millares 53 2 12" xfId="13468" xr:uid="{C4C4A330-E985-4000-B0C8-6D581778F42B}"/>
    <cellStyle name="Millares 53 2 13" xfId="10733" xr:uid="{D9D8C695-F635-4256-92D2-00AF82FD219D}"/>
    <cellStyle name="Millares 53 2 14" xfId="15968" xr:uid="{4048CD1D-4E78-4DBC-B711-C0CAA4FA41DB}"/>
    <cellStyle name="Millares 53 2 15" xfId="18094" xr:uid="{CDFA9DB5-6AFB-42A3-B728-A9737F369B9E}"/>
    <cellStyle name="Millares 53 2 16" xfId="8124" xr:uid="{381B6749-0B1C-45BD-AD91-1F7906499844}"/>
    <cellStyle name="Millares 53 2 2" xfId="5264" xr:uid="{C4A4F429-BF1E-4794-A738-F5FCAC92BC69}"/>
    <cellStyle name="Millares 53 2 2 2" xfId="5265" xr:uid="{95253DDE-8083-434F-BC19-FDDD2F143142}"/>
    <cellStyle name="Millares 53 2 2 2 2" xfId="13472" xr:uid="{A66A78F2-A903-45FA-A420-427B5C40834D}"/>
    <cellStyle name="Millares 53 2 2 2 3" xfId="10735" xr:uid="{31C3BB73-14CA-4E18-9E9A-0D6148064721}"/>
    <cellStyle name="Millares 53 2 2 2 4" xfId="15970" xr:uid="{97A55D8E-F03C-4239-A8D4-D4CB11CF4235}"/>
    <cellStyle name="Millares 53 2 2 2 5" xfId="18096" xr:uid="{0D069145-D743-4D75-9F9A-7723E5CE167C}"/>
    <cellStyle name="Millares 53 2 2 2 6" xfId="8128" xr:uid="{578F23C1-37D4-4CDD-AC13-361BEF4151BC}"/>
    <cellStyle name="Millares 53 2 2 3" xfId="13471" xr:uid="{0A230010-C44F-4DF9-B9AD-4C94D77B8B34}"/>
    <cellStyle name="Millares 53 2 2 4" xfId="10734" xr:uid="{254EBEB2-6ABC-4F50-A970-998034BD9161}"/>
    <cellStyle name="Millares 53 2 2 5" xfId="15969" xr:uid="{88386D53-4167-4C89-BA06-4780E3C7453F}"/>
    <cellStyle name="Millares 53 2 2 6" xfId="18095" xr:uid="{32755226-5246-4B4A-A5F0-072304ECAD48}"/>
    <cellStyle name="Millares 53 2 2 7" xfId="8127" xr:uid="{AC7340E2-E063-4685-8196-393AEB61A8FF}"/>
    <cellStyle name="Millares 53 2 3" xfId="5266" xr:uid="{2A962037-FF51-4E55-9A64-E5C9331A0663}"/>
    <cellStyle name="Millares 53 2 3 2" xfId="5267" xr:uid="{727E1AD5-6666-438B-B93E-AF7FAF8C4364}"/>
    <cellStyle name="Millares 53 2 3 2 2" xfId="5268" xr:uid="{88160BE6-FDDE-49B0-A7A5-9AFDE43CCD56}"/>
    <cellStyle name="Millares 53 2 3 2 2 2" xfId="13475" xr:uid="{E759AECF-4145-474E-9999-B1CB7C0582F7}"/>
    <cellStyle name="Millares 53 2 3 2 2 3" xfId="10738" xr:uid="{8775FCE5-6A5C-4940-B12B-A633D13378CE}"/>
    <cellStyle name="Millares 53 2 3 2 2 4" xfId="15973" xr:uid="{98949ABE-62D8-42CC-A558-7F7236FD9C13}"/>
    <cellStyle name="Millares 53 2 3 2 2 5" xfId="18099" xr:uid="{A07037D7-17F0-48E1-AA9E-3C55F1B446ED}"/>
    <cellStyle name="Millares 53 2 3 2 2 6" xfId="8131" xr:uid="{F76534A6-47D3-4F6E-9F41-D690139BC87B}"/>
    <cellStyle name="Millares 53 2 3 2 3" xfId="13474" xr:uid="{EE7AE980-9252-4FA2-8FDD-B99CFC68285D}"/>
    <cellStyle name="Millares 53 2 3 2 4" xfId="10737" xr:uid="{7A8F0776-5C98-4D80-A658-2B2F850FB615}"/>
    <cellStyle name="Millares 53 2 3 2 5" xfId="15972" xr:uid="{83953C4E-30BD-4ACF-A24D-B2E4BDA05065}"/>
    <cellStyle name="Millares 53 2 3 2 6" xfId="18098" xr:uid="{CF9BA3D0-161B-4EB1-9839-8C5239B416CB}"/>
    <cellStyle name="Millares 53 2 3 2 7" xfId="8130" xr:uid="{633F0B0C-D677-4EAD-9484-BD874D47F72F}"/>
    <cellStyle name="Millares 53 2 3 3" xfId="5269" xr:uid="{A723FEC1-1F22-43EF-A464-9BEB94EABDA3}"/>
    <cellStyle name="Millares 53 2 3 3 2" xfId="13476" xr:uid="{C3ABED4A-A3CD-4607-9FEB-8517CAD4CACA}"/>
    <cellStyle name="Millares 53 2 3 3 3" xfId="10739" xr:uid="{00679013-446A-4983-80E0-2D2343D947D5}"/>
    <cellStyle name="Millares 53 2 3 3 4" xfId="15974" xr:uid="{7DFA8C8D-9C78-4882-B3A6-535B0CE1C52E}"/>
    <cellStyle name="Millares 53 2 3 3 5" xfId="18100" xr:uid="{FCF33B46-37CF-47B0-981E-EC03E2DB636B}"/>
    <cellStyle name="Millares 53 2 3 3 6" xfId="8132" xr:uid="{DDB2393C-5DBA-4CB6-8451-A48C362F9EF4}"/>
    <cellStyle name="Millares 53 2 3 4" xfId="13473" xr:uid="{DC10515F-7F18-42B1-9602-C1568B3E282F}"/>
    <cellStyle name="Millares 53 2 3 5" xfId="10736" xr:uid="{4715CE7A-E6A8-4C78-A913-06654A6B7510}"/>
    <cellStyle name="Millares 53 2 3 6" xfId="15971" xr:uid="{208B36BF-359C-42FB-AE4A-0060AE7322C5}"/>
    <cellStyle name="Millares 53 2 3 7" xfId="18097" xr:uid="{A07C2E9A-744A-4B20-9EC5-5A1420C00FFA}"/>
    <cellStyle name="Millares 53 2 3 8" xfId="8129" xr:uid="{AC8952EE-909D-4BB0-8A4B-8A3107C9E490}"/>
    <cellStyle name="Millares 53 2 4" xfId="5270" xr:uid="{6BB5AAB5-AD58-4127-A35C-93EC64BB6B14}"/>
    <cellStyle name="Millares 53 2 4 2" xfId="5271" xr:uid="{C2CD10CA-4293-42C1-B77E-2B8B3C76B641}"/>
    <cellStyle name="Millares 53 2 4 2 2" xfId="13478" xr:uid="{61A73FF3-9ABA-4BE5-B98E-D01A9E41F6AD}"/>
    <cellStyle name="Millares 53 2 4 2 3" xfId="10741" xr:uid="{96C9BC81-4A77-4CA1-956F-1B145A0F8722}"/>
    <cellStyle name="Millares 53 2 4 2 4" xfId="15976" xr:uid="{0300A0B6-80B7-46EA-8AEF-6ED41E5A8B38}"/>
    <cellStyle name="Millares 53 2 4 2 5" xfId="18102" xr:uid="{F14B97A3-EFD6-43CA-8A87-9A68BBAE26B1}"/>
    <cellStyle name="Millares 53 2 4 2 6" xfId="8134" xr:uid="{D43C5ABA-28D1-47B5-A60E-28B9E7435BDD}"/>
    <cellStyle name="Millares 53 2 4 3" xfId="13477" xr:uid="{797DF995-C352-4E7B-A9EB-5397BBF92CE1}"/>
    <cellStyle name="Millares 53 2 4 4" xfId="10740" xr:uid="{CA6F7880-E54F-4F10-B017-561D7640FC2C}"/>
    <cellStyle name="Millares 53 2 4 5" xfId="15975" xr:uid="{5C55134C-5B64-4B52-B259-E7FBEC9A2E69}"/>
    <cellStyle name="Millares 53 2 4 6" xfId="18101" xr:uid="{A0442E7A-33E9-4120-AF83-1F9D9F4A3002}"/>
    <cellStyle name="Millares 53 2 4 7" xfId="8133" xr:uid="{40E1A937-0411-4F63-8B6A-7646D022AE03}"/>
    <cellStyle name="Millares 53 2 5" xfId="5272" xr:uid="{266BB1C6-D71F-4285-B56C-CD8D2D8D3891}"/>
    <cellStyle name="Millares 53 2 5 2" xfId="5273" xr:uid="{DE9CCB12-F3C0-4D48-ACA8-6266371D418B}"/>
    <cellStyle name="Millares 53 2 5 2 2" xfId="13480" xr:uid="{B10DF85E-7431-4A5A-9CED-694ADEB3E228}"/>
    <cellStyle name="Millares 53 2 5 2 3" xfId="10743" xr:uid="{B3C9EB2F-9720-4AA7-B3DE-A99C496940F0}"/>
    <cellStyle name="Millares 53 2 5 2 4" xfId="15978" xr:uid="{7DA355DC-865D-48DA-85D0-BAC529AD6546}"/>
    <cellStyle name="Millares 53 2 5 2 5" xfId="18104" xr:uid="{D03B4405-77BE-4515-9FB8-FDF2E4D83955}"/>
    <cellStyle name="Millares 53 2 5 2 6" xfId="8136" xr:uid="{4ADD1E87-BCEE-402F-B9EF-C1DF01D20724}"/>
    <cellStyle name="Millares 53 2 5 3" xfId="13479" xr:uid="{FD518B87-9E68-475B-86FE-6CE0573BDC74}"/>
    <cellStyle name="Millares 53 2 5 4" xfId="10742" xr:uid="{AEDD2345-D796-4E09-B6F1-D93D7AE68262}"/>
    <cellStyle name="Millares 53 2 5 5" xfId="15977" xr:uid="{D868BD79-E7B2-421C-A999-45CB284FC6DA}"/>
    <cellStyle name="Millares 53 2 5 6" xfId="18103" xr:uid="{5C9CA4AD-3E39-4442-B099-5B88402F018D}"/>
    <cellStyle name="Millares 53 2 5 7" xfId="8135" xr:uid="{5412D548-A70D-4B13-8838-D27DB01928CE}"/>
    <cellStyle name="Millares 53 2 6" xfId="5274" xr:uid="{F93738E3-7717-4508-BD68-41A4999400B6}"/>
    <cellStyle name="Millares 53 2 6 2" xfId="13481" xr:uid="{235D2880-5AB1-4AFC-B53D-3BCDB1810622}"/>
    <cellStyle name="Millares 53 2 6 3" xfId="10744" xr:uid="{A8C0A5F9-3396-4010-BED3-B3C29D2B2A34}"/>
    <cellStyle name="Millares 53 2 6 4" xfId="15979" xr:uid="{BD6FC17D-D2B4-4517-AD93-BD8F28022E00}"/>
    <cellStyle name="Millares 53 2 6 5" xfId="18105" xr:uid="{70B68059-A61C-429B-B6AB-26C10DED3234}"/>
    <cellStyle name="Millares 53 2 6 6" xfId="8137" xr:uid="{3A2E9257-7B67-4E98-B90B-27B057E1A79E}"/>
    <cellStyle name="Millares 53 2 7" xfId="5275" xr:uid="{2671FCCB-1C31-4F74-ADDB-4E9430611C48}"/>
    <cellStyle name="Millares 53 2 7 2" xfId="13482" xr:uid="{E51D5EC0-7EE6-4E01-86A9-12E7AB6D3842}"/>
    <cellStyle name="Millares 53 2 7 3" xfId="10745" xr:uid="{71515A49-07A7-43A8-A314-EB5D62F932DD}"/>
    <cellStyle name="Millares 53 2 7 4" xfId="15980" xr:uid="{F6BC4DB3-FB40-4105-8CCE-F7523260DCC1}"/>
    <cellStyle name="Millares 53 2 7 5" xfId="18106" xr:uid="{60363714-7864-4468-8E84-38D6E5F5E638}"/>
    <cellStyle name="Millares 53 2 7 6" xfId="8138" xr:uid="{76D2CA7A-AC60-4971-92D6-18DA3D2917F9}"/>
    <cellStyle name="Millares 53 2 8" xfId="5276" xr:uid="{16EFD55B-AB95-4247-AD6E-D2D1D08CA28B}"/>
    <cellStyle name="Millares 53 2 8 2" xfId="13483" xr:uid="{EEE40F6E-9DF5-48DC-86A4-D91DF0971807}"/>
    <cellStyle name="Millares 53 2 8 3" xfId="10746" xr:uid="{06CE8E6E-6AC5-41C3-AD77-F0ACD825CF02}"/>
    <cellStyle name="Millares 53 2 8 4" xfId="15981" xr:uid="{70B5DDCD-74DB-4E28-A9D1-D1886C6F5BAA}"/>
    <cellStyle name="Millares 53 2 8 5" xfId="18107" xr:uid="{8797221D-21DF-4637-BBAB-F8C157D7A08B}"/>
    <cellStyle name="Millares 53 2 8 6" xfId="8139" xr:uid="{19297BCF-F943-426A-925D-F8001FB01791}"/>
    <cellStyle name="Millares 53 2 9" xfId="5277" xr:uid="{11A39415-3557-4710-8FD2-9EB3800EEF28}"/>
    <cellStyle name="Millares 53 2 9 2" xfId="13484" xr:uid="{A9CD3E3F-D850-4C39-B995-782BA17F4839}"/>
    <cellStyle name="Millares 53 2 9 3" xfId="12342" xr:uid="{CF70C085-9056-4A14-9882-CDB6C947E888}"/>
    <cellStyle name="Millares 53 2 9 4" xfId="18108" xr:uid="{F7F12C44-AC94-4C33-ADC8-E89010905FF0}"/>
    <cellStyle name="Millares 53 2 9 5" xfId="8140" xr:uid="{EB8D62E9-986A-489B-968D-5FF6482F9FEA}"/>
    <cellStyle name="Millares 53 20" xfId="10710" xr:uid="{5BD5E319-97E4-474C-B23E-3BAF6CFB8298}"/>
    <cellStyle name="Millares 53 21" xfId="15945" xr:uid="{BF361A13-9EFB-4204-A880-9FCE75989CA2}"/>
    <cellStyle name="Millares 53 22" xfId="18070" xr:uid="{3E47DD66-3012-4312-884A-27E0508CC558}"/>
    <cellStyle name="Millares 53 23" xfId="8098" xr:uid="{BB615F9B-AFC9-4DD4-A179-6FDD7C8B364D}"/>
    <cellStyle name="Millares 53 3" xfId="5278" xr:uid="{8D8B0018-8DD7-43B6-B24B-B0457D2AD4D2}"/>
    <cellStyle name="Millares 53 3 10" xfId="8141" xr:uid="{57607EB0-B495-4365-BB0D-B05018EA5A91}"/>
    <cellStyle name="Millares 53 3 2" xfId="5279" xr:uid="{CC35BAA9-F7A1-4235-9499-489B14ABFD51}"/>
    <cellStyle name="Millares 53 3 2 2" xfId="5280" xr:uid="{CBADAFA9-82E6-4C25-8802-A2B65DDD6B42}"/>
    <cellStyle name="Millares 53 3 2 2 2" xfId="13487" xr:uid="{182458F5-B4E1-45BB-8BE6-ADB870757130}"/>
    <cellStyle name="Millares 53 3 2 2 3" xfId="10749" xr:uid="{1C26E526-959D-400A-98AE-40B2E8174D89}"/>
    <cellStyle name="Millares 53 3 2 2 4" xfId="15984" xr:uid="{18945069-8AFC-4EBD-AD00-EB4F76E75C2B}"/>
    <cellStyle name="Millares 53 3 2 2 5" xfId="18111" xr:uid="{23F83D8D-8C48-4EC5-8A6B-404EC0B64946}"/>
    <cellStyle name="Millares 53 3 2 2 6" xfId="8143" xr:uid="{B2B6A462-E1E0-4402-8D9B-FB6FEEC4E11B}"/>
    <cellStyle name="Millares 53 3 2 3" xfId="13486" xr:uid="{F7F18D09-A7ED-4B23-AA5D-A52AA6647279}"/>
    <cellStyle name="Millares 53 3 2 4" xfId="10748" xr:uid="{02D27D04-46D8-438B-A6A6-643C2A70797D}"/>
    <cellStyle name="Millares 53 3 2 5" xfId="15983" xr:uid="{EB706766-B9E9-48D0-9DC7-EF646BE3F278}"/>
    <cellStyle name="Millares 53 3 2 6" xfId="18110" xr:uid="{B5DC2333-B3E4-4790-99C3-4BFCE7315EAB}"/>
    <cellStyle name="Millares 53 3 2 7" xfId="8142" xr:uid="{FAABAAA2-24AA-4CDF-9239-634770EB4279}"/>
    <cellStyle name="Millares 53 3 3" xfId="5281" xr:uid="{F3734621-C973-470F-AB13-F4C3EB6D55D2}"/>
    <cellStyle name="Millares 53 3 3 2" xfId="5282" xr:uid="{7D59FE77-77F1-4746-84DB-8849DB2CDA7A}"/>
    <cellStyle name="Millares 53 3 3 2 2" xfId="13489" xr:uid="{28FEEB86-6E0B-43F7-AAB2-026F6026EDD0}"/>
    <cellStyle name="Millares 53 3 3 2 3" xfId="10751" xr:uid="{9F3DAB9E-DD30-45AF-8969-A1920A65ECFF}"/>
    <cellStyle name="Millares 53 3 3 2 4" xfId="15986" xr:uid="{5A08218D-FBFF-49C5-85D5-09F973E9E495}"/>
    <cellStyle name="Millares 53 3 3 2 5" xfId="18113" xr:uid="{F9526C5A-CCF7-411F-B696-3D997C8AED8B}"/>
    <cellStyle name="Millares 53 3 3 2 6" xfId="8145" xr:uid="{D1745BFE-EA47-4BE2-9CB0-DE440BD918B1}"/>
    <cellStyle name="Millares 53 3 3 3" xfId="13488" xr:uid="{0DA67FE1-0EFD-4877-A49D-CCC998D59F83}"/>
    <cellStyle name="Millares 53 3 3 4" xfId="10750" xr:uid="{1C688839-938F-4533-A631-7B78CE43FAAF}"/>
    <cellStyle name="Millares 53 3 3 5" xfId="15985" xr:uid="{823F2DBA-97D1-43E5-A2ED-633699CCF419}"/>
    <cellStyle name="Millares 53 3 3 6" xfId="18112" xr:uid="{65E24857-0CB0-4ABF-BCF9-F5ECDE3BADC4}"/>
    <cellStyle name="Millares 53 3 3 7" xfId="8144" xr:uid="{F5D5FD38-2D35-4418-8374-F200740CB96D}"/>
    <cellStyle name="Millares 53 3 4" xfId="5283" xr:uid="{5A5F2191-5F27-48F6-9A58-05B5E3981180}"/>
    <cellStyle name="Millares 53 3 4 2" xfId="5284" xr:uid="{CF8ACF66-FB55-498A-A62C-47A4DDC1CCB4}"/>
    <cellStyle name="Millares 53 3 4 2 2" xfId="13491" xr:uid="{7981B303-FEBF-40E4-84D7-8DF0F67A44C0}"/>
    <cellStyle name="Millares 53 3 4 2 3" xfId="10753" xr:uid="{423611CB-5A8B-4942-8D49-8951622E0911}"/>
    <cellStyle name="Millares 53 3 4 2 4" xfId="15988" xr:uid="{11751FC6-9A1C-420F-9B45-01BE891D0613}"/>
    <cellStyle name="Millares 53 3 4 2 5" xfId="18115" xr:uid="{83EE7C65-5791-48D0-AFE8-AC3B009E8AFE}"/>
    <cellStyle name="Millares 53 3 4 2 6" xfId="8147" xr:uid="{D87375CE-0C7D-4FF6-BE19-33C5C78A27FC}"/>
    <cellStyle name="Millares 53 3 4 3" xfId="13490" xr:uid="{EF08FAEC-F30A-42EB-9B09-A5818B3265DA}"/>
    <cellStyle name="Millares 53 3 4 4" xfId="10752" xr:uid="{BFC376D4-B05B-4E10-856C-BD505EBDAFF2}"/>
    <cellStyle name="Millares 53 3 4 5" xfId="15987" xr:uid="{27602331-B5B6-42A1-B508-4F6245728CFC}"/>
    <cellStyle name="Millares 53 3 4 6" xfId="18114" xr:uid="{3D5B9974-C860-4B09-8CE6-522520CE260F}"/>
    <cellStyle name="Millares 53 3 4 7" xfId="8146" xr:uid="{6DBE6105-D532-4E60-9979-5E879281323B}"/>
    <cellStyle name="Millares 53 3 5" xfId="5285" xr:uid="{171615CB-E0C0-474E-BFCA-8409083699B6}"/>
    <cellStyle name="Millares 53 3 5 2" xfId="13492" xr:uid="{5764A9D8-CD72-45FC-8366-0C80FC75EB17}"/>
    <cellStyle name="Millares 53 3 5 3" xfId="10754" xr:uid="{936434E3-0811-4015-AC7C-9FCDE28F9810}"/>
    <cellStyle name="Millares 53 3 5 4" xfId="15989" xr:uid="{B955BC14-5D0F-422F-A0E6-F5CAAC575F7A}"/>
    <cellStyle name="Millares 53 3 5 5" xfId="18116" xr:uid="{68CF6563-6992-45C8-A6D0-C49E43BD5562}"/>
    <cellStyle name="Millares 53 3 5 6" xfId="8148" xr:uid="{AD366E8A-B2BB-4E4E-91E6-5951B737E0C4}"/>
    <cellStyle name="Millares 53 3 6" xfId="13485" xr:uid="{E92BFA89-58EC-42CE-BF38-3943F2231389}"/>
    <cellStyle name="Millares 53 3 7" xfId="10747" xr:uid="{8FB1FBBD-8A98-4529-8956-87154FE436DA}"/>
    <cellStyle name="Millares 53 3 8" xfId="15982" xr:uid="{37B439F7-0E7F-4560-B4D3-94B8D7DF0EE0}"/>
    <cellStyle name="Millares 53 3 9" xfId="18109" xr:uid="{DAE934CC-39C1-49AD-A29D-254A4D61257D}"/>
    <cellStyle name="Millares 53 4" xfId="5286" xr:uid="{FD0C31DF-EF82-4D16-AE85-80F97DB7AE8F}"/>
    <cellStyle name="Millares 53 4 10" xfId="8149" xr:uid="{AF680A8B-EE2B-4262-AC5F-C167B2EE0893}"/>
    <cellStyle name="Millares 53 4 2" xfId="5287" xr:uid="{4841E274-6F89-4FB9-A741-AB564D80DDC8}"/>
    <cellStyle name="Millares 53 4 2 2" xfId="5288" xr:uid="{11649CE8-F345-4D79-A7C1-79DD680AB89A}"/>
    <cellStyle name="Millares 53 4 2 2 2" xfId="13495" xr:uid="{ABDDA472-A7C6-446B-BFC8-F517766D7352}"/>
    <cellStyle name="Millares 53 4 2 2 3" xfId="10757" xr:uid="{748F315C-6373-4AB2-AB60-788331B56D69}"/>
    <cellStyle name="Millares 53 4 2 2 4" xfId="15992" xr:uid="{1C341219-168A-4EA1-9529-58616A9ADBF8}"/>
    <cellStyle name="Millares 53 4 2 2 5" xfId="18119" xr:uid="{3029B381-12F9-4896-820F-274AAFB654D0}"/>
    <cellStyle name="Millares 53 4 2 2 6" xfId="8151" xr:uid="{FE8F7DED-2BE5-47F1-841A-23B2C00A45E3}"/>
    <cellStyle name="Millares 53 4 2 3" xfId="13494" xr:uid="{73525F11-0DB5-4EFF-A9E0-9F49B4B3FB28}"/>
    <cellStyle name="Millares 53 4 2 4" xfId="10756" xr:uid="{E6DACBE3-0B3E-46AD-9A0E-B7CFA33CE4D3}"/>
    <cellStyle name="Millares 53 4 2 5" xfId="15991" xr:uid="{834AD4FA-2769-4E8D-96E5-BF2CFC21FCD6}"/>
    <cellStyle name="Millares 53 4 2 6" xfId="18118" xr:uid="{A345E9D9-1DF0-4BD9-BAB1-218725F6B48A}"/>
    <cellStyle name="Millares 53 4 2 7" xfId="8150" xr:uid="{63F42A10-C6FA-422B-995A-63C71638004F}"/>
    <cellStyle name="Millares 53 4 3" xfId="5289" xr:uid="{2797F162-CCFD-4224-89D5-67EA6DE72A90}"/>
    <cellStyle name="Millares 53 4 3 2" xfId="5290" xr:uid="{C56A9969-834C-4B62-90B1-D37F3CA80BE8}"/>
    <cellStyle name="Millares 53 4 3 2 2" xfId="13497" xr:uid="{AB25686F-5E45-40AF-8C21-183DA6A7B0B6}"/>
    <cellStyle name="Millares 53 4 3 2 3" xfId="10759" xr:uid="{F72D64A6-969F-4883-900F-4A6247B0A06A}"/>
    <cellStyle name="Millares 53 4 3 2 4" xfId="15994" xr:uid="{26838D03-ACAF-4979-B685-F1F6D05FA280}"/>
    <cellStyle name="Millares 53 4 3 2 5" xfId="18121" xr:uid="{AB996C2F-5327-4581-8642-0D9653C7C69A}"/>
    <cellStyle name="Millares 53 4 3 2 6" xfId="8153" xr:uid="{A1B1829D-D59A-44B1-ABC5-563826275524}"/>
    <cellStyle name="Millares 53 4 3 3" xfId="13496" xr:uid="{C0359EF8-BDEC-46AA-8C23-D792143876A0}"/>
    <cellStyle name="Millares 53 4 3 4" xfId="10758" xr:uid="{B76BDE96-6280-4C6E-8378-F53332E9079E}"/>
    <cellStyle name="Millares 53 4 3 5" xfId="15993" xr:uid="{FA53DA22-AB72-4EAA-AFD5-3E895B3DF1E9}"/>
    <cellStyle name="Millares 53 4 3 6" xfId="18120" xr:uid="{36BBB4EF-884B-4EBE-882D-D18EDE195399}"/>
    <cellStyle name="Millares 53 4 3 7" xfId="8152" xr:uid="{A422F367-E42B-4289-BC6B-5D944626D190}"/>
    <cellStyle name="Millares 53 4 4" xfId="5291" xr:uid="{35574B00-2651-4999-A44C-380AF59E94B3}"/>
    <cellStyle name="Millares 53 4 4 2" xfId="5292" xr:uid="{F3C08CE6-7770-4BAC-936E-C609C3A048F1}"/>
    <cellStyle name="Millares 53 4 4 2 2" xfId="13499" xr:uid="{BB7E110F-3E5D-4B2F-A555-02C12C3AC894}"/>
    <cellStyle name="Millares 53 4 4 2 3" xfId="10761" xr:uid="{D296B85B-AED1-4310-A59B-C5D4E8A87FA2}"/>
    <cellStyle name="Millares 53 4 4 2 4" xfId="15996" xr:uid="{10D351FF-F146-41B0-929D-DD4A0F1AE266}"/>
    <cellStyle name="Millares 53 4 4 2 5" xfId="18123" xr:uid="{CF88B344-79BB-4F76-A19D-297064510DF9}"/>
    <cellStyle name="Millares 53 4 4 2 6" xfId="8155" xr:uid="{BD42D9D0-2D32-49E1-8B47-F044C8750F1A}"/>
    <cellStyle name="Millares 53 4 4 3" xfId="13498" xr:uid="{AE261BB3-AB75-4C2C-AC72-32CCB305EBC4}"/>
    <cellStyle name="Millares 53 4 4 4" xfId="10760" xr:uid="{184F2934-29B5-4F73-8157-004783A47798}"/>
    <cellStyle name="Millares 53 4 4 5" xfId="15995" xr:uid="{AC6A774C-0F8D-41BD-AC15-99A09EB8F808}"/>
    <cellStyle name="Millares 53 4 4 6" xfId="18122" xr:uid="{944BA0D4-2BCF-4891-87FD-688FE2BC7C23}"/>
    <cellStyle name="Millares 53 4 4 7" xfId="8154" xr:uid="{F1A7B625-F451-4CC5-8225-CC5D36C2A731}"/>
    <cellStyle name="Millares 53 4 5" xfId="5293" xr:uid="{FC721299-B13F-441A-9751-30AB6B865147}"/>
    <cellStyle name="Millares 53 4 5 2" xfId="13500" xr:uid="{6D4099FB-0E92-4F03-8A20-64608AA687CF}"/>
    <cellStyle name="Millares 53 4 5 3" xfId="10762" xr:uid="{FE1246ED-9503-48FB-9634-CCE740C46118}"/>
    <cellStyle name="Millares 53 4 5 4" xfId="15997" xr:uid="{9DCE5ABB-D3B3-4A56-9F43-B610A2FFBE08}"/>
    <cellStyle name="Millares 53 4 5 5" xfId="18124" xr:uid="{3270B56A-3DF2-4152-805D-EBCB46CEC83A}"/>
    <cellStyle name="Millares 53 4 5 6" xfId="8156" xr:uid="{BF19BAD5-449F-4A20-B038-C9FF686A8E77}"/>
    <cellStyle name="Millares 53 4 6" xfId="13493" xr:uid="{56E691AF-47A4-488F-8187-3F8DEE1ED1C3}"/>
    <cellStyle name="Millares 53 4 7" xfId="10755" xr:uid="{EAEE6476-B1FD-4C55-9EB1-5BC243B91265}"/>
    <cellStyle name="Millares 53 4 8" xfId="15990" xr:uid="{4C8457E8-B49B-4AE6-AFC2-6F156873F91E}"/>
    <cellStyle name="Millares 53 4 9" xfId="18117" xr:uid="{244672D6-7B64-478D-9AE0-70A0B37356FF}"/>
    <cellStyle name="Millares 53 5" xfId="5294" xr:uid="{C77C9501-DAE5-43B8-A70D-1445A689AE28}"/>
    <cellStyle name="Millares 53 5 10" xfId="8157" xr:uid="{DA613113-43E7-4078-BFB8-DE5F0005C523}"/>
    <cellStyle name="Millares 53 5 2" xfId="5295" xr:uid="{4D9C0793-4098-4A69-9E92-4A5D188E3B84}"/>
    <cellStyle name="Millares 53 5 2 2" xfId="5296" xr:uid="{FFB067CE-78AC-42D6-B766-3DE49DC23206}"/>
    <cellStyle name="Millares 53 5 2 2 2" xfId="13503" xr:uid="{86420183-925C-49F0-A0BB-E1517F5A53F3}"/>
    <cellStyle name="Millares 53 5 2 2 3" xfId="10765" xr:uid="{7DAF3868-CDD1-48C8-8F78-9F289A364406}"/>
    <cellStyle name="Millares 53 5 2 2 4" xfId="16000" xr:uid="{3463C04D-4C33-428D-B23D-98BA7C2ECFF0}"/>
    <cellStyle name="Millares 53 5 2 2 5" xfId="18127" xr:uid="{941EF8E8-3CE1-412A-9123-A1D75CEAEC3F}"/>
    <cellStyle name="Millares 53 5 2 2 6" xfId="8159" xr:uid="{8532A776-A75B-48D7-9ECD-EAFE100840AD}"/>
    <cellStyle name="Millares 53 5 2 3" xfId="13502" xr:uid="{E02620EA-D3EA-447E-B269-CBF3259CD28C}"/>
    <cellStyle name="Millares 53 5 2 4" xfId="10764" xr:uid="{F69B78A7-FC1F-403F-8801-4173E8D3B7C4}"/>
    <cellStyle name="Millares 53 5 2 5" xfId="15999" xr:uid="{F05F74B8-C821-4C78-BCC8-21488AFA051F}"/>
    <cellStyle name="Millares 53 5 2 6" xfId="18126" xr:uid="{445AF89C-4533-4E39-B576-D58E2028F1AE}"/>
    <cellStyle name="Millares 53 5 2 7" xfId="8158" xr:uid="{6ADB79FA-587D-4375-9A76-A386A413177D}"/>
    <cellStyle name="Millares 53 5 3" xfId="5297" xr:uid="{5CF0BD9B-269B-474E-B2DA-8F787A411CF3}"/>
    <cellStyle name="Millares 53 5 3 2" xfId="5298" xr:uid="{C4167576-2DA1-48A4-80E3-38C831F2CF74}"/>
    <cellStyle name="Millares 53 5 3 2 2" xfId="13505" xr:uid="{EDAEEEF1-A0D1-4778-8A16-533CCA6D830E}"/>
    <cellStyle name="Millares 53 5 3 2 3" xfId="10767" xr:uid="{35BABEEF-6420-4599-A59E-F8B666402368}"/>
    <cellStyle name="Millares 53 5 3 2 4" xfId="16002" xr:uid="{8F281DBC-C5E2-4344-875F-B7CA314316F5}"/>
    <cellStyle name="Millares 53 5 3 2 5" xfId="18129" xr:uid="{02B25D5C-ACA5-4C81-9D78-4D7EF8B11FFA}"/>
    <cellStyle name="Millares 53 5 3 2 6" xfId="8161" xr:uid="{16F00B12-BBC9-4CDF-B54F-E3128F9F73DB}"/>
    <cellStyle name="Millares 53 5 3 3" xfId="13504" xr:uid="{0E779CA1-3CE7-4A4D-8CDE-1C39E46A38B6}"/>
    <cellStyle name="Millares 53 5 3 4" xfId="10766" xr:uid="{970D42F5-81D0-48FA-AA70-8223AB0B5355}"/>
    <cellStyle name="Millares 53 5 3 5" xfId="16001" xr:uid="{684BD9A1-904A-47DB-9702-5480A9FDA09C}"/>
    <cellStyle name="Millares 53 5 3 6" xfId="18128" xr:uid="{DA47F0AD-3AE2-4AB1-9093-1CEA63FEDC45}"/>
    <cellStyle name="Millares 53 5 3 7" xfId="8160" xr:uid="{768408A8-F755-4193-8D16-B5E1D76149BA}"/>
    <cellStyle name="Millares 53 5 4" xfId="5299" xr:uid="{EF6F85BF-49AE-4DB5-A236-792D1F9D1392}"/>
    <cellStyle name="Millares 53 5 4 2" xfId="5300" xr:uid="{019AAE28-801F-460C-9200-78D42A151FF6}"/>
    <cellStyle name="Millares 53 5 4 2 2" xfId="13507" xr:uid="{A4EFE237-421C-400A-8EBB-F9F509B65E66}"/>
    <cellStyle name="Millares 53 5 4 2 3" xfId="10769" xr:uid="{C9E39761-A74A-4973-8252-8BEC637AC82A}"/>
    <cellStyle name="Millares 53 5 4 2 4" xfId="16004" xr:uid="{44B61E47-5FBE-4072-B4D5-A055BA1AB176}"/>
    <cellStyle name="Millares 53 5 4 2 5" xfId="18131" xr:uid="{AEB94D47-F8D6-48CB-8F18-CC931BF4D10A}"/>
    <cellStyle name="Millares 53 5 4 2 6" xfId="8163" xr:uid="{226A8CA0-638A-4641-9032-6DFD6A8F9688}"/>
    <cellStyle name="Millares 53 5 4 3" xfId="13506" xr:uid="{DC615F77-2DC6-4763-92E0-4489ED010738}"/>
    <cellStyle name="Millares 53 5 4 4" xfId="10768" xr:uid="{13E7A79E-FCCF-4AEE-AE03-C5A554590156}"/>
    <cellStyle name="Millares 53 5 4 5" xfId="16003" xr:uid="{09891397-7850-4745-BF02-77C18FBCAE76}"/>
    <cellStyle name="Millares 53 5 4 6" xfId="18130" xr:uid="{C94B3A25-6357-4DB9-801E-4D47426C3C56}"/>
    <cellStyle name="Millares 53 5 4 7" xfId="8162" xr:uid="{CFC21D34-2EB7-4F46-BB83-1BE7A531EBCC}"/>
    <cellStyle name="Millares 53 5 5" xfId="5301" xr:uid="{8B43BD9A-B2AE-4C60-82FA-C45E50EA69A7}"/>
    <cellStyle name="Millares 53 5 5 2" xfId="13508" xr:uid="{ED634BEF-DD20-4601-A1B7-FA9DAFC611BA}"/>
    <cellStyle name="Millares 53 5 5 3" xfId="10770" xr:uid="{68522D5E-2608-4792-BD15-E6234A9635CB}"/>
    <cellStyle name="Millares 53 5 5 4" xfId="16005" xr:uid="{E91FC2A6-CDDF-42E4-A14B-6FDB415FA2A2}"/>
    <cellStyle name="Millares 53 5 5 5" xfId="18132" xr:uid="{34C99981-6699-41A2-8BC5-818CC8985DFD}"/>
    <cellStyle name="Millares 53 5 5 6" xfId="8164" xr:uid="{AC8EE751-53B9-4514-A646-E7D241665A19}"/>
    <cellStyle name="Millares 53 5 6" xfId="13501" xr:uid="{E1975EBD-B67A-4A53-9603-B7E637E286A8}"/>
    <cellStyle name="Millares 53 5 7" xfId="10763" xr:uid="{3955EEEC-9CFE-49A4-9BDD-6A8DB37F6293}"/>
    <cellStyle name="Millares 53 5 8" xfId="15998" xr:uid="{130F87C6-CEFD-4529-BBB0-C8629F1D3B95}"/>
    <cellStyle name="Millares 53 5 9" xfId="18125" xr:uid="{AC4BED2A-BD35-4BC0-B3AE-A0C4D7E7DB9F}"/>
    <cellStyle name="Millares 53 6" xfId="5302" xr:uid="{85EE25CB-86E0-4EEC-8AF0-752C0237638F}"/>
    <cellStyle name="Millares 53 6 10" xfId="8165" xr:uid="{2B756F18-4097-4C7F-9F82-3838759918A3}"/>
    <cellStyle name="Millares 53 6 2" xfId="5303" xr:uid="{497E0E03-EFAA-4AA0-B2A7-17660053BAF8}"/>
    <cellStyle name="Millares 53 6 2 2" xfId="5304" xr:uid="{B7646E90-3C0C-44B5-81C4-39B79AA3230B}"/>
    <cellStyle name="Millares 53 6 2 2 2" xfId="13511" xr:uid="{86169E96-F171-4C30-9B41-C262F9F4023E}"/>
    <cellStyle name="Millares 53 6 2 2 3" xfId="10773" xr:uid="{D58D4E84-7E37-49FC-9576-ED77BE3F08E7}"/>
    <cellStyle name="Millares 53 6 2 2 4" xfId="16008" xr:uid="{3C94C22A-3226-47E7-A9F0-2C44B0A81EFB}"/>
    <cellStyle name="Millares 53 6 2 2 5" xfId="18135" xr:uid="{0B7D9D29-0B26-441C-A3E7-CF2AAAB65DBD}"/>
    <cellStyle name="Millares 53 6 2 2 6" xfId="8167" xr:uid="{5C4B9C9A-0C7C-4C16-97ED-DA9F0FC26910}"/>
    <cellStyle name="Millares 53 6 2 3" xfId="13510" xr:uid="{64CBCA37-4811-44C4-A40F-5057724A9768}"/>
    <cellStyle name="Millares 53 6 2 4" xfId="10772" xr:uid="{B1550735-CBF6-45B7-943E-83D19A250EBA}"/>
    <cellStyle name="Millares 53 6 2 5" xfId="16007" xr:uid="{0C33A6EA-3A6D-4C12-BEF7-B1F153441AF3}"/>
    <cellStyle name="Millares 53 6 2 6" xfId="18134" xr:uid="{A2F6703B-8562-41F8-A1B1-DB424F973539}"/>
    <cellStyle name="Millares 53 6 2 7" xfId="8166" xr:uid="{E11FC7DB-90EE-47FA-8750-1484384611F1}"/>
    <cellStyle name="Millares 53 6 3" xfId="5305" xr:uid="{E90AC854-7F33-4285-AAB9-E9312FDE772D}"/>
    <cellStyle name="Millares 53 6 3 2" xfId="5306" xr:uid="{DF982F15-39D5-4F84-AF32-0A7DBAFE4727}"/>
    <cellStyle name="Millares 53 6 3 2 2" xfId="13513" xr:uid="{EE7AAECC-6691-453D-84BE-66CC114FDA3C}"/>
    <cellStyle name="Millares 53 6 3 2 3" xfId="10775" xr:uid="{D646E481-F83E-4973-983F-2522C3C9978C}"/>
    <cellStyle name="Millares 53 6 3 2 4" xfId="16010" xr:uid="{AAEC42D4-2B31-43D9-A8AF-F4DF9ABFB027}"/>
    <cellStyle name="Millares 53 6 3 2 5" xfId="18137" xr:uid="{5BA19702-68E2-4746-ADCB-3619BB8B90D5}"/>
    <cellStyle name="Millares 53 6 3 2 6" xfId="8169" xr:uid="{F00505A7-AC47-4BE8-A767-BE4F5492603C}"/>
    <cellStyle name="Millares 53 6 3 3" xfId="13512" xr:uid="{C442D102-AB1D-42D9-AA96-9D04B7756F65}"/>
    <cellStyle name="Millares 53 6 3 4" xfId="10774" xr:uid="{420AF10D-CC11-45ED-BFF1-497C431B5021}"/>
    <cellStyle name="Millares 53 6 3 5" xfId="16009" xr:uid="{8D6644FA-A63E-480A-8FFD-4DB52B3774D5}"/>
    <cellStyle name="Millares 53 6 3 6" xfId="18136" xr:uid="{D9A86B0F-264D-4A95-8E64-AA20E3B7BBBE}"/>
    <cellStyle name="Millares 53 6 3 7" xfId="8168" xr:uid="{DDFA9F20-C9BE-4EBD-9981-047C60D4D366}"/>
    <cellStyle name="Millares 53 6 4" xfId="5307" xr:uid="{7AF71AA7-3B39-457A-A139-E2D4F0FFFA45}"/>
    <cellStyle name="Millares 53 6 4 2" xfId="5308" xr:uid="{693324C0-8D22-4564-A3A3-B8FCDB9E6FB9}"/>
    <cellStyle name="Millares 53 6 4 2 2" xfId="13515" xr:uid="{7FECD8D4-8CE2-4C8D-8FF5-295305C7BD59}"/>
    <cellStyle name="Millares 53 6 4 2 3" xfId="10777" xr:uid="{39FC4A74-B380-4D47-8F8F-5AAAC3B2F269}"/>
    <cellStyle name="Millares 53 6 4 2 4" xfId="16012" xr:uid="{7389305F-2310-43CB-B232-63C84D2A595F}"/>
    <cellStyle name="Millares 53 6 4 2 5" xfId="18139" xr:uid="{6073C093-BA43-443D-AC75-93E846B581E6}"/>
    <cellStyle name="Millares 53 6 4 2 6" xfId="8171" xr:uid="{14F89531-7549-4BC2-8062-311ABE920D29}"/>
    <cellStyle name="Millares 53 6 4 3" xfId="13514" xr:uid="{9E51C150-8F3C-424D-8E1F-D87BB7A39BDE}"/>
    <cellStyle name="Millares 53 6 4 4" xfId="10776" xr:uid="{2F0EFDA0-9543-49FD-BC49-05A672D48059}"/>
    <cellStyle name="Millares 53 6 4 5" xfId="16011" xr:uid="{54047661-C63A-4809-9945-6F9B377ACC6A}"/>
    <cellStyle name="Millares 53 6 4 6" xfId="18138" xr:uid="{0C245DDA-D9C8-44D3-97EB-5DB4B6F8DB12}"/>
    <cellStyle name="Millares 53 6 4 7" xfId="8170" xr:uid="{C23AB122-7BBB-4F09-9C02-80898950E837}"/>
    <cellStyle name="Millares 53 6 5" xfId="5309" xr:uid="{1FA7E8AF-C71A-4D29-A564-D96A6A82D7B0}"/>
    <cellStyle name="Millares 53 6 5 2" xfId="13516" xr:uid="{C317CD5E-FE5E-44F9-8679-5EB777317366}"/>
    <cellStyle name="Millares 53 6 5 3" xfId="10778" xr:uid="{7EF93B42-8A7A-4840-A2EB-2972796591E2}"/>
    <cellStyle name="Millares 53 6 5 4" xfId="16013" xr:uid="{31253281-95FD-447D-97AB-562583F4BA89}"/>
    <cellStyle name="Millares 53 6 5 5" xfId="18140" xr:uid="{DCA70572-BBF0-4081-811A-7F0F03F4E14E}"/>
    <cellStyle name="Millares 53 6 5 6" xfId="8172" xr:uid="{E6203CAC-605B-4EC3-9424-69D2CF9F4414}"/>
    <cellStyle name="Millares 53 6 6" xfId="13509" xr:uid="{010BDB53-47C3-48C1-8E51-3B8E3CC71C17}"/>
    <cellStyle name="Millares 53 6 7" xfId="10771" xr:uid="{D6E2907A-57EF-450C-BEB8-47FA7062E2CB}"/>
    <cellStyle name="Millares 53 6 8" xfId="16006" xr:uid="{5858EE7E-1D79-4D29-8A18-9F1CEB627949}"/>
    <cellStyle name="Millares 53 6 9" xfId="18133" xr:uid="{DC2D21DA-ACD6-44AD-AB8E-BD26F99C3D86}"/>
    <cellStyle name="Millares 53 7" xfId="5310" xr:uid="{E2C7D071-8F35-42BA-9CF8-5CE3419FF8CA}"/>
    <cellStyle name="Millares 53 7 10" xfId="8173" xr:uid="{4928E3ED-7DB7-44F9-9B0F-119AF1ECD4C8}"/>
    <cellStyle name="Millares 53 7 2" xfId="5311" xr:uid="{0BAF5F7B-0873-463E-8CD3-3D6E80F96A08}"/>
    <cellStyle name="Millares 53 7 2 2" xfId="5312" xr:uid="{951A8FE6-C293-42BE-B3BA-AC522ED184D3}"/>
    <cellStyle name="Millares 53 7 2 2 2" xfId="13519" xr:uid="{E7693B10-4DE4-414F-AF82-AFCF7E423C16}"/>
    <cellStyle name="Millares 53 7 2 2 3" xfId="10781" xr:uid="{E2BD1A36-3556-45EA-A033-30228F08891E}"/>
    <cellStyle name="Millares 53 7 2 2 4" xfId="16016" xr:uid="{18667579-6B80-4217-BCCD-42C931438229}"/>
    <cellStyle name="Millares 53 7 2 2 5" xfId="18143" xr:uid="{FE72B9CB-1A0E-4C18-9217-3BD51E4CD1FD}"/>
    <cellStyle name="Millares 53 7 2 2 6" xfId="8175" xr:uid="{E4AF8296-9E23-478C-A752-49C071B3B110}"/>
    <cellStyle name="Millares 53 7 2 3" xfId="13518" xr:uid="{680D8F96-8589-45A1-A266-D80341D3D669}"/>
    <cellStyle name="Millares 53 7 2 4" xfId="10780" xr:uid="{D6C5E6E9-AEB4-4324-A76A-BCA26A7825AC}"/>
    <cellStyle name="Millares 53 7 2 5" xfId="16015" xr:uid="{2881ADBE-241A-4967-B2D0-0AF08B17668C}"/>
    <cellStyle name="Millares 53 7 2 6" xfId="18142" xr:uid="{860F4C62-90B3-4B63-9500-EA686E045CD2}"/>
    <cellStyle name="Millares 53 7 2 7" xfId="8174" xr:uid="{9AF7ACF9-01B8-4439-B20C-E49FFE2D73EA}"/>
    <cellStyle name="Millares 53 7 3" xfId="5313" xr:uid="{DAC5469B-B432-4DE5-B7EB-4649EA9D4943}"/>
    <cellStyle name="Millares 53 7 3 2" xfId="5314" xr:uid="{0D96BF88-8DD6-413E-BCC8-05DF94ECF57B}"/>
    <cellStyle name="Millares 53 7 3 2 2" xfId="13521" xr:uid="{715946B2-91DE-4B73-91C7-56BA36181182}"/>
    <cellStyle name="Millares 53 7 3 2 3" xfId="10783" xr:uid="{256FA90B-B6B7-437A-973F-DCDC3A315ECD}"/>
    <cellStyle name="Millares 53 7 3 2 4" xfId="16018" xr:uid="{D6877E9C-A052-48D4-9DF2-A5F23B2D0364}"/>
    <cellStyle name="Millares 53 7 3 2 5" xfId="18145" xr:uid="{507E21D9-548E-46D8-A7A8-26197082AF7C}"/>
    <cellStyle name="Millares 53 7 3 2 6" xfId="8177" xr:uid="{E8DEAF8B-83C1-465B-BD7E-C7311D4237FB}"/>
    <cellStyle name="Millares 53 7 3 3" xfId="13520" xr:uid="{FFD7A111-B20A-4BFB-820C-0238DDBA4A85}"/>
    <cellStyle name="Millares 53 7 3 4" xfId="10782" xr:uid="{7710F35C-85AF-4CA0-A8DA-5990E9917FBC}"/>
    <cellStyle name="Millares 53 7 3 5" xfId="16017" xr:uid="{EFE023E1-6E4E-4EE4-956F-88C79CEF5229}"/>
    <cellStyle name="Millares 53 7 3 6" xfId="18144" xr:uid="{C7CD71F9-A231-4C76-A5DC-BFA0A8320E75}"/>
    <cellStyle name="Millares 53 7 3 7" xfId="8176" xr:uid="{C8653502-4087-461E-924C-2E3CCBD86992}"/>
    <cellStyle name="Millares 53 7 4" xfId="5315" xr:uid="{14920A60-2A19-4640-8FA9-0AFC5F1760CA}"/>
    <cellStyle name="Millares 53 7 4 2" xfId="5316" xr:uid="{A471D77B-3B75-4379-9D77-713FE2F22839}"/>
    <cellStyle name="Millares 53 7 4 2 2" xfId="13523" xr:uid="{66F970F6-8DDE-4091-93FE-7A7C719AF165}"/>
    <cellStyle name="Millares 53 7 4 2 3" xfId="10785" xr:uid="{056100B3-7F61-47FD-A87F-67A9A6913FA0}"/>
    <cellStyle name="Millares 53 7 4 2 4" xfId="16020" xr:uid="{171ABD18-6D88-4570-930B-DACC8A8683E0}"/>
    <cellStyle name="Millares 53 7 4 2 5" xfId="18147" xr:uid="{49141669-99A3-4A12-8DC1-725347B2913B}"/>
    <cellStyle name="Millares 53 7 4 2 6" xfId="8179" xr:uid="{7C14DF96-F29F-4C2C-8A72-710746661AE2}"/>
    <cellStyle name="Millares 53 7 4 3" xfId="13522" xr:uid="{1354C764-32B4-4CCF-9AD1-43E874E23CAB}"/>
    <cellStyle name="Millares 53 7 4 4" xfId="10784" xr:uid="{3C25A089-F1BC-4D0A-8603-9F37BEE194D4}"/>
    <cellStyle name="Millares 53 7 4 5" xfId="16019" xr:uid="{AB9EEAD5-00A1-418C-BFB0-F4BA19796561}"/>
    <cellStyle name="Millares 53 7 4 6" xfId="18146" xr:uid="{01DDA660-8F72-4F70-AC9F-FA79A5107C4B}"/>
    <cellStyle name="Millares 53 7 4 7" xfId="8178" xr:uid="{5667BDDB-8C06-4DE1-B8C8-7D99682683FB}"/>
    <cellStyle name="Millares 53 7 5" xfId="5317" xr:uid="{F1557C03-6B3C-469D-85B5-15DCA4DE31CA}"/>
    <cellStyle name="Millares 53 7 5 2" xfId="13524" xr:uid="{D1EF0175-0D12-4F34-BFEE-9BD2CB7E8D2C}"/>
    <cellStyle name="Millares 53 7 5 3" xfId="10786" xr:uid="{9039BC7F-3912-4AEC-8E96-B83CC0ED24B8}"/>
    <cellStyle name="Millares 53 7 5 4" xfId="16021" xr:uid="{58ECB875-4827-4ACD-9E63-89D05D3F754B}"/>
    <cellStyle name="Millares 53 7 5 5" xfId="18148" xr:uid="{A41A4B0A-2D21-4B43-8A11-1F5A1FAAF92C}"/>
    <cellStyle name="Millares 53 7 5 6" xfId="8180" xr:uid="{63066AA3-B116-4ECC-9631-10CF0A1841B3}"/>
    <cellStyle name="Millares 53 7 6" xfId="13517" xr:uid="{9BFFBEF4-5B87-4866-A1E3-37E6CFC9DA81}"/>
    <cellStyle name="Millares 53 7 7" xfId="10779" xr:uid="{5E72C9F4-5AF4-4BAA-8CA0-A920C82D976F}"/>
    <cellStyle name="Millares 53 7 8" xfId="16014" xr:uid="{8801AC53-F894-4DFA-9181-577840A47ED3}"/>
    <cellStyle name="Millares 53 7 9" xfId="18141" xr:uid="{D1278262-5734-4DD7-90CB-39F3D214BEDC}"/>
    <cellStyle name="Millares 53 8" xfId="5318" xr:uid="{D3B06E3E-812E-49AF-83EB-101A4FF00584}"/>
    <cellStyle name="Millares 53 8 10" xfId="8181" xr:uid="{A3423AB8-B4BE-4C46-BA1E-08B6A2C62831}"/>
    <cellStyle name="Millares 53 8 2" xfId="5319" xr:uid="{40B7D14C-4F72-4198-8CB8-3832F64FBB22}"/>
    <cellStyle name="Millares 53 8 2 2" xfId="5320" xr:uid="{84FC99B7-1476-43E8-BD14-0AFD79A6AF38}"/>
    <cellStyle name="Millares 53 8 2 2 2" xfId="13527" xr:uid="{A4AE1C2F-25D9-4E09-977D-E0836451D8A1}"/>
    <cellStyle name="Millares 53 8 2 2 3" xfId="10789" xr:uid="{E3DC1F22-3915-4215-B92F-C3E25FD397FA}"/>
    <cellStyle name="Millares 53 8 2 2 4" xfId="16024" xr:uid="{DBCF9723-E8E8-48B7-B7EB-25D8EE5691D5}"/>
    <cellStyle name="Millares 53 8 2 2 5" xfId="18151" xr:uid="{1B481911-43FF-4B53-B4B2-294256289504}"/>
    <cellStyle name="Millares 53 8 2 2 6" xfId="8183" xr:uid="{7646EA82-3296-4990-A188-5A796606340F}"/>
    <cellStyle name="Millares 53 8 2 3" xfId="13526" xr:uid="{A8940987-D7C8-40E6-AA1F-DDBD75DB1A2F}"/>
    <cellStyle name="Millares 53 8 2 4" xfId="10788" xr:uid="{C30628CD-8F96-4755-94A7-AC3FD02340E7}"/>
    <cellStyle name="Millares 53 8 2 5" xfId="16023" xr:uid="{1C49A2C3-E73D-4553-B60D-FD0FAC0904AD}"/>
    <cellStyle name="Millares 53 8 2 6" xfId="18150" xr:uid="{C5CE3C0D-AEFF-4855-A40C-FF7DB2B6671A}"/>
    <cellStyle name="Millares 53 8 2 7" xfId="8182" xr:uid="{A0F41471-0AC1-4901-8E25-68A266D9A80F}"/>
    <cellStyle name="Millares 53 8 3" xfId="5321" xr:uid="{BEABCF63-367F-439B-9A76-86D7F7F25ED8}"/>
    <cellStyle name="Millares 53 8 3 2" xfId="5322" xr:uid="{0024FB14-C9EC-41E2-A14A-2B1262D5054A}"/>
    <cellStyle name="Millares 53 8 3 2 2" xfId="13529" xr:uid="{DBBF8A96-44EE-4284-A176-CA5FD9D414E7}"/>
    <cellStyle name="Millares 53 8 3 2 3" xfId="10791" xr:uid="{73D03BD6-7194-48D1-9A07-D838950CADDF}"/>
    <cellStyle name="Millares 53 8 3 2 4" xfId="16026" xr:uid="{0A013832-3B11-475A-888D-19C2944E0910}"/>
    <cellStyle name="Millares 53 8 3 2 5" xfId="18153" xr:uid="{60F8FD02-1306-46A3-B777-162F11616E4F}"/>
    <cellStyle name="Millares 53 8 3 2 6" xfId="8185" xr:uid="{3F291DE3-D82D-4DB4-820C-63CAF6A8D844}"/>
    <cellStyle name="Millares 53 8 3 3" xfId="13528" xr:uid="{A8C2FB61-A384-4E9F-AB00-217EEA7D0882}"/>
    <cellStyle name="Millares 53 8 3 4" xfId="10790" xr:uid="{705E5032-3A1E-4F1F-9CD1-E3726D2EF40C}"/>
    <cellStyle name="Millares 53 8 3 5" xfId="16025" xr:uid="{3CEC4ABF-429D-4580-BCCC-4261AA804505}"/>
    <cellStyle name="Millares 53 8 3 6" xfId="18152" xr:uid="{B78DD5F7-3EAE-423F-A0DF-5B2182B1D2E1}"/>
    <cellStyle name="Millares 53 8 3 7" xfId="8184" xr:uid="{0368A7AE-AEE6-4DE8-811C-566BB60D7518}"/>
    <cellStyle name="Millares 53 8 4" xfId="5323" xr:uid="{10CDC43B-B0A4-45E0-8D77-4398A9199CF5}"/>
    <cellStyle name="Millares 53 8 4 2" xfId="5324" xr:uid="{E4F7A8A4-225D-4AD4-9A19-323713DA6B14}"/>
    <cellStyle name="Millares 53 8 4 2 2" xfId="13531" xr:uid="{7E824E6C-2C8C-4865-9B7D-3CBB4E92AC22}"/>
    <cellStyle name="Millares 53 8 4 2 3" xfId="10793" xr:uid="{2218BC88-2C8A-4250-8A79-B6A47EC1893A}"/>
    <cellStyle name="Millares 53 8 4 2 4" xfId="16028" xr:uid="{1D3505AE-7392-4524-92C4-7D2E641D2779}"/>
    <cellStyle name="Millares 53 8 4 2 5" xfId="18155" xr:uid="{6053AAD3-710A-40DE-B81A-D896331615EC}"/>
    <cellStyle name="Millares 53 8 4 2 6" xfId="8187" xr:uid="{3F757A24-0272-4513-A5A7-64B0B6EEE67B}"/>
    <cellStyle name="Millares 53 8 4 3" xfId="13530" xr:uid="{8E590E89-6ECB-40E1-8432-35AFDFE84299}"/>
    <cellStyle name="Millares 53 8 4 4" xfId="10792" xr:uid="{EFCA190F-1BAB-42C3-BF44-D52B159C95B5}"/>
    <cellStyle name="Millares 53 8 4 5" xfId="16027" xr:uid="{7D42A8AD-7CC0-4386-B82C-F77DB998F4F0}"/>
    <cellStyle name="Millares 53 8 4 6" xfId="18154" xr:uid="{9BD1BE7B-4BAA-436B-9D1D-D9CE7243560E}"/>
    <cellStyle name="Millares 53 8 4 7" xfId="8186" xr:uid="{F4FB9D91-81A2-41D5-872E-8D21D12380C2}"/>
    <cellStyle name="Millares 53 8 5" xfId="5325" xr:uid="{73E72E0A-CD86-4504-9399-03F71D12045E}"/>
    <cellStyle name="Millares 53 8 5 2" xfId="13532" xr:uid="{3088ABB3-83B8-410D-8E5F-384D600792EC}"/>
    <cellStyle name="Millares 53 8 5 3" xfId="10794" xr:uid="{674562FF-BB96-4376-87EF-36FDC203AA19}"/>
    <cellStyle name="Millares 53 8 5 4" xfId="16029" xr:uid="{59755841-9DF4-4373-98BA-5E5AC7095B20}"/>
    <cellStyle name="Millares 53 8 5 5" xfId="18156" xr:uid="{A1722B64-342F-4713-B6D3-44804F5F5FFA}"/>
    <cellStyle name="Millares 53 8 5 6" xfId="8188" xr:uid="{168AE3CF-0D20-4126-A1A7-71A85C24A1AA}"/>
    <cellStyle name="Millares 53 8 6" xfId="13525" xr:uid="{D2351150-86BB-4F96-81C6-39C5A14A476E}"/>
    <cellStyle name="Millares 53 8 7" xfId="10787" xr:uid="{446F2C04-40F8-4F6D-88E7-F12168BB4C4D}"/>
    <cellStyle name="Millares 53 8 8" xfId="16022" xr:uid="{FA5EA984-5CD4-4D07-AC76-E9454D0E7491}"/>
    <cellStyle name="Millares 53 8 9" xfId="18149" xr:uid="{C4982265-D167-41A0-88A7-286E2D8F788B}"/>
    <cellStyle name="Millares 53 9" xfId="5326" xr:uid="{5FF0D3BD-64FC-4C3F-AE65-8C9FF68FE26C}"/>
    <cellStyle name="Millares 53 9 10" xfId="8189" xr:uid="{894E1AE1-BBCF-43CB-9574-1B6960136F31}"/>
    <cellStyle name="Millares 53 9 2" xfId="5327" xr:uid="{D2B4FCB6-AAF1-4161-A22D-92F34DD6E4EB}"/>
    <cellStyle name="Millares 53 9 2 2" xfId="5328" xr:uid="{56CD2647-6179-4F40-91C1-59C2D258AF82}"/>
    <cellStyle name="Millares 53 9 2 2 2" xfId="13535" xr:uid="{E9635898-FC46-4691-8779-1356162B49F1}"/>
    <cellStyle name="Millares 53 9 2 2 3" xfId="10797" xr:uid="{6E9A02B0-92AB-4370-B634-E46E3D45D78C}"/>
    <cellStyle name="Millares 53 9 2 2 4" xfId="16032" xr:uid="{FBBD8679-BBCC-4062-ADAD-3311A902948C}"/>
    <cellStyle name="Millares 53 9 2 2 5" xfId="18159" xr:uid="{114F8171-0199-48E9-AC33-8322C740D520}"/>
    <cellStyle name="Millares 53 9 2 2 6" xfId="8191" xr:uid="{B0435CE4-680E-4396-BDC6-BAC8E544A10F}"/>
    <cellStyle name="Millares 53 9 2 3" xfId="13534" xr:uid="{E9A182F4-F61D-4E80-AB76-72723A9D4BFD}"/>
    <cellStyle name="Millares 53 9 2 4" xfId="10796" xr:uid="{02269CF7-71EC-4F12-A328-07FB632F7957}"/>
    <cellStyle name="Millares 53 9 2 5" xfId="16031" xr:uid="{7753C7F8-C18C-4235-A58A-DDC2F9EAE0EA}"/>
    <cellStyle name="Millares 53 9 2 6" xfId="18158" xr:uid="{3780E12B-03B6-4FC3-AB26-5BCE37097F1A}"/>
    <cellStyle name="Millares 53 9 2 7" xfId="8190" xr:uid="{F39C5534-814A-42B8-B976-22CAD77C6C37}"/>
    <cellStyle name="Millares 53 9 3" xfId="5329" xr:uid="{8EB56A57-6934-4C41-96DE-1B61C0ACA8DA}"/>
    <cellStyle name="Millares 53 9 3 2" xfId="5330" xr:uid="{7C9F00A9-32F1-47DD-BF94-D1CB881549A0}"/>
    <cellStyle name="Millares 53 9 3 2 2" xfId="13537" xr:uid="{811BDB6E-B66A-4E2E-BCC4-45C2EA3FB223}"/>
    <cellStyle name="Millares 53 9 3 2 3" xfId="10799" xr:uid="{32F44E0B-01DC-4E55-9DF2-F3DE47686450}"/>
    <cellStyle name="Millares 53 9 3 2 4" xfId="16034" xr:uid="{EEC8965A-8FA9-482E-AD14-D7FCBF58B464}"/>
    <cellStyle name="Millares 53 9 3 2 5" xfId="18161" xr:uid="{5C8EF710-9066-4970-B983-D71F6EA0D94C}"/>
    <cellStyle name="Millares 53 9 3 2 6" xfId="8193" xr:uid="{43D63745-772E-4239-9D84-242B8373CD2D}"/>
    <cellStyle name="Millares 53 9 3 3" xfId="13536" xr:uid="{7873B980-1B17-4777-8B32-6A96CB4AD731}"/>
    <cellStyle name="Millares 53 9 3 4" xfId="10798" xr:uid="{C1327E9D-C1F9-4782-B78C-CB3195ADF627}"/>
    <cellStyle name="Millares 53 9 3 5" xfId="16033" xr:uid="{3A524442-E9F6-4627-BFD6-42257CB428B2}"/>
    <cellStyle name="Millares 53 9 3 6" xfId="18160" xr:uid="{C2CB6C7C-79AA-43C3-B364-B8706875C41F}"/>
    <cellStyle name="Millares 53 9 3 7" xfId="8192" xr:uid="{A88618CE-19DE-459A-BF87-0CF4C855E9BC}"/>
    <cellStyle name="Millares 53 9 4" xfId="5331" xr:uid="{DCBAF7ED-8968-4E17-8558-3D7CC24E2E13}"/>
    <cellStyle name="Millares 53 9 4 2" xfId="5332" xr:uid="{A62CA609-AFEB-40E6-A8C0-81542A756DA7}"/>
    <cellStyle name="Millares 53 9 4 2 2" xfId="13539" xr:uid="{D39DB6B7-5BBC-414A-944D-F668B9AE28BE}"/>
    <cellStyle name="Millares 53 9 4 2 3" xfId="10801" xr:uid="{3D79317C-0426-4913-BB3C-CFD07B07C65D}"/>
    <cellStyle name="Millares 53 9 4 2 4" xfId="16036" xr:uid="{B0814D54-235C-4670-8C3E-5CC8A5124E06}"/>
    <cellStyle name="Millares 53 9 4 2 5" xfId="18163" xr:uid="{CB68648D-DA1F-44EA-BC7D-60D0C07EC9CC}"/>
    <cellStyle name="Millares 53 9 4 2 6" xfId="8195" xr:uid="{1444BC96-068E-4D1B-8291-DB9424722649}"/>
    <cellStyle name="Millares 53 9 4 3" xfId="13538" xr:uid="{CCE8044F-F02E-472B-869E-F0BE4A2044CA}"/>
    <cellStyle name="Millares 53 9 4 4" xfId="10800" xr:uid="{CAF419A7-D43F-44CD-BA2D-815A0BC49976}"/>
    <cellStyle name="Millares 53 9 4 5" xfId="16035" xr:uid="{4359C0F8-F8AF-450E-9EFC-446B18568915}"/>
    <cellStyle name="Millares 53 9 4 6" xfId="18162" xr:uid="{8E8DA429-5CF7-48FA-88A3-E89BBA53DA14}"/>
    <cellStyle name="Millares 53 9 4 7" xfId="8194" xr:uid="{C6526B3C-1010-4184-B094-B26A07CCC90E}"/>
    <cellStyle name="Millares 53 9 5" xfId="5333" xr:uid="{BD66205F-ACCD-43C6-AF44-831982B989AF}"/>
    <cellStyle name="Millares 53 9 5 2" xfId="13540" xr:uid="{04027323-8C00-4BBF-9A13-4394D03B2391}"/>
    <cellStyle name="Millares 53 9 5 3" xfId="10802" xr:uid="{3EC2E3D1-05D6-44E0-BEE3-AF7956D880EA}"/>
    <cellStyle name="Millares 53 9 5 4" xfId="16037" xr:uid="{96A0DB67-0103-4BA2-9089-7F67BB0FDFC5}"/>
    <cellStyle name="Millares 53 9 5 5" xfId="18164" xr:uid="{EE97BE6A-A0FE-42E7-9797-1EACB5408B72}"/>
    <cellStyle name="Millares 53 9 5 6" xfId="8196" xr:uid="{08EB5442-49A7-4093-850E-82472AFA9806}"/>
    <cellStyle name="Millares 53 9 6" xfId="13533" xr:uid="{66EE399A-D0B6-474E-93D4-071357A5C9B8}"/>
    <cellStyle name="Millares 53 9 7" xfId="10795" xr:uid="{9F0CED9D-8866-45FE-8B12-42EF98BFC36D}"/>
    <cellStyle name="Millares 53 9 8" xfId="16030" xr:uid="{0FE73EF6-8CA1-4040-AAAB-29984B452D3D}"/>
    <cellStyle name="Millares 53 9 9" xfId="18157" xr:uid="{068B56AA-604D-45B0-95C7-9FCFE702BEAD}"/>
    <cellStyle name="Millares 530" xfId="39496" xr:uid="{2C0A7E01-3487-4E41-97E4-AACC58804CC6}"/>
    <cellStyle name="Millares 531" xfId="40191" xr:uid="{3CCD77BA-7DBD-4676-A912-CBC6C7836CB8}"/>
    <cellStyle name="Millares 532" xfId="40253" xr:uid="{10F02CF6-1563-4CDD-A2CB-E4B2F7361EE8}"/>
    <cellStyle name="Millares 533" xfId="40257" xr:uid="{54A4A5FF-74EA-4E9C-995C-772F50B64575}"/>
    <cellStyle name="Millares 533 2" xfId="40262" xr:uid="{2C2B0C3F-73EA-4256-9FD3-91260FD04931}"/>
    <cellStyle name="Millares 534" xfId="40256" xr:uid="{F9930755-BFE5-4A8B-AD18-B19802167FDE}"/>
    <cellStyle name="Millares 535" xfId="40267" xr:uid="{169696CA-85FB-4FD6-ACB5-A228C44F58C5}"/>
    <cellStyle name="Millares 536" xfId="1555" xr:uid="{3A718D62-C38A-4DAE-9EC7-88EC06ED34B8}"/>
    <cellStyle name="Millares 537" xfId="40299" xr:uid="{438F9291-7469-4F1C-A96F-9055D0D5D2B9}"/>
    <cellStyle name="Millares 54" xfId="5334" xr:uid="{C500592E-C081-4CF0-99F5-F8228E650353}"/>
    <cellStyle name="Millares 54 10" xfId="5335" xr:uid="{3BF6BD66-378A-4C7A-93E7-4351F7377B4F}"/>
    <cellStyle name="Millares 54 10 10" xfId="8198" xr:uid="{25EA1895-A9A0-46A4-AD08-78C89691AD0C}"/>
    <cellStyle name="Millares 54 10 2" xfId="5336" xr:uid="{2D194621-0F21-409E-85A4-9D1DBDCE0033}"/>
    <cellStyle name="Millares 54 10 2 2" xfId="5337" xr:uid="{960AE1C7-3BFC-4BF1-97A3-6165F8A0CFA3}"/>
    <cellStyle name="Millares 54 10 2 2 2" xfId="13544" xr:uid="{5629A041-342B-4FAC-980D-6B5B08663A36}"/>
    <cellStyle name="Millares 54 10 2 2 3" xfId="10806" xr:uid="{2B9ECB50-A89F-457E-B476-D9AB1FB924DC}"/>
    <cellStyle name="Millares 54 10 2 2 4" xfId="16041" xr:uid="{07D37F25-C314-4C5A-BCFD-E65E15A352F9}"/>
    <cellStyle name="Millares 54 10 2 2 5" xfId="18168" xr:uid="{5BEAC0EE-5E09-4944-ADAC-2E51A665A7E0}"/>
    <cellStyle name="Millares 54 10 2 2 6" xfId="8200" xr:uid="{BBBA23BF-62FD-4665-996C-66E47F7F04A8}"/>
    <cellStyle name="Millares 54 10 2 3" xfId="13543" xr:uid="{554D4897-90F0-416D-953F-83D9B17E97FC}"/>
    <cellStyle name="Millares 54 10 2 4" xfId="10805" xr:uid="{1AF85D4E-730C-47C5-B8E8-E4A7572BB6E9}"/>
    <cellStyle name="Millares 54 10 2 5" xfId="16040" xr:uid="{F7889CA5-1C8E-47AD-9E94-30A3567C75D6}"/>
    <cellStyle name="Millares 54 10 2 6" xfId="18167" xr:uid="{EC48A846-232B-4EA2-BB52-A455BE747CED}"/>
    <cellStyle name="Millares 54 10 2 7" xfId="8199" xr:uid="{DA8F2435-533E-403A-A806-0F0FA017A43D}"/>
    <cellStyle name="Millares 54 10 3" xfId="5338" xr:uid="{C8D2B14D-8813-40D7-BE9B-774E7A8DA80E}"/>
    <cellStyle name="Millares 54 10 3 2" xfId="5339" xr:uid="{C856A903-A8C1-4024-B482-A0F8FC9DB370}"/>
    <cellStyle name="Millares 54 10 3 2 2" xfId="13546" xr:uid="{27FBC16D-8EA5-447E-BE5D-33FE8C269A47}"/>
    <cellStyle name="Millares 54 10 3 2 3" xfId="10808" xr:uid="{B5781056-C744-4723-A356-FA3780771030}"/>
    <cellStyle name="Millares 54 10 3 2 4" xfId="16043" xr:uid="{0BC4807C-55CD-4B7A-A4E8-A4C6B8F57010}"/>
    <cellStyle name="Millares 54 10 3 2 5" xfId="18170" xr:uid="{6E6CEC4D-5757-46C4-A3B0-638D2D79A594}"/>
    <cellStyle name="Millares 54 10 3 2 6" xfId="8202" xr:uid="{F3531E49-5E4A-4CA1-96A6-3F9455B7ABEB}"/>
    <cellStyle name="Millares 54 10 3 3" xfId="13545" xr:uid="{02A230F6-5E48-49EA-A766-1DCDD1910990}"/>
    <cellStyle name="Millares 54 10 3 4" xfId="10807" xr:uid="{CD237F2D-1933-4827-BBD8-C19BF8E62BF5}"/>
    <cellStyle name="Millares 54 10 3 5" xfId="16042" xr:uid="{46F4C31B-EA0E-4579-BCE0-BAF26E7B8A36}"/>
    <cellStyle name="Millares 54 10 3 6" xfId="18169" xr:uid="{809FA1E5-7C3B-461F-8BB5-570B69B7636E}"/>
    <cellStyle name="Millares 54 10 3 7" xfId="8201" xr:uid="{E50AA6A7-F684-4662-9FAC-FE1BDE23603E}"/>
    <cellStyle name="Millares 54 10 4" xfId="5340" xr:uid="{9D03B249-4907-4357-9E95-A7017133F7D0}"/>
    <cellStyle name="Millares 54 10 4 2" xfId="5341" xr:uid="{B3F17ED4-5812-4F72-9065-33C2E83C42DD}"/>
    <cellStyle name="Millares 54 10 4 2 2" xfId="13548" xr:uid="{5A107B13-77AF-4033-852B-A74A153F1DA6}"/>
    <cellStyle name="Millares 54 10 4 2 3" xfId="10810" xr:uid="{B5A703C1-4218-4A9E-8492-8008CE8C0338}"/>
    <cellStyle name="Millares 54 10 4 2 4" xfId="16045" xr:uid="{C607CC0C-42C4-4E95-868D-C41213934AF7}"/>
    <cellStyle name="Millares 54 10 4 2 5" xfId="18172" xr:uid="{B3BF9C64-9013-4497-A471-FC6A022C59FE}"/>
    <cellStyle name="Millares 54 10 4 2 6" xfId="8204" xr:uid="{9C919EE1-B0F2-4F59-B971-DC8B2BD22382}"/>
    <cellStyle name="Millares 54 10 4 3" xfId="13547" xr:uid="{62C7082D-3BEF-4944-A8F9-BAB857D01A7C}"/>
    <cellStyle name="Millares 54 10 4 4" xfId="10809" xr:uid="{B34CDDE2-AD68-430C-9A08-8B597D63F457}"/>
    <cellStyle name="Millares 54 10 4 5" xfId="16044" xr:uid="{812013F3-6061-4888-9A9D-533FA43722FB}"/>
    <cellStyle name="Millares 54 10 4 6" xfId="18171" xr:uid="{3D327CFB-9DAB-4707-A1E8-1CB5254095E5}"/>
    <cellStyle name="Millares 54 10 4 7" xfId="8203" xr:uid="{52C1113B-8211-4638-843A-D783D575C1C1}"/>
    <cellStyle name="Millares 54 10 5" xfId="5342" xr:uid="{B43DD418-B7FA-4E62-9F43-F3E6A1E05312}"/>
    <cellStyle name="Millares 54 10 5 2" xfId="13549" xr:uid="{AA3904F6-F9CB-48B2-B636-D236E56B8694}"/>
    <cellStyle name="Millares 54 10 5 3" xfId="10811" xr:uid="{0D8DC506-3E76-411D-8835-D56FA56E71DA}"/>
    <cellStyle name="Millares 54 10 5 4" xfId="16046" xr:uid="{4E2A5373-623E-4529-BAEA-702E98DDA2FE}"/>
    <cellStyle name="Millares 54 10 5 5" xfId="18173" xr:uid="{8CC2FDEB-5F72-477F-A411-F5DBCF4A59F9}"/>
    <cellStyle name="Millares 54 10 5 6" xfId="8205" xr:uid="{09F733B5-AA54-4796-95C0-54F1C8B8BD6B}"/>
    <cellStyle name="Millares 54 10 6" xfId="13542" xr:uid="{0626FF28-4CDE-4168-85D4-23FD84603A4B}"/>
    <cellStyle name="Millares 54 10 7" xfId="10804" xr:uid="{CB155FD5-E980-4C90-A5BE-F8BE4163EBF2}"/>
    <cellStyle name="Millares 54 10 8" xfId="16039" xr:uid="{44370822-86DD-4767-957B-7453396CB85C}"/>
    <cellStyle name="Millares 54 10 9" xfId="18166" xr:uid="{AEBAFD0F-9804-45B7-8B64-857401F079F0}"/>
    <cellStyle name="Millares 54 11" xfId="5343" xr:uid="{027DD8F1-6FFE-49DD-A0DA-321129D48533}"/>
    <cellStyle name="Millares 54 11 10" xfId="8206" xr:uid="{DE96373A-18BB-41FE-ADD7-335E3B468D91}"/>
    <cellStyle name="Millares 54 11 2" xfId="5344" xr:uid="{E0B010DE-C665-47E8-93A5-58E13AF997B2}"/>
    <cellStyle name="Millares 54 11 2 2" xfId="5345" xr:uid="{F9C21F1A-162B-4A96-97D1-DC462AC08DFA}"/>
    <cellStyle name="Millares 54 11 2 2 2" xfId="13552" xr:uid="{ED8F18E5-146D-438D-99C1-BDF34126CB30}"/>
    <cellStyle name="Millares 54 11 2 2 3" xfId="10814" xr:uid="{1388A995-3208-43B5-B737-1E39E2927B77}"/>
    <cellStyle name="Millares 54 11 2 2 4" xfId="16049" xr:uid="{844292A3-C828-46B0-853F-101C2DB02E38}"/>
    <cellStyle name="Millares 54 11 2 2 5" xfId="18176" xr:uid="{D56A7064-5A44-4CAD-9348-2D39A612CC89}"/>
    <cellStyle name="Millares 54 11 2 2 6" xfId="8208" xr:uid="{D35C55BF-4909-45A2-8B5C-967D9F5AB01B}"/>
    <cellStyle name="Millares 54 11 2 3" xfId="13551" xr:uid="{F6390FE9-FC38-49C6-A5AE-7897644B36C3}"/>
    <cellStyle name="Millares 54 11 2 4" xfId="10813" xr:uid="{D43C3837-1463-4B06-86CC-4856A7BCA030}"/>
    <cellStyle name="Millares 54 11 2 5" xfId="16048" xr:uid="{0AEBA2EC-AC34-40B9-B431-5AF2AE1DD6BC}"/>
    <cellStyle name="Millares 54 11 2 6" xfId="18175" xr:uid="{0596B8D4-BFFC-48DD-BB39-CBEE3E27C232}"/>
    <cellStyle name="Millares 54 11 2 7" xfId="8207" xr:uid="{9357A214-03B2-471D-92F1-204A2C9D5AB0}"/>
    <cellStyle name="Millares 54 11 3" xfId="5346" xr:uid="{73A4E92D-E1F9-41BA-9386-72852D8630DD}"/>
    <cellStyle name="Millares 54 11 3 2" xfId="5347" xr:uid="{175F6A93-C8D9-4B9C-A127-94BBF4D01453}"/>
    <cellStyle name="Millares 54 11 3 2 2" xfId="13554" xr:uid="{337097EF-6037-4C44-93EA-FE50A9DF663D}"/>
    <cellStyle name="Millares 54 11 3 2 3" xfId="10816" xr:uid="{A4E85473-470A-482E-B164-89E72C959DD7}"/>
    <cellStyle name="Millares 54 11 3 2 4" xfId="16051" xr:uid="{B1D14235-7231-4F5C-B1B5-286CF88DF514}"/>
    <cellStyle name="Millares 54 11 3 2 5" xfId="18178" xr:uid="{0F3D77D3-AAFB-4BA5-AF2C-116340B9516D}"/>
    <cellStyle name="Millares 54 11 3 2 6" xfId="8210" xr:uid="{FFB6F6EE-640F-4B82-AD88-76444A02F97B}"/>
    <cellStyle name="Millares 54 11 3 3" xfId="13553" xr:uid="{6839EE6C-832C-4708-BFBB-BF09375A7146}"/>
    <cellStyle name="Millares 54 11 3 4" xfId="10815" xr:uid="{4ECE7CFD-007D-4BB9-977B-DFBC3E2B3BB6}"/>
    <cellStyle name="Millares 54 11 3 5" xfId="16050" xr:uid="{1FD7867F-FABB-41F3-B5DE-2D600FE4256C}"/>
    <cellStyle name="Millares 54 11 3 6" xfId="18177" xr:uid="{A47424FB-CC09-4590-8A2B-08C63818DF97}"/>
    <cellStyle name="Millares 54 11 3 7" xfId="8209" xr:uid="{ACAAB882-4221-4D92-BC5F-91A382C9AF01}"/>
    <cellStyle name="Millares 54 11 4" xfId="5348" xr:uid="{A1C0B969-E7EA-491B-97AD-0D3AB431E867}"/>
    <cellStyle name="Millares 54 11 4 2" xfId="5349" xr:uid="{9FF8B9F6-6E70-4DEE-856E-7A3101069C32}"/>
    <cellStyle name="Millares 54 11 4 2 2" xfId="13556" xr:uid="{26FB1AFB-2202-42A1-8C0B-6D60B8243FE2}"/>
    <cellStyle name="Millares 54 11 4 2 3" xfId="10818" xr:uid="{0E15FAA0-20F6-4C82-9CE3-112490E2174F}"/>
    <cellStyle name="Millares 54 11 4 2 4" xfId="16053" xr:uid="{0B56732F-E4FE-49FE-815F-C99374BC834C}"/>
    <cellStyle name="Millares 54 11 4 2 5" xfId="18180" xr:uid="{4DEBC4F8-9904-49E0-89FE-EBDE14232D96}"/>
    <cellStyle name="Millares 54 11 4 2 6" xfId="8212" xr:uid="{D13B1601-9031-4FC0-843F-4116B120DBA9}"/>
    <cellStyle name="Millares 54 11 4 3" xfId="13555" xr:uid="{DEE1377C-EF93-42BD-BDAF-6548D288D1EC}"/>
    <cellStyle name="Millares 54 11 4 4" xfId="10817" xr:uid="{AF642941-BE7B-42C5-85A7-F355069AF70C}"/>
    <cellStyle name="Millares 54 11 4 5" xfId="16052" xr:uid="{A108F804-A8A4-4251-ABBE-60B2E7FF6889}"/>
    <cellStyle name="Millares 54 11 4 6" xfId="18179" xr:uid="{5C5A6F67-2561-4B01-AA51-9F3A47515A57}"/>
    <cellStyle name="Millares 54 11 4 7" xfId="8211" xr:uid="{A67966A5-1A6E-4ECA-A496-3679B4A93BE5}"/>
    <cellStyle name="Millares 54 11 5" xfId="5350" xr:uid="{F911254B-2965-4671-ADC0-C8B9F8F61E13}"/>
    <cellStyle name="Millares 54 11 5 2" xfId="13557" xr:uid="{A672FB20-64A7-44B0-ACAE-106D5727F7F5}"/>
    <cellStyle name="Millares 54 11 5 3" xfId="10819" xr:uid="{69C51091-9EAA-4B2E-B590-627B283C747E}"/>
    <cellStyle name="Millares 54 11 5 4" xfId="16054" xr:uid="{E4AA9856-748B-4108-A8CD-6C6D7F0A4975}"/>
    <cellStyle name="Millares 54 11 5 5" xfId="18181" xr:uid="{2684D155-5F2A-44A5-8962-1052C15F7651}"/>
    <cellStyle name="Millares 54 11 5 6" xfId="8213" xr:uid="{15A8FF37-F5C5-48F0-8617-F7DB83BB2AAF}"/>
    <cellStyle name="Millares 54 11 6" xfId="13550" xr:uid="{FFD4288A-7AB7-492E-A3EB-735E7DABE668}"/>
    <cellStyle name="Millares 54 11 7" xfId="10812" xr:uid="{69C02BF1-DF7C-4EF6-88BD-7B81093FCA14}"/>
    <cellStyle name="Millares 54 11 8" xfId="16047" xr:uid="{5ADE7C26-8A04-4701-BF06-5892AA8143D2}"/>
    <cellStyle name="Millares 54 11 9" xfId="18174" xr:uid="{20045920-71EE-482C-97DA-22D3792579C5}"/>
    <cellStyle name="Millares 54 12" xfId="5351" xr:uid="{A0A04195-3ABE-47AF-8F7C-01616BDDB944}"/>
    <cellStyle name="Millares 54 12 2" xfId="5352" xr:uid="{047BE860-B087-48A6-BE3A-2282976981C6}"/>
    <cellStyle name="Millares 54 12 2 2" xfId="13559" xr:uid="{4E7181C1-E949-43B9-BCD1-0E0133044A50}"/>
    <cellStyle name="Millares 54 12 2 3" xfId="10821" xr:uid="{B1CC2E1D-3CCB-44B0-83BF-3A0DBCC46C45}"/>
    <cellStyle name="Millares 54 12 2 4" xfId="16056" xr:uid="{57136B9D-EE4E-46D6-81EA-0626A901FF8C}"/>
    <cellStyle name="Millares 54 12 2 5" xfId="18183" xr:uid="{2B19747C-880A-4C5B-BDBA-B58BB074A594}"/>
    <cellStyle name="Millares 54 12 2 6" xfId="8215" xr:uid="{55B3508C-B322-4FE0-8F45-194115220FE4}"/>
    <cellStyle name="Millares 54 12 3" xfId="13558" xr:uid="{A8C0BDEA-C7E5-4476-BBC3-6D35024D4257}"/>
    <cellStyle name="Millares 54 12 4" xfId="10820" xr:uid="{3731B2F2-F96D-40F0-AAAE-49AC781260DC}"/>
    <cellStyle name="Millares 54 12 5" xfId="16055" xr:uid="{B5D6492C-67FE-4AF8-9F0E-2CCE5DF89DA3}"/>
    <cellStyle name="Millares 54 12 6" xfId="18182" xr:uid="{B5D3D4B4-135E-4B23-898F-3055E1DA298E}"/>
    <cellStyle name="Millares 54 12 7" xfId="8214" xr:uid="{C1B0F722-DF2E-4C30-ABEF-27CDEB81A0F9}"/>
    <cellStyle name="Millares 54 13" xfId="5353" xr:uid="{F9E7890A-12C5-4033-81C5-79933CA22AC2}"/>
    <cellStyle name="Millares 54 13 2" xfId="5354" xr:uid="{52F91339-0734-4457-A463-9B53EDE01230}"/>
    <cellStyle name="Millares 54 13 2 2" xfId="13561" xr:uid="{1553CC62-558E-4D25-945A-5DF56DAAA642}"/>
    <cellStyle name="Millares 54 13 2 3" xfId="10823" xr:uid="{552509DD-27DA-4E0C-8FA5-439690660A2C}"/>
    <cellStyle name="Millares 54 13 2 4" xfId="16058" xr:uid="{8D0C2BDB-AFBB-4E9B-A4C8-B3F38042086B}"/>
    <cellStyle name="Millares 54 13 2 5" xfId="18185" xr:uid="{905ABFC3-A2BD-4E28-A44D-95DCCB4732C7}"/>
    <cellStyle name="Millares 54 13 2 6" xfId="8217" xr:uid="{94527798-81BD-4C64-8895-98ABB164209F}"/>
    <cellStyle name="Millares 54 13 3" xfId="13560" xr:uid="{5E13619C-225E-4D3E-BE63-718A8A13FC4E}"/>
    <cellStyle name="Millares 54 13 4" xfId="10822" xr:uid="{7BC9D3E8-95DB-4AF4-AC12-C16AF2B310BE}"/>
    <cellStyle name="Millares 54 13 5" xfId="16057" xr:uid="{38B6C11D-5106-43C6-BBFE-F131330A9917}"/>
    <cellStyle name="Millares 54 13 6" xfId="18184" xr:uid="{9A1D130C-A8F6-40CE-A0E0-9D8FD4C9DE75}"/>
    <cellStyle name="Millares 54 13 7" xfId="8216" xr:uid="{32F60EDB-00F8-4D14-A820-73469BFDB768}"/>
    <cellStyle name="Millares 54 14" xfId="5355" xr:uid="{4FA32809-76A0-4A2D-B94C-3641E1165ED9}"/>
    <cellStyle name="Millares 54 14 2" xfId="13562" xr:uid="{582CA78C-6A8E-4C94-B3CB-FE637F66B9EA}"/>
    <cellStyle name="Millares 54 14 3" xfId="10824" xr:uid="{0B50CC32-FE37-448D-836F-3AF94F28CB3B}"/>
    <cellStyle name="Millares 54 14 4" xfId="16059" xr:uid="{440528D9-BFE8-4505-95E2-625F44039A4E}"/>
    <cellStyle name="Millares 54 14 5" xfId="18186" xr:uid="{D3BC6DF5-770F-4F7F-A743-9555775E4F28}"/>
    <cellStyle name="Millares 54 14 6" xfId="8218" xr:uid="{85338EB1-BDEA-4F35-82B3-EB5C16446029}"/>
    <cellStyle name="Millares 54 15" xfId="5356" xr:uid="{432610ED-0E18-4012-B4F3-79333513A161}"/>
    <cellStyle name="Millares 54 15 2" xfId="13563" xr:uid="{9E55BF23-2839-453C-BD1D-945FA9DEEE07}"/>
    <cellStyle name="Millares 54 15 3" xfId="10825" xr:uid="{637A6D82-B078-43EE-89D4-44E4B9F88A94}"/>
    <cellStyle name="Millares 54 15 4" xfId="16060" xr:uid="{AF5C8508-4EEC-40F8-BA33-80BA2CD0ABE4}"/>
    <cellStyle name="Millares 54 15 5" xfId="18187" xr:uid="{635DA95B-D4D4-409D-B1B2-87CAB6295D15}"/>
    <cellStyle name="Millares 54 15 6" xfId="8219" xr:uid="{8E54D922-8E08-4E22-BEFB-5E2FF281CAD0}"/>
    <cellStyle name="Millares 54 16" xfId="5357" xr:uid="{A54C5D08-4BC9-4E6D-BB5C-8C429BFCFEF1}"/>
    <cellStyle name="Millares 54 16 2" xfId="13564" xr:uid="{AE6EEB30-2E28-4A17-B5D4-73BDB927048E}"/>
    <cellStyle name="Millares 54 16 3" xfId="12343" xr:uid="{B5068691-74B7-4074-AE44-AF1C2DD53C87}"/>
    <cellStyle name="Millares 54 16 4" xfId="18188" xr:uid="{B8D6D64D-2B6D-4A64-B4A3-545C5F0A574E}"/>
    <cellStyle name="Millares 54 16 5" xfId="8220" xr:uid="{C5C10BBB-3773-41AB-A32E-795501062F89}"/>
    <cellStyle name="Millares 54 17" xfId="7018" xr:uid="{9CC2253A-9CF7-4BFE-869A-B7E8AAFE2D65}"/>
    <cellStyle name="Millares 54 17 2" xfId="13565" xr:uid="{F7B9FD74-0A7D-47A7-840B-8950EDD39619}"/>
    <cellStyle name="Millares 54 17 3" xfId="19826" xr:uid="{FF119C58-7A42-46CD-B504-5E3710DEEBD1}"/>
    <cellStyle name="Millares 54 17 4" xfId="8221" xr:uid="{9B53CA55-A09B-4EA9-976A-FBE31ADCCF7C}"/>
    <cellStyle name="Millares 54 18" xfId="8222" xr:uid="{85276ACD-472F-45C8-A75A-86962FC22347}"/>
    <cellStyle name="Millares 54 18 2" xfId="13566" xr:uid="{C6152E15-179D-4458-8C4D-1AD9F7D7BE4A}"/>
    <cellStyle name="Millares 54 19" xfId="13541" xr:uid="{A3D09920-1A34-486A-98EC-ABA67F485568}"/>
    <cellStyle name="Millares 54 2" xfId="5358" xr:uid="{C80E2F5B-4D5F-40AC-BB3B-8E8B55275CD3}"/>
    <cellStyle name="Millares 54 2 10" xfId="7148" xr:uid="{4D6D3BEC-8070-4BFE-880F-480A75698463}"/>
    <cellStyle name="Millares 54 2 10 2" xfId="13568" xr:uid="{0525166D-FFE9-4701-A512-2E82ABE6C336}"/>
    <cellStyle name="Millares 54 2 10 3" xfId="19928" xr:uid="{047A78AA-853A-4F61-AC30-E71CA5170580}"/>
    <cellStyle name="Millares 54 2 10 4" xfId="8224" xr:uid="{F072D6F5-A4A1-4345-A8CA-8CAAFFF1958E}"/>
    <cellStyle name="Millares 54 2 11" xfId="8225" xr:uid="{4234C850-BF95-45C2-876F-5FCDD6F9BE41}"/>
    <cellStyle name="Millares 54 2 11 2" xfId="13569" xr:uid="{2909B5B9-2329-4BD2-A764-951C7C6A5921}"/>
    <cellStyle name="Millares 54 2 12" xfId="13567" xr:uid="{CA8EE86F-3AD3-40FE-A843-20B659221CEC}"/>
    <cellStyle name="Millares 54 2 13" xfId="10826" xr:uid="{92255227-43E2-4BF4-A998-A52044B17FF6}"/>
    <cellStyle name="Millares 54 2 14" xfId="16061" xr:uid="{7D1A79FA-DF7D-4C7B-B013-3BFFBF361231}"/>
    <cellStyle name="Millares 54 2 15" xfId="18189" xr:uid="{0ED84B2F-4647-406F-A4F3-04063D204938}"/>
    <cellStyle name="Millares 54 2 16" xfId="8223" xr:uid="{87015BD8-D376-49E9-909D-F71D91CEEE93}"/>
    <cellStyle name="Millares 54 2 2" xfId="5359" xr:uid="{BC7AF5C7-24EB-4E81-A99E-20FB9DBD0A23}"/>
    <cellStyle name="Millares 54 2 2 2" xfId="5360" xr:uid="{FA68811B-72E3-499A-A4A3-05C6C41BB45B}"/>
    <cellStyle name="Millares 54 2 2 2 2" xfId="13571" xr:uid="{223ECE57-6D13-4D5C-806F-C57A6E659D20}"/>
    <cellStyle name="Millares 54 2 2 2 3" xfId="10828" xr:uid="{276A2A31-E94D-4A08-8E45-B80ABC4BDE19}"/>
    <cellStyle name="Millares 54 2 2 2 4" xfId="16063" xr:uid="{C32963E2-EF7C-4EE6-AE2D-A4395FC5F9BD}"/>
    <cellStyle name="Millares 54 2 2 2 5" xfId="18191" xr:uid="{4FCCAD94-2543-4F03-85D9-4C16284EE84B}"/>
    <cellStyle name="Millares 54 2 2 2 6" xfId="8227" xr:uid="{DCC01B09-8D6E-465F-9CC5-D3123B9E7EBF}"/>
    <cellStyle name="Millares 54 2 2 3" xfId="13570" xr:uid="{88024E74-84C6-4DA6-99B0-24CE60302F61}"/>
    <cellStyle name="Millares 54 2 2 4" xfId="10827" xr:uid="{6BB6EB89-4C2E-4FF0-A54E-1AD492D7B069}"/>
    <cellStyle name="Millares 54 2 2 5" xfId="16062" xr:uid="{73CDAAB6-7675-4796-9964-C7B1EA3C4D1F}"/>
    <cellStyle name="Millares 54 2 2 6" xfId="18190" xr:uid="{E5331CFA-E5D4-4FA7-8198-5B88B36D5E92}"/>
    <cellStyle name="Millares 54 2 2 7" xfId="8226" xr:uid="{8402A4F6-6DFB-402C-80EB-07F2D40C5B89}"/>
    <cellStyle name="Millares 54 2 3" xfId="5361" xr:uid="{68BE3F07-9805-432C-9B77-E99E5ADFD479}"/>
    <cellStyle name="Millares 54 2 3 2" xfId="5362" xr:uid="{B427A6A8-3914-4B3F-A439-5BF50A3CD661}"/>
    <cellStyle name="Millares 54 2 3 2 2" xfId="5363" xr:uid="{A65D20B8-423C-40F7-BB45-2128F9F7589E}"/>
    <cellStyle name="Millares 54 2 3 2 2 2" xfId="13574" xr:uid="{BB6A663D-A9CF-447C-9F5F-EE54BF66C461}"/>
    <cellStyle name="Millares 54 2 3 2 2 3" xfId="10831" xr:uid="{C74C951F-3784-4C45-9B60-EBDE3F085C58}"/>
    <cellStyle name="Millares 54 2 3 2 2 4" xfId="16066" xr:uid="{48588D70-C658-4AC5-A316-B0BB36083FDE}"/>
    <cellStyle name="Millares 54 2 3 2 2 5" xfId="18194" xr:uid="{C0FDA3C5-2714-490D-8D54-2FC162A291EA}"/>
    <cellStyle name="Millares 54 2 3 2 2 6" xfId="8230" xr:uid="{95D42490-6418-4CFE-B83A-8F1303A8A9CE}"/>
    <cellStyle name="Millares 54 2 3 2 3" xfId="13573" xr:uid="{1794B956-50CB-4B13-B98B-D422542D4C26}"/>
    <cellStyle name="Millares 54 2 3 2 4" xfId="10830" xr:uid="{1E83E613-E239-4381-8569-0475CC570B99}"/>
    <cellStyle name="Millares 54 2 3 2 5" xfId="16065" xr:uid="{E1E7A5BE-8ED8-4DE1-AFC3-43CA8D8BD227}"/>
    <cellStyle name="Millares 54 2 3 2 6" xfId="18193" xr:uid="{CB07ADBE-0CAF-4773-8211-5F0C9B827C04}"/>
    <cellStyle name="Millares 54 2 3 2 7" xfId="8229" xr:uid="{DFC1C002-261D-4BE8-A0CD-6ABCE04FEDEC}"/>
    <cellStyle name="Millares 54 2 3 3" xfId="5364" xr:uid="{6554A76C-3FC8-43BB-B8B8-59B9996A489E}"/>
    <cellStyle name="Millares 54 2 3 3 2" xfId="13575" xr:uid="{115C18B3-74B4-4976-A824-ACC6D64C67F6}"/>
    <cellStyle name="Millares 54 2 3 3 3" xfId="10832" xr:uid="{08109AFE-D69B-4211-AC76-82664A9F6CDB}"/>
    <cellStyle name="Millares 54 2 3 3 4" xfId="16067" xr:uid="{EC66CBA2-D67A-4FEA-BE53-E51261CA9923}"/>
    <cellStyle name="Millares 54 2 3 3 5" xfId="18195" xr:uid="{B924E55C-D845-4AF5-9DBB-AC3687B5E9D5}"/>
    <cellStyle name="Millares 54 2 3 3 6" xfId="8231" xr:uid="{30C50189-DE9E-4E1E-9E5E-35F4363AFA5F}"/>
    <cellStyle name="Millares 54 2 3 4" xfId="13572" xr:uid="{0D378B86-066F-4984-9D39-B3F1F3EC2442}"/>
    <cellStyle name="Millares 54 2 3 5" xfId="10829" xr:uid="{B0182AC7-34AC-43A3-8EE8-0FFB18D4D6F5}"/>
    <cellStyle name="Millares 54 2 3 6" xfId="16064" xr:uid="{4E1B658F-A19D-4B3B-85E4-30CCC5D7E6A6}"/>
    <cellStyle name="Millares 54 2 3 7" xfId="18192" xr:uid="{6A222584-C34E-40BC-AAFC-922D91329640}"/>
    <cellStyle name="Millares 54 2 3 8" xfId="8228" xr:uid="{AF7780DB-94D5-43DC-9E74-3F7486589F27}"/>
    <cellStyle name="Millares 54 2 4" xfId="5365" xr:uid="{4668356D-87E8-4262-A6CB-A61ADD84AC1A}"/>
    <cellStyle name="Millares 54 2 4 2" xfId="5366" xr:uid="{A4460035-81C8-4647-A268-A94D96418532}"/>
    <cellStyle name="Millares 54 2 4 2 2" xfId="13577" xr:uid="{A8A141C3-97DE-475E-B22B-F0FAC09D8954}"/>
    <cellStyle name="Millares 54 2 4 2 3" xfId="10834" xr:uid="{A8E31EF6-1CF6-4F23-8CE0-1561123C2B65}"/>
    <cellStyle name="Millares 54 2 4 2 4" xfId="16069" xr:uid="{3E81C1B7-7F69-4D02-88EB-E9FA050F5C15}"/>
    <cellStyle name="Millares 54 2 4 2 5" xfId="18197" xr:uid="{79EC2859-D0AE-4DF8-8591-023E2BD80EBD}"/>
    <cellStyle name="Millares 54 2 4 2 6" xfId="8233" xr:uid="{4C232C3E-B722-4C1D-9605-BEDC8C15ED63}"/>
    <cellStyle name="Millares 54 2 4 3" xfId="13576" xr:uid="{91CFD8F0-480B-4139-95C2-D27A8BC58356}"/>
    <cellStyle name="Millares 54 2 4 4" xfId="10833" xr:uid="{0475425F-535F-4837-9DB9-0FEB255C01B8}"/>
    <cellStyle name="Millares 54 2 4 5" xfId="16068" xr:uid="{372762A1-BA28-4E95-8F23-2A4BC9F8EBE2}"/>
    <cellStyle name="Millares 54 2 4 6" xfId="18196" xr:uid="{3018F7ED-C980-424F-9C00-B9D2103710B4}"/>
    <cellStyle name="Millares 54 2 4 7" xfId="8232" xr:uid="{816168CB-4E5C-4A77-A290-04BD42BC52C6}"/>
    <cellStyle name="Millares 54 2 5" xfId="5367" xr:uid="{1C7228DB-A37B-4896-ABCF-8A13982D365C}"/>
    <cellStyle name="Millares 54 2 5 2" xfId="5368" xr:uid="{DBEAD111-4401-43EA-8730-924521C12DFE}"/>
    <cellStyle name="Millares 54 2 5 2 2" xfId="13579" xr:uid="{427F37DE-D8D9-4337-9152-D6252219CC8B}"/>
    <cellStyle name="Millares 54 2 5 2 3" xfId="10836" xr:uid="{2C6CC6C1-C057-4C1C-A67C-E5886472BA94}"/>
    <cellStyle name="Millares 54 2 5 2 4" xfId="16071" xr:uid="{429AF89B-A117-4BB9-89E0-644B5ACE3987}"/>
    <cellStyle name="Millares 54 2 5 2 5" xfId="18199" xr:uid="{EAA6FE65-A15E-45E9-9E3F-5EC2BA5A8647}"/>
    <cellStyle name="Millares 54 2 5 2 6" xfId="8235" xr:uid="{3AC1A566-512F-4251-AFAB-77D29A95356D}"/>
    <cellStyle name="Millares 54 2 5 3" xfId="13578" xr:uid="{55E40F61-FE05-49A2-AE19-6F754E26904D}"/>
    <cellStyle name="Millares 54 2 5 4" xfId="10835" xr:uid="{E1F73AE3-E98B-4C7B-9E05-4A590248F051}"/>
    <cellStyle name="Millares 54 2 5 5" xfId="16070" xr:uid="{5BC616ED-ECB4-4C27-B44D-79BA845FE2DF}"/>
    <cellStyle name="Millares 54 2 5 6" xfId="18198" xr:uid="{9BCF0123-6810-4145-9183-20D4E0105258}"/>
    <cellStyle name="Millares 54 2 5 7" xfId="8234" xr:uid="{28241E41-5538-4BB8-A667-1AFEB76A4AA9}"/>
    <cellStyle name="Millares 54 2 6" xfId="5369" xr:uid="{747ED063-9691-4741-9C9E-A12C099F54C1}"/>
    <cellStyle name="Millares 54 2 6 2" xfId="13580" xr:uid="{78E85952-A858-42D7-B103-74967167AE2C}"/>
    <cellStyle name="Millares 54 2 6 3" xfId="10837" xr:uid="{1F14864A-21B9-4A41-AC7B-33380C4657AB}"/>
    <cellStyle name="Millares 54 2 6 4" xfId="16072" xr:uid="{FA6218AF-4AA4-467C-92C8-610FB884F465}"/>
    <cellStyle name="Millares 54 2 6 5" xfId="18200" xr:uid="{7239BF46-558A-4FC0-95A5-CA583A3C50F3}"/>
    <cellStyle name="Millares 54 2 6 6" xfId="8236" xr:uid="{640EE5DB-06CF-4FF8-BCD8-A081EFC2228F}"/>
    <cellStyle name="Millares 54 2 7" xfId="5370" xr:uid="{A53B48E4-8394-41C5-9ACC-40E407868AB7}"/>
    <cellStyle name="Millares 54 2 7 2" xfId="13581" xr:uid="{90ADB343-015E-406B-B2F6-3798DA4E0809}"/>
    <cellStyle name="Millares 54 2 7 3" xfId="10838" xr:uid="{8DE83DE0-2C05-47B5-84ED-35862C893E97}"/>
    <cellStyle name="Millares 54 2 7 4" xfId="16073" xr:uid="{141200EC-E407-4613-BC13-0CFAB4F74411}"/>
    <cellStyle name="Millares 54 2 7 5" xfId="18201" xr:uid="{A2BED520-BFD5-4D96-8EF2-AEAFC7FDFFAC}"/>
    <cellStyle name="Millares 54 2 7 6" xfId="8237" xr:uid="{381AF1A2-7A9A-4CE5-AA48-1D4458EE261D}"/>
    <cellStyle name="Millares 54 2 8" xfId="5371" xr:uid="{29FD9BED-794D-45DE-B7C2-E4D6F4CC96AA}"/>
    <cellStyle name="Millares 54 2 8 2" xfId="13582" xr:uid="{0EBC8703-4A81-4053-A7F7-8466A465C68B}"/>
    <cellStyle name="Millares 54 2 8 3" xfId="10839" xr:uid="{4C269E3F-4F57-40E8-B442-DACA628AA313}"/>
    <cellStyle name="Millares 54 2 8 4" xfId="16074" xr:uid="{2B253CEE-CA9C-4706-A7CF-8385BD71B112}"/>
    <cellStyle name="Millares 54 2 8 5" xfId="18202" xr:uid="{40CD3677-452E-4EF1-887B-6045FE5872C3}"/>
    <cellStyle name="Millares 54 2 8 6" xfId="8238" xr:uid="{F9439DA9-22DD-45D1-943A-BF621E5FE387}"/>
    <cellStyle name="Millares 54 2 9" xfId="5372" xr:uid="{48C49FE8-8343-41F7-9F9E-EA9191D90C53}"/>
    <cellStyle name="Millares 54 2 9 2" xfId="13583" xr:uid="{FEAADEED-5999-4809-8E27-4C65E76964E8}"/>
    <cellStyle name="Millares 54 2 9 3" xfId="12344" xr:uid="{6F6BB08A-20D2-4737-A124-4231A2761269}"/>
    <cellStyle name="Millares 54 2 9 4" xfId="18203" xr:uid="{BE9BD1DD-A6CA-438A-B281-9890BBBB1CA6}"/>
    <cellStyle name="Millares 54 2 9 5" xfId="8239" xr:uid="{6197CD6D-A78D-479F-9CA2-D658B10A3DF1}"/>
    <cellStyle name="Millares 54 20" xfId="10803" xr:uid="{386F0661-AFBA-4AD2-AB0C-62B1FAA6F1A9}"/>
    <cellStyle name="Millares 54 21" xfId="16038" xr:uid="{3BC6ECE3-7FA7-4B75-ACF3-FD25CD9C8B1D}"/>
    <cellStyle name="Millares 54 22" xfId="18165" xr:uid="{2C9B8F4E-6CF9-431F-8775-3A8D48D043FA}"/>
    <cellStyle name="Millares 54 23" xfId="8197" xr:uid="{36E05233-BB3C-4A3D-8C1C-E13C098A9D24}"/>
    <cellStyle name="Millares 54 3" xfId="5373" xr:uid="{4A2978F5-23E5-4D98-B07A-5A20A9D4BDC7}"/>
    <cellStyle name="Millares 54 3 10" xfId="8240" xr:uid="{87E5CA02-6C61-4B6B-85B6-5892BAA290DC}"/>
    <cellStyle name="Millares 54 3 2" xfId="5374" xr:uid="{7BB6894C-20EA-4384-BA33-4A7BB9D9E8D1}"/>
    <cellStyle name="Millares 54 3 2 2" xfId="5375" xr:uid="{FD5ADBFD-FC05-43CC-A855-B5483CB71DBE}"/>
    <cellStyle name="Millares 54 3 2 2 2" xfId="13586" xr:uid="{B407AC96-379B-43B6-A42F-D1AB41F79C94}"/>
    <cellStyle name="Millares 54 3 2 2 3" xfId="10842" xr:uid="{945CD240-D761-429F-9829-989597D2E574}"/>
    <cellStyle name="Millares 54 3 2 2 4" xfId="16077" xr:uid="{A49CF4E1-E767-4441-899C-0313A6589142}"/>
    <cellStyle name="Millares 54 3 2 2 5" xfId="18206" xr:uid="{68D4CA17-F875-47A9-AD02-DE1D06BDBB59}"/>
    <cellStyle name="Millares 54 3 2 2 6" xfId="8242" xr:uid="{F4D2A070-54CA-4C77-B5EC-52656BB962C0}"/>
    <cellStyle name="Millares 54 3 2 3" xfId="13585" xr:uid="{D69588CB-AFA4-4A14-8E4F-5B9BE8394916}"/>
    <cellStyle name="Millares 54 3 2 4" xfId="10841" xr:uid="{F6600C61-243C-4CDF-BA6E-897C5A83D4B3}"/>
    <cellStyle name="Millares 54 3 2 5" xfId="16076" xr:uid="{E0754925-4A42-44D2-9228-4CDAA22290BA}"/>
    <cellStyle name="Millares 54 3 2 6" xfId="18205" xr:uid="{0342E881-DA49-4DBD-BC98-5EE015E8FBF7}"/>
    <cellStyle name="Millares 54 3 2 7" xfId="8241" xr:uid="{8FF706A0-316C-43C0-8BC5-BAA8E9513656}"/>
    <cellStyle name="Millares 54 3 3" xfId="5376" xr:uid="{B43D5724-6E70-450D-A73A-C0A1366C2449}"/>
    <cellStyle name="Millares 54 3 3 2" xfId="5377" xr:uid="{6CD9AAE1-D265-4E95-8CD5-D37B00955377}"/>
    <cellStyle name="Millares 54 3 3 2 2" xfId="13588" xr:uid="{9635874B-93D8-44B7-B260-2F0F391E1D18}"/>
    <cellStyle name="Millares 54 3 3 2 3" xfId="10844" xr:uid="{9072123E-01A0-455C-BDE9-C75704298175}"/>
    <cellStyle name="Millares 54 3 3 2 4" xfId="16079" xr:uid="{D757A16A-8CCB-4B56-80C5-B648917652F5}"/>
    <cellStyle name="Millares 54 3 3 2 5" xfId="18208" xr:uid="{63B11C2A-892C-4298-88CC-A7165D9E5471}"/>
    <cellStyle name="Millares 54 3 3 2 6" xfId="8244" xr:uid="{82190C06-1D0E-4A83-A340-57DCDEE726C2}"/>
    <cellStyle name="Millares 54 3 3 3" xfId="13587" xr:uid="{30A13CB1-25C4-4814-A755-AE316A2D574B}"/>
    <cellStyle name="Millares 54 3 3 4" xfId="10843" xr:uid="{76816DF8-DBBE-471A-9832-0B82A806D458}"/>
    <cellStyle name="Millares 54 3 3 5" xfId="16078" xr:uid="{B9FFDFF0-B54E-47B4-9DA5-3730E8F574C1}"/>
    <cellStyle name="Millares 54 3 3 6" xfId="18207" xr:uid="{02E5F71F-5169-4E7F-B3FE-5DCEB8C4066D}"/>
    <cellStyle name="Millares 54 3 3 7" xfId="8243" xr:uid="{74AA5716-840F-464F-A5C3-F501CCA42BDC}"/>
    <cellStyle name="Millares 54 3 4" xfId="5378" xr:uid="{11B6F62E-C275-49F1-ADB4-B9088E13ED62}"/>
    <cellStyle name="Millares 54 3 4 2" xfId="5379" xr:uid="{5888D042-129D-4ED9-BD10-5647DA8F0988}"/>
    <cellStyle name="Millares 54 3 4 2 2" xfId="13590" xr:uid="{40B61367-C4C6-4C5D-B004-E5E537CBF5E7}"/>
    <cellStyle name="Millares 54 3 4 2 3" xfId="10846" xr:uid="{36ECA1BE-A344-40C2-A8B9-ACAD8AD1C80A}"/>
    <cellStyle name="Millares 54 3 4 2 4" xfId="16081" xr:uid="{9CD6C56F-5E65-4634-AFA8-47DA1996604A}"/>
    <cellStyle name="Millares 54 3 4 2 5" xfId="18210" xr:uid="{4130C5E1-A481-47FA-98E1-3C5A949ADAE1}"/>
    <cellStyle name="Millares 54 3 4 2 6" xfId="8246" xr:uid="{DE53FA28-2276-4114-9F17-EC8E8FE55D94}"/>
    <cellStyle name="Millares 54 3 4 3" xfId="13589" xr:uid="{8189C879-E0A4-4996-B250-81B31F075E14}"/>
    <cellStyle name="Millares 54 3 4 4" xfId="10845" xr:uid="{1CC48DAA-E2A7-4A99-B9B2-62AA1A2629D4}"/>
    <cellStyle name="Millares 54 3 4 5" xfId="16080" xr:uid="{A5F9557B-2905-4E8F-AB28-08F7FCEC41D1}"/>
    <cellStyle name="Millares 54 3 4 6" xfId="18209" xr:uid="{B8AC7168-D958-4828-90BB-32F8647F2CA9}"/>
    <cellStyle name="Millares 54 3 4 7" xfId="8245" xr:uid="{793C8A4E-B1ED-4BC1-805B-E479C14DE7E3}"/>
    <cellStyle name="Millares 54 3 5" xfId="5380" xr:uid="{22E046AA-7D9B-40F8-810A-2FBDEC3A053F}"/>
    <cellStyle name="Millares 54 3 5 2" xfId="13591" xr:uid="{0D079F70-E734-4CBE-B0FB-C088371BFE59}"/>
    <cellStyle name="Millares 54 3 5 3" xfId="10847" xr:uid="{5C140F53-3DF7-4135-AAEF-F288833C3704}"/>
    <cellStyle name="Millares 54 3 5 4" xfId="16082" xr:uid="{E5ECD97F-63CA-4AD9-90B4-C06DC18E678A}"/>
    <cellStyle name="Millares 54 3 5 5" xfId="18211" xr:uid="{0BFFF617-C120-4530-9A32-D27DC3E6E7E7}"/>
    <cellStyle name="Millares 54 3 5 6" xfId="8247" xr:uid="{7D98E1FF-C101-48E2-A711-8B2F13C94FF5}"/>
    <cellStyle name="Millares 54 3 6" xfId="13584" xr:uid="{B989D095-8475-459C-BBBC-7441830C4675}"/>
    <cellStyle name="Millares 54 3 7" xfId="10840" xr:uid="{E56248AB-394E-4712-BB13-D101835D9512}"/>
    <cellStyle name="Millares 54 3 8" xfId="16075" xr:uid="{C8EF55FA-ABF3-46BF-B769-3B7695FBB05F}"/>
    <cellStyle name="Millares 54 3 9" xfId="18204" xr:uid="{F8A18E70-89BB-44F1-9610-F17E6D955129}"/>
    <cellStyle name="Millares 54 4" xfId="5381" xr:uid="{11E0B7FF-F869-4E26-AEF2-02ECD4FB615F}"/>
    <cellStyle name="Millares 54 4 10" xfId="8248" xr:uid="{6C95F830-7324-4DA5-A537-78BFAD233FAF}"/>
    <cellStyle name="Millares 54 4 2" xfId="5382" xr:uid="{EBD3CAAB-29BB-4B78-9874-3BC3C743C4E0}"/>
    <cellStyle name="Millares 54 4 2 2" xfId="5383" xr:uid="{86E18B17-BBD1-4BCA-A655-4BFC052D5D0E}"/>
    <cellStyle name="Millares 54 4 2 2 2" xfId="13594" xr:uid="{9799924A-3953-4958-A528-9CDE2590EB39}"/>
    <cellStyle name="Millares 54 4 2 2 3" xfId="10850" xr:uid="{486AF372-3412-407A-B3AA-FE94787453E3}"/>
    <cellStyle name="Millares 54 4 2 2 4" xfId="16085" xr:uid="{01C8B62D-1319-4445-97F9-7F6FD4C55D2B}"/>
    <cellStyle name="Millares 54 4 2 2 5" xfId="18214" xr:uid="{3387796B-2D88-41FE-A374-8870468B5D2A}"/>
    <cellStyle name="Millares 54 4 2 2 6" xfId="8250" xr:uid="{575E2BF4-E476-44DB-948D-8803C8A61B12}"/>
    <cellStyle name="Millares 54 4 2 3" xfId="13593" xr:uid="{7FA54F6E-2937-4AA5-8928-754D5B958CCA}"/>
    <cellStyle name="Millares 54 4 2 4" xfId="10849" xr:uid="{F79FF8CE-A6A9-4406-8B64-6C9BD5E6208E}"/>
    <cellStyle name="Millares 54 4 2 5" xfId="16084" xr:uid="{79CA3124-65AF-4A3B-9270-8D969A71DEBD}"/>
    <cellStyle name="Millares 54 4 2 6" xfId="18213" xr:uid="{3945E462-95C9-4889-A3EA-AA6D56920473}"/>
    <cellStyle name="Millares 54 4 2 7" xfId="8249" xr:uid="{31AA68BF-35A5-40EA-97E7-BEF7EA39AD30}"/>
    <cellStyle name="Millares 54 4 3" xfId="5384" xr:uid="{25CE012A-2F9F-492B-9D45-52137AE6B849}"/>
    <cellStyle name="Millares 54 4 3 2" xfId="5385" xr:uid="{3713B314-5202-4111-B3F5-57AD712D4148}"/>
    <cellStyle name="Millares 54 4 3 2 2" xfId="13596" xr:uid="{162095AE-2AD8-4DD0-8A0B-515ED9A07E3E}"/>
    <cellStyle name="Millares 54 4 3 2 3" xfId="10852" xr:uid="{F58B4278-1DA2-43EF-B9C4-6C2844018DD5}"/>
    <cellStyle name="Millares 54 4 3 2 4" xfId="16087" xr:uid="{99339574-1890-4D0B-ADC4-2AC362CB00F7}"/>
    <cellStyle name="Millares 54 4 3 2 5" xfId="18216" xr:uid="{13936085-CE2F-40E6-9D26-E78CCA89608F}"/>
    <cellStyle name="Millares 54 4 3 2 6" xfId="8252" xr:uid="{25DC6606-DF56-455C-8BF3-9053C910E093}"/>
    <cellStyle name="Millares 54 4 3 3" xfId="13595" xr:uid="{3380EC6C-8805-42CA-B1D8-C85CEB885D4E}"/>
    <cellStyle name="Millares 54 4 3 4" xfId="10851" xr:uid="{9296D6D9-5134-4EF5-A418-0F905B05D4E3}"/>
    <cellStyle name="Millares 54 4 3 5" xfId="16086" xr:uid="{C26EF090-14A1-4190-B6AE-4CBE35F17332}"/>
    <cellStyle name="Millares 54 4 3 6" xfId="18215" xr:uid="{EF1B0719-9A03-42F9-BD51-9772E759231D}"/>
    <cellStyle name="Millares 54 4 3 7" xfId="8251" xr:uid="{F64FCE3F-A9C3-47DB-AA56-19FEA9C83175}"/>
    <cellStyle name="Millares 54 4 4" xfId="5386" xr:uid="{625F1899-4944-45A4-A82E-B5C19B96FA45}"/>
    <cellStyle name="Millares 54 4 4 2" xfId="5387" xr:uid="{D9AA88A3-FF03-4497-9334-A4EC53B643F6}"/>
    <cellStyle name="Millares 54 4 4 2 2" xfId="13598" xr:uid="{0BD34D01-A3E0-4BAF-A64A-990FBD2E52C6}"/>
    <cellStyle name="Millares 54 4 4 2 3" xfId="10854" xr:uid="{D9537ABC-939B-4995-A62E-659DC0C6CA85}"/>
    <cellStyle name="Millares 54 4 4 2 4" xfId="16089" xr:uid="{CDA05BDF-44D3-476E-A86F-EED5DBAA173C}"/>
    <cellStyle name="Millares 54 4 4 2 5" xfId="18218" xr:uid="{E2C1D014-9E48-416E-A0FE-782060B61B6B}"/>
    <cellStyle name="Millares 54 4 4 2 6" xfId="8254" xr:uid="{7F1277A4-EC2A-41FA-965C-5F454F02ED4E}"/>
    <cellStyle name="Millares 54 4 4 3" xfId="13597" xr:uid="{B39AE168-DC94-437E-B644-A107943B2C64}"/>
    <cellStyle name="Millares 54 4 4 4" xfId="10853" xr:uid="{5697B891-AFE3-4441-9985-DE1E175F323D}"/>
    <cellStyle name="Millares 54 4 4 5" xfId="16088" xr:uid="{33BC7BF3-F25B-46AF-8031-F03FC837E688}"/>
    <cellStyle name="Millares 54 4 4 6" xfId="18217" xr:uid="{11E9438A-EB02-401F-B68F-533FB5B4758A}"/>
    <cellStyle name="Millares 54 4 4 7" xfId="8253" xr:uid="{AA845541-2843-41BB-9544-D8E33415FFC0}"/>
    <cellStyle name="Millares 54 4 5" xfId="5388" xr:uid="{C95B6160-AA7B-4B3B-B8B0-0C02A0A196C3}"/>
    <cellStyle name="Millares 54 4 5 2" xfId="13599" xr:uid="{25BF9DC9-EB9E-4152-81DB-1403229BB852}"/>
    <cellStyle name="Millares 54 4 5 3" xfId="10855" xr:uid="{BA11E754-B9E7-43C3-BC95-04DDC7D743FF}"/>
    <cellStyle name="Millares 54 4 5 4" xfId="16090" xr:uid="{699D996D-65F1-4D7B-892F-286538D4B2BC}"/>
    <cellStyle name="Millares 54 4 5 5" xfId="18219" xr:uid="{B2549AE6-DFA5-40E7-8DD5-E80F9D1961F7}"/>
    <cellStyle name="Millares 54 4 5 6" xfId="8255" xr:uid="{E28473DD-7943-4217-AEB6-276E940008C1}"/>
    <cellStyle name="Millares 54 4 6" xfId="13592" xr:uid="{12229DC5-6688-449B-B7DF-C6143DEEE85D}"/>
    <cellStyle name="Millares 54 4 7" xfId="10848" xr:uid="{F7D0C30E-DE42-44B7-BDDE-772FF335BB91}"/>
    <cellStyle name="Millares 54 4 8" xfId="16083" xr:uid="{8B492589-2118-4D34-B174-3CB4460962F3}"/>
    <cellStyle name="Millares 54 4 9" xfId="18212" xr:uid="{433F62B8-C593-4E24-8F7D-D1A4D0FE7F89}"/>
    <cellStyle name="Millares 54 5" xfId="5389" xr:uid="{DF30323F-3B3C-445A-92B8-F84B93DD5EFD}"/>
    <cellStyle name="Millares 54 5 10" xfId="8256" xr:uid="{4988850F-E56F-45F8-B81D-1ACBD722EC4A}"/>
    <cellStyle name="Millares 54 5 2" xfId="5390" xr:uid="{E5C66D4A-EBB7-4ED0-8655-FE5C4DB98A1D}"/>
    <cellStyle name="Millares 54 5 2 2" xfId="5391" xr:uid="{CA0C3C72-C91A-4715-9676-45E5710E90C1}"/>
    <cellStyle name="Millares 54 5 2 2 2" xfId="13602" xr:uid="{C6EDE0FC-29C7-4B40-BA41-19B71A20751C}"/>
    <cellStyle name="Millares 54 5 2 2 3" xfId="10858" xr:uid="{8A86DA3A-B430-4050-AC53-3EEEDFA0DF5E}"/>
    <cellStyle name="Millares 54 5 2 2 4" xfId="16093" xr:uid="{F254B3E6-836B-447E-9564-E1211AB2A104}"/>
    <cellStyle name="Millares 54 5 2 2 5" xfId="18222" xr:uid="{4B304895-D232-4F33-B47D-AB99174B0155}"/>
    <cellStyle name="Millares 54 5 2 2 6" xfId="8258" xr:uid="{F78EE71F-5A62-4211-84AC-E607AC986991}"/>
    <cellStyle name="Millares 54 5 2 3" xfId="13601" xr:uid="{03E1F5C2-0D65-4D31-BB33-60937DE5062A}"/>
    <cellStyle name="Millares 54 5 2 4" xfId="10857" xr:uid="{A5E49DC3-55FC-424D-886A-376290E40456}"/>
    <cellStyle name="Millares 54 5 2 5" xfId="16092" xr:uid="{A7EBAF04-8D82-431A-9990-1F469CD3F11E}"/>
    <cellStyle name="Millares 54 5 2 6" xfId="18221" xr:uid="{057E76DB-44D4-4707-9FDA-6964B510EE66}"/>
    <cellStyle name="Millares 54 5 2 7" xfId="8257" xr:uid="{15E60A89-583F-4E9B-B8B7-8738B470F4B5}"/>
    <cellStyle name="Millares 54 5 3" xfId="5392" xr:uid="{7B40BA4F-D7A5-464E-A63D-82BEBC5A4104}"/>
    <cellStyle name="Millares 54 5 3 2" xfId="5393" xr:uid="{D2B8F835-2F49-4B3D-A819-89AC12872DE1}"/>
    <cellStyle name="Millares 54 5 3 2 2" xfId="13604" xr:uid="{20990F3A-2ED9-4D7D-A05F-E082F7BF1427}"/>
    <cellStyle name="Millares 54 5 3 2 3" xfId="10860" xr:uid="{FCC8ECDF-8E7C-4F48-B068-F122DC42E019}"/>
    <cellStyle name="Millares 54 5 3 2 4" xfId="16095" xr:uid="{BF15DAD7-737B-41F2-8A2B-15876F6B193B}"/>
    <cellStyle name="Millares 54 5 3 2 5" xfId="18224" xr:uid="{C70C4DA3-E4FA-4019-89E5-01222F7C8588}"/>
    <cellStyle name="Millares 54 5 3 2 6" xfId="8260" xr:uid="{FAF79E2F-E0FE-46D0-B911-BAFCEBCDBD96}"/>
    <cellStyle name="Millares 54 5 3 3" xfId="13603" xr:uid="{06291C76-8F67-43B6-BDA2-0B052DDE96B1}"/>
    <cellStyle name="Millares 54 5 3 4" xfId="10859" xr:uid="{453B7C8E-AEE8-4769-8123-FBF11517FB98}"/>
    <cellStyle name="Millares 54 5 3 5" xfId="16094" xr:uid="{771A69B4-00D9-46C4-83A4-6DDC03E61CA3}"/>
    <cellStyle name="Millares 54 5 3 6" xfId="18223" xr:uid="{CEF20A4B-1248-4241-A3C5-BBB580AAD575}"/>
    <cellStyle name="Millares 54 5 3 7" xfId="8259" xr:uid="{DC81E25D-813F-491B-8089-2AD01D570A05}"/>
    <cellStyle name="Millares 54 5 4" xfId="5394" xr:uid="{1190A821-5FF5-4426-BEFE-AD666FBC9ABC}"/>
    <cellStyle name="Millares 54 5 4 2" xfId="5395" xr:uid="{D184395D-0FBF-4145-A6AB-330DD40D7E95}"/>
    <cellStyle name="Millares 54 5 4 2 2" xfId="13606" xr:uid="{4BB7B21C-3FB9-442B-8F44-2B6949DE353E}"/>
    <cellStyle name="Millares 54 5 4 2 3" xfId="10862" xr:uid="{098689C5-15F3-4605-A14F-91317655384A}"/>
    <cellStyle name="Millares 54 5 4 2 4" xfId="16097" xr:uid="{8C1696D9-D982-4C41-B29B-396BAA102C7C}"/>
    <cellStyle name="Millares 54 5 4 2 5" xfId="18226" xr:uid="{6AF5E752-16B8-4E9E-A505-A3E944C2F5F7}"/>
    <cellStyle name="Millares 54 5 4 2 6" xfId="8262" xr:uid="{BD7EE1A0-B921-4E2F-B7BA-B7B52429D78A}"/>
    <cellStyle name="Millares 54 5 4 3" xfId="13605" xr:uid="{E3942925-09CD-4AB1-BAC4-62A0DD977FEB}"/>
    <cellStyle name="Millares 54 5 4 4" xfId="10861" xr:uid="{48619F1E-A41F-47AA-BD0E-2BF74A9BB98C}"/>
    <cellStyle name="Millares 54 5 4 5" xfId="16096" xr:uid="{FAE33BAF-C7B8-4E4E-ADAA-C3C31A9E6510}"/>
    <cellStyle name="Millares 54 5 4 6" xfId="18225" xr:uid="{14F71FF4-999F-49DB-97D9-2AD23886E486}"/>
    <cellStyle name="Millares 54 5 4 7" xfId="8261" xr:uid="{1CDC537D-437B-4C37-835C-2E46CB0A7C10}"/>
    <cellStyle name="Millares 54 5 5" xfId="5396" xr:uid="{86C93FC1-04D6-41B3-AC11-CF1AA470D793}"/>
    <cellStyle name="Millares 54 5 5 2" xfId="13607" xr:uid="{F6294C72-C667-47DC-892F-8DB7B8B83217}"/>
    <cellStyle name="Millares 54 5 5 3" xfId="10863" xr:uid="{BB87290E-7A9A-41CE-A67D-6337CE1ED279}"/>
    <cellStyle name="Millares 54 5 5 4" xfId="16098" xr:uid="{E3E12D2D-614F-42B0-823A-C3C58D7BC509}"/>
    <cellStyle name="Millares 54 5 5 5" xfId="18227" xr:uid="{F829B37F-AD91-4626-BE24-00AFD676760D}"/>
    <cellStyle name="Millares 54 5 5 6" xfId="8263" xr:uid="{AFDE037F-C4C4-4EBA-A237-94FE3E4C7663}"/>
    <cellStyle name="Millares 54 5 6" xfId="13600" xr:uid="{ED0B651A-C192-486B-B191-4C538C430B46}"/>
    <cellStyle name="Millares 54 5 7" xfId="10856" xr:uid="{BDE09529-E022-47E9-B1F3-F8800A3E75E5}"/>
    <cellStyle name="Millares 54 5 8" xfId="16091" xr:uid="{2BA6DA50-5FC8-46DB-8C32-5C81FF0C0374}"/>
    <cellStyle name="Millares 54 5 9" xfId="18220" xr:uid="{7BD44EDE-CB91-48A0-B849-DBD93B0EDA87}"/>
    <cellStyle name="Millares 54 6" xfId="5397" xr:uid="{3DCC8673-8C56-42E8-9A02-CC6157357FB6}"/>
    <cellStyle name="Millares 54 6 10" xfId="8264" xr:uid="{F36B9110-2222-436A-8372-8244DD789446}"/>
    <cellStyle name="Millares 54 6 2" xfId="5398" xr:uid="{BF37952D-2A6A-4A0D-A612-7802082E32E4}"/>
    <cellStyle name="Millares 54 6 2 2" xfId="5399" xr:uid="{0BDEBD22-C228-45FF-8980-CB177C8D9D69}"/>
    <cellStyle name="Millares 54 6 2 2 2" xfId="13610" xr:uid="{FA0045F8-3341-453C-ABA4-B70A6A457AC8}"/>
    <cellStyle name="Millares 54 6 2 2 3" xfId="10866" xr:uid="{9FEFF7FE-4781-4CDD-B4CE-3079157CCD5F}"/>
    <cellStyle name="Millares 54 6 2 2 4" xfId="16101" xr:uid="{8AA250EB-55CC-442E-AAF6-6378D7FF5700}"/>
    <cellStyle name="Millares 54 6 2 2 5" xfId="18230" xr:uid="{3EAE6979-478D-4232-9FB0-B64B42C7212B}"/>
    <cellStyle name="Millares 54 6 2 2 6" xfId="8266" xr:uid="{0495366B-1634-4153-B6FE-1F4310E238D9}"/>
    <cellStyle name="Millares 54 6 2 3" xfId="13609" xr:uid="{423FC4C8-2954-4EE1-8F35-AA46F64408FD}"/>
    <cellStyle name="Millares 54 6 2 4" xfId="10865" xr:uid="{D6625D74-6D5F-4351-966F-730443CCFDC8}"/>
    <cellStyle name="Millares 54 6 2 5" xfId="16100" xr:uid="{42BFB4E5-AE89-49A3-91C2-71F957735420}"/>
    <cellStyle name="Millares 54 6 2 6" xfId="18229" xr:uid="{80508B6F-0502-4C7B-9A8D-31EBC08D3024}"/>
    <cellStyle name="Millares 54 6 2 7" xfId="8265" xr:uid="{3036295F-F84A-459C-8C96-735CFB01FA75}"/>
    <cellStyle name="Millares 54 6 3" xfId="5400" xr:uid="{82D9C911-6CA0-4AF9-BE6F-CBCD5ECBD827}"/>
    <cellStyle name="Millares 54 6 3 2" xfId="5401" xr:uid="{E5B461AC-FEE9-42BC-8360-89F902ADFCC3}"/>
    <cellStyle name="Millares 54 6 3 2 2" xfId="13612" xr:uid="{CA7A85A2-2AE1-4F93-A0AF-547924E27A69}"/>
    <cellStyle name="Millares 54 6 3 2 3" xfId="10868" xr:uid="{66B15C3A-1273-4061-91E2-B3F40970F32D}"/>
    <cellStyle name="Millares 54 6 3 2 4" xfId="16103" xr:uid="{9F91C135-F057-479D-B0B8-1B47B45ED4AB}"/>
    <cellStyle name="Millares 54 6 3 2 5" xfId="18232" xr:uid="{4D686A3C-714B-42A8-BAC1-A00E7D90362B}"/>
    <cellStyle name="Millares 54 6 3 2 6" xfId="8268" xr:uid="{207AD48D-DFDB-44DC-B829-D0BD72276F21}"/>
    <cellStyle name="Millares 54 6 3 3" xfId="13611" xr:uid="{3FA1B112-9812-4FC5-B579-C2021BACE583}"/>
    <cellStyle name="Millares 54 6 3 4" xfId="10867" xr:uid="{1F1D4C09-9E83-4083-B689-2263FC8B415E}"/>
    <cellStyle name="Millares 54 6 3 5" xfId="16102" xr:uid="{186D1E74-C4EE-4422-9858-B1F4171DAFB2}"/>
    <cellStyle name="Millares 54 6 3 6" xfId="18231" xr:uid="{CFC2C8BB-DEC1-473D-B343-857EAC9D2953}"/>
    <cellStyle name="Millares 54 6 3 7" xfId="8267" xr:uid="{FDD6612B-1A23-4C71-8D03-0825867A4BE4}"/>
    <cellStyle name="Millares 54 6 4" xfId="5402" xr:uid="{C13F121C-737F-4D04-8470-7831347B0689}"/>
    <cellStyle name="Millares 54 6 4 2" xfId="5403" xr:uid="{F059AE02-A0DA-40E2-9144-6C1819F93AD3}"/>
    <cellStyle name="Millares 54 6 4 2 2" xfId="13614" xr:uid="{1DFD94A8-D296-45B2-BE3B-EFE19AE0ED21}"/>
    <cellStyle name="Millares 54 6 4 2 3" xfId="10870" xr:uid="{3A8A475D-3A48-425C-87D3-BE87595412E6}"/>
    <cellStyle name="Millares 54 6 4 2 4" xfId="16105" xr:uid="{89C76C7F-9E19-41D1-8D47-7A50A7ABC8D7}"/>
    <cellStyle name="Millares 54 6 4 2 5" xfId="18234" xr:uid="{1584DFA1-BE6E-40EF-9171-13184F14B6BF}"/>
    <cellStyle name="Millares 54 6 4 2 6" xfId="8270" xr:uid="{4A887FA8-9E5E-4BF0-AB37-4D3F6A67558E}"/>
    <cellStyle name="Millares 54 6 4 3" xfId="13613" xr:uid="{946072AC-2855-454E-906C-91019E3D8125}"/>
    <cellStyle name="Millares 54 6 4 4" xfId="10869" xr:uid="{A0716E50-FB85-4ED5-8D78-66151F04348B}"/>
    <cellStyle name="Millares 54 6 4 5" xfId="16104" xr:uid="{8F49936A-2F4D-4296-AB22-52E6A1BE2E78}"/>
    <cellStyle name="Millares 54 6 4 6" xfId="18233" xr:uid="{40FF8600-EC9A-4D3D-B065-2573B4683B01}"/>
    <cellStyle name="Millares 54 6 4 7" xfId="8269" xr:uid="{0AD887E8-DCB9-4403-A1C8-2060A77F2D82}"/>
    <cellStyle name="Millares 54 6 5" xfId="5404" xr:uid="{729BDCC1-ACCB-4BEA-8315-D1FB213FF1EE}"/>
    <cellStyle name="Millares 54 6 5 2" xfId="13615" xr:uid="{10344899-5A81-46F3-A84A-FE6A5B0CD30C}"/>
    <cellStyle name="Millares 54 6 5 3" xfId="10871" xr:uid="{EF2A4845-F036-45C2-97DF-EEA7DB4E0759}"/>
    <cellStyle name="Millares 54 6 5 4" xfId="16106" xr:uid="{F7045CA0-96C0-4AF4-952E-7661E1741659}"/>
    <cellStyle name="Millares 54 6 5 5" xfId="18235" xr:uid="{085E248B-6649-4C21-BDF6-EC9314F38D4E}"/>
    <cellStyle name="Millares 54 6 5 6" xfId="8271" xr:uid="{50F9F43F-2241-4FBC-B739-0F8EC5F446BC}"/>
    <cellStyle name="Millares 54 6 6" xfId="13608" xr:uid="{59BC9FDD-2983-4A4B-8175-0520727EEAF9}"/>
    <cellStyle name="Millares 54 6 7" xfId="10864" xr:uid="{D4F12DE0-3BF4-41C5-A3BF-58DCDA1395D0}"/>
    <cellStyle name="Millares 54 6 8" xfId="16099" xr:uid="{DCBC4B3E-D191-4CE9-AC5C-31D95FE7C8B8}"/>
    <cellStyle name="Millares 54 6 9" xfId="18228" xr:uid="{AF5B21F1-CB00-42EE-9F0E-96BF1790EEF7}"/>
    <cellStyle name="Millares 54 7" xfId="5405" xr:uid="{54B0D60B-7392-414C-92D5-78D5CFCDC73D}"/>
    <cellStyle name="Millares 54 7 10" xfId="8272" xr:uid="{0F38588B-C451-42E8-A24C-E455D5967F29}"/>
    <cellStyle name="Millares 54 7 2" xfId="5406" xr:uid="{BE23C399-278A-47D5-9CB7-A8F94063A483}"/>
    <cellStyle name="Millares 54 7 2 2" xfId="5407" xr:uid="{1AC420F3-699D-4DE9-8E4C-58F12CE5BB61}"/>
    <cellStyle name="Millares 54 7 2 2 2" xfId="13618" xr:uid="{44887862-55DE-43AC-87DC-1576225FEB0B}"/>
    <cellStyle name="Millares 54 7 2 2 3" xfId="10874" xr:uid="{E8F04379-73EE-4C33-9252-B2954F795BF5}"/>
    <cellStyle name="Millares 54 7 2 2 4" xfId="16109" xr:uid="{11117603-5053-4DDC-9016-03D8A31FA33F}"/>
    <cellStyle name="Millares 54 7 2 2 5" xfId="18238" xr:uid="{922D89C9-EB64-4911-941F-B3B5EB5D6204}"/>
    <cellStyle name="Millares 54 7 2 2 6" xfId="8274" xr:uid="{5D60B659-F060-4406-B46F-40C5573ACA77}"/>
    <cellStyle name="Millares 54 7 2 3" xfId="13617" xr:uid="{54FE7314-7423-4456-A84F-5D44D32361C2}"/>
    <cellStyle name="Millares 54 7 2 4" xfId="10873" xr:uid="{1E82C04A-F4A8-4408-8E1C-C1201E5553EA}"/>
    <cellStyle name="Millares 54 7 2 5" xfId="16108" xr:uid="{0C5B5183-BB98-4FB5-8B83-F33ECFE2AACE}"/>
    <cellStyle name="Millares 54 7 2 6" xfId="18237" xr:uid="{6FD12666-1027-4830-AAEF-BFC16F6FBCA6}"/>
    <cellStyle name="Millares 54 7 2 7" xfId="8273" xr:uid="{6981367A-308E-4745-B66F-E064FA97D65E}"/>
    <cellStyle name="Millares 54 7 3" xfId="5408" xr:uid="{9E838E76-774A-417B-B56D-1B52EA467C09}"/>
    <cellStyle name="Millares 54 7 3 2" xfId="5409" xr:uid="{385A8B3B-37B0-451A-96EB-243540565B6E}"/>
    <cellStyle name="Millares 54 7 3 2 2" xfId="13620" xr:uid="{C09A3317-7043-431B-AEAE-775AD467ECF8}"/>
    <cellStyle name="Millares 54 7 3 2 3" xfId="10876" xr:uid="{734B25A5-29F5-4832-BE5F-07ECEE6776F6}"/>
    <cellStyle name="Millares 54 7 3 2 4" xfId="16111" xr:uid="{176DADEB-FF5A-42B4-8287-2B738B9FD7BA}"/>
    <cellStyle name="Millares 54 7 3 2 5" xfId="18240" xr:uid="{F8F6636D-07C6-4BA4-8C5F-F9C631EED1A8}"/>
    <cellStyle name="Millares 54 7 3 2 6" xfId="8276" xr:uid="{49FBD3A0-A0F5-4109-8286-1125C6A7A2EE}"/>
    <cellStyle name="Millares 54 7 3 3" xfId="13619" xr:uid="{65DF82FD-E2CF-451A-BEBE-63C25DA1F714}"/>
    <cellStyle name="Millares 54 7 3 4" xfId="10875" xr:uid="{CAA2DC2C-3D2A-4E7E-9BFE-C8F33563F927}"/>
    <cellStyle name="Millares 54 7 3 5" xfId="16110" xr:uid="{56509AAC-6415-45B1-A4E1-0D707B3AC9E3}"/>
    <cellStyle name="Millares 54 7 3 6" xfId="18239" xr:uid="{1536BC6D-7D7E-436B-8F66-07EBB821C2EE}"/>
    <cellStyle name="Millares 54 7 3 7" xfId="8275" xr:uid="{DDBF798B-80B5-4C83-AFD5-F1F563BECD04}"/>
    <cellStyle name="Millares 54 7 4" xfId="5410" xr:uid="{58C9F0C1-0AEC-44DF-A158-DC1C846C784C}"/>
    <cellStyle name="Millares 54 7 4 2" xfId="5411" xr:uid="{CDB20364-8BBE-41B4-B51A-9095F5EFB11C}"/>
    <cellStyle name="Millares 54 7 4 2 2" xfId="13622" xr:uid="{F4B0E10C-BF4C-4370-980C-70A73303C3C4}"/>
    <cellStyle name="Millares 54 7 4 2 3" xfId="10878" xr:uid="{1FC84E7D-18C8-45F3-8310-08F8DF929C94}"/>
    <cellStyle name="Millares 54 7 4 2 4" xfId="16113" xr:uid="{1915B8B0-24B8-46F3-BE1E-949D64A47D51}"/>
    <cellStyle name="Millares 54 7 4 2 5" xfId="18242" xr:uid="{CA8C13E8-B6B7-4855-A2E4-07051721D9BE}"/>
    <cellStyle name="Millares 54 7 4 2 6" xfId="8278" xr:uid="{822FDB7C-2791-4B17-806E-EB07816A4D5A}"/>
    <cellStyle name="Millares 54 7 4 3" xfId="13621" xr:uid="{F1202303-E0A0-4610-A9A3-5D83F95785CE}"/>
    <cellStyle name="Millares 54 7 4 4" xfId="10877" xr:uid="{02E8F700-BFA5-470A-8AEF-9B956438750A}"/>
    <cellStyle name="Millares 54 7 4 5" xfId="16112" xr:uid="{403F0449-047E-4AC6-AC27-32E2E759FB76}"/>
    <cellStyle name="Millares 54 7 4 6" xfId="18241" xr:uid="{77F31BDA-1CB5-4B13-83F8-09FCB409AD21}"/>
    <cellStyle name="Millares 54 7 4 7" xfId="8277" xr:uid="{43E44A8C-A326-4441-85DD-8C5AB64D647F}"/>
    <cellStyle name="Millares 54 7 5" xfId="5412" xr:uid="{31BEEE03-8D5E-42D3-A742-D73A71889974}"/>
    <cellStyle name="Millares 54 7 5 2" xfId="13623" xr:uid="{2C57632C-D9CD-4D9A-AE9D-7B28F52A990F}"/>
    <cellStyle name="Millares 54 7 5 3" xfId="10879" xr:uid="{51B9D59E-8F1D-4AC1-8EAD-6008BA2D6C9C}"/>
    <cellStyle name="Millares 54 7 5 4" xfId="16114" xr:uid="{B8D72255-0E9A-49BF-B86C-E981B7F17EF6}"/>
    <cellStyle name="Millares 54 7 5 5" xfId="18243" xr:uid="{C5677593-34E8-4E9E-AF06-DDCE021CD1E4}"/>
    <cellStyle name="Millares 54 7 5 6" xfId="8279" xr:uid="{E79C2000-C81E-4419-BA99-1BBF578C1EE0}"/>
    <cellStyle name="Millares 54 7 6" xfId="13616" xr:uid="{1A202FD5-5770-4033-BB59-9593C0D8D3D3}"/>
    <cellStyle name="Millares 54 7 7" xfId="10872" xr:uid="{864AEC6D-A41D-44CC-901E-476E036F2FC7}"/>
    <cellStyle name="Millares 54 7 8" xfId="16107" xr:uid="{4121DC06-DDB6-424F-A5D1-9B3088ECBA3C}"/>
    <cellStyle name="Millares 54 7 9" xfId="18236" xr:uid="{7CDF4D73-F055-4DBB-B93B-6CAA78513F43}"/>
    <cellStyle name="Millares 54 8" xfId="5413" xr:uid="{68094990-CBAB-4A66-8656-9CEE6EFCE8E0}"/>
    <cellStyle name="Millares 54 8 10" xfId="8280" xr:uid="{B777E668-E9BB-4521-A41D-6600B61CFCA2}"/>
    <cellStyle name="Millares 54 8 2" xfId="5414" xr:uid="{B45AC006-4E64-4EF1-8ED3-2249F7AD738E}"/>
    <cellStyle name="Millares 54 8 2 2" xfId="5415" xr:uid="{D4F17561-1046-4C89-9834-C18C7B073197}"/>
    <cellStyle name="Millares 54 8 2 2 2" xfId="13626" xr:uid="{7433EA8E-F032-448F-AC3E-FE17E07C94A0}"/>
    <cellStyle name="Millares 54 8 2 2 3" xfId="10882" xr:uid="{F50156F6-741B-4A8A-8982-DDF08F1EB098}"/>
    <cellStyle name="Millares 54 8 2 2 4" xfId="16117" xr:uid="{F702BACD-9065-4C08-BB8C-7E9DCDDFB35D}"/>
    <cellStyle name="Millares 54 8 2 2 5" xfId="18246" xr:uid="{5C79AD0B-D07A-4582-907D-3C0E71C21DB3}"/>
    <cellStyle name="Millares 54 8 2 2 6" xfId="8282" xr:uid="{5B36D98C-8C75-470F-A8AB-9A1BA158C3B8}"/>
    <cellStyle name="Millares 54 8 2 3" xfId="13625" xr:uid="{2280952D-06F1-4E4F-A0E8-89BE86A58055}"/>
    <cellStyle name="Millares 54 8 2 4" xfId="10881" xr:uid="{42967087-E03B-4253-A2AF-2C4953AF7FE5}"/>
    <cellStyle name="Millares 54 8 2 5" xfId="16116" xr:uid="{3DC4AA59-CC0C-4BCD-B03E-C25FF5711D6A}"/>
    <cellStyle name="Millares 54 8 2 6" xfId="18245" xr:uid="{94EC5CFA-4A02-4C2C-896E-BF4D2EEA55D3}"/>
    <cellStyle name="Millares 54 8 2 7" xfId="8281" xr:uid="{1B946C97-3EF9-4D57-BEB2-988DDEA4819A}"/>
    <cellStyle name="Millares 54 8 3" xfId="5416" xr:uid="{E649D316-6D02-450F-B836-8760EC8B1912}"/>
    <cellStyle name="Millares 54 8 3 2" xfId="5417" xr:uid="{AF10C2B2-75A8-4591-A33F-77C02249B529}"/>
    <cellStyle name="Millares 54 8 3 2 2" xfId="13628" xr:uid="{D5CD4BA7-EB62-4399-BB64-99FAFB04F26D}"/>
    <cellStyle name="Millares 54 8 3 2 3" xfId="10884" xr:uid="{F52E1439-557F-4114-9FA3-6153756E4F35}"/>
    <cellStyle name="Millares 54 8 3 2 4" xfId="16119" xr:uid="{3C34CCAA-0839-4AB3-961E-0D08E1104979}"/>
    <cellStyle name="Millares 54 8 3 2 5" xfId="18248" xr:uid="{437DC071-CEB4-4DC1-864D-34D3BAE895AE}"/>
    <cellStyle name="Millares 54 8 3 2 6" xfId="8284" xr:uid="{3D6156F2-1EC8-4275-9776-5103C9702FCD}"/>
    <cellStyle name="Millares 54 8 3 3" xfId="13627" xr:uid="{F24AEB35-E402-49F7-AE55-D45378525E3A}"/>
    <cellStyle name="Millares 54 8 3 4" xfId="10883" xr:uid="{F7DB9F47-759A-471D-A51C-E8FF4138534D}"/>
    <cellStyle name="Millares 54 8 3 5" xfId="16118" xr:uid="{39FB81FF-9397-4B05-A3EB-FC9130037B3F}"/>
    <cellStyle name="Millares 54 8 3 6" xfId="18247" xr:uid="{CE1EAE4D-B7BC-4135-B05B-5848BE930DF4}"/>
    <cellStyle name="Millares 54 8 3 7" xfId="8283" xr:uid="{B54733AA-A9CF-430A-9E27-751801DFCDAC}"/>
    <cellStyle name="Millares 54 8 4" xfId="5418" xr:uid="{6043AD60-70D0-45F4-AAD8-101E83489D83}"/>
    <cellStyle name="Millares 54 8 4 2" xfId="5419" xr:uid="{9560A634-D113-425F-9D4B-FE1A84236FD7}"/>
    <cellStyle name="Millares 54 8 4 2 2" xfId="13630" xr:uid="{8BA71B80-07A1-42CC-BED7-87E6DE645DEA}"/>
    <cellStyle name="Millares 54 8 4 2 3" xfId="10886" xr:uid="{57E7DF47-2CA0-4606-960F-BD2F9DD67AF0}"/>
    <cellStyle name="Millares 54 8 4 2 4" xfId="16121" xr:uid="{1E219AA4-218A-4D6F-9461-C5DFA5C70B91}"/>
    <cellStyle name="Millares 54 8 4 2 5" xfId="18250" xr:uid="{38F5DF88-E9F2-4D46-917F-FB4DC6C0A7D1}"/>
    <cellStyle name="Millares 54 8 4 2 6" xfId="8286" xr:uid="{C377CED2-3520-497A-A2D8-17ED12FB6531}"/>
    <cellStyle name="Millares 54 8 4 3" xfId="13629" xr:uid="{E64EE63F-6ECA-4429-93BB-395114B25FEB}"/>
    <cellStyle name="Millares 54 8 4 4" xfId="10885" xr:uid="{BC56069C-41F4-4EDF-8A32-D7E2B4599C92}"/>
    <cellStyle name="Millares 54 8 4 5" xfId="16120" xr:uid="{F5BEC490-8C3C-47F0-9E82-A23C7BA34803}"/>
    <cellStyle name="Millares 54 8 4 6" xfId="18249" xr:uid="{CB111054-D096-43EC-ACA2-90C4B4C19A80}"/>
    <cellStyle name="Millares 54 8 4 7" xfId="8285" xr:uid="{384B1D24-CB36-46E9-B88A-D0C9B408C0DB}"/>
    <cellStyle name="Millares 54 8 5" xfId="5420" xr:uid="{7CB173A8-68C1-4DA5-A4B2-E0966661D188}"/>
    <cellStyle name="Millares 54 8 5 2" xfId="13631" xr:uid="{96894DB6-563A-41FA-AE94-710BAF2DB560}"/>
    <cellStyle name="Millares 54 8 5 3" xfId="10887" xr:uid="{7DE0764C-0BC8-48B8-90F6-70CA13627E25}"/>
    <cellStyle name="Millares 54 8 5 4" xfId="16122" xr:uid="{60AEE330-F3E9-4942-B5C6-8095E92752DE}"/>
    <cellStyle name="Millares 54 8 5 5" xfId="18251" xr:uid="{6E263707-842F-4F15-921A-F3D49CABB4B8}"/>
    <cellStyle name="Millares 54 8 5 6" xfId="8287" xr:uid="{6D641393-58BE-4394-B2BB-364BA6AF66EF}"/>
    <cellStyle name="Millares 54 8 6" xfId="13624" xr:uid="{C971FF93-3BE9-434A-BC07-801D0935EFA4}"/>
    <cellStyle name="Millares 54 8 7" xfId="10880" xr:uid="{A827BEFE-B732-4CC8-BE81-89E952B74309}"/>
    <cellStyle name="Millares 54 8 8" xfId="16115" xr:uid="{AEE62E75-F855-4218-8ED1-C6E7C57D1708}"/>
    <cellStyle name="Millares 54 8 9" xfId="18244" xr:uid="{ED65EB01-EB07-4FB8-8E32-A0F85EBEE2AF}"/>
    <cellStyle name="Millares 54 9" xfId="5421" xr:uid="{097BB1EA-58F5-40C9-85DF-8FFE731EA4FD}"/>
    <cellStyle name="Millares 54 9 10" xfId="8288" xr:uid="{0C3D2D18-AD7D-41C5-8F0A-72C57BD7EF77}"/>
    <cellStyle name="Millares 54 9 2" xfId="5422" xr:uid="{034AEFED-7793-46D2-A7E0-76636A8940A3}"/>
    <cellStyle name="Millares 54 9 2 2" xfId="5423" xr:uid="{EC2522EE-3C27-4FB5-B1CC-7EB0A7868CC1}"/>
    <cellStyle name="Millares 54 9 2 2 2" xfId="13634" xr:uid="{DA89C296-153E-454A-80C1-9C8E04DA829B}"/>
    <cellStyle name="Millares 54 9 2 2 3" xfId="10890" xr:uid="{04DFB82F-A841-4ADF-A467-B85F952D5BB4}"/>
    <cellStyle name="Millares 54 9 2 2 4" xfId="16125" xr:uid="{37E6DDA6-9437-4FB4-BA0E-516A85D4F142}"/>
    <cellStyle name="Millares 54 9 2 2 5" xfId="18254" xr:uid="{9A3670FE-1F43-454A-806D-98E3C7AE29D8}"/>
    <cellStyle name="Millares 54 9 2 2 6" xfId="8290" xr:uid="{97DC2027-0CF3-463A-891C-C7EAB43F97CD}"/>
    <cellStyle name="Millares 54 9 2 3" xfId="13633" xr:uid="{5A0D188A-60F5-4AA0-9C30-91D20A11D0DB}"/>
    <cellStyle name="Millares 54 9 2 4" xfId="10889" xr:uid="{89F0A430-1C0C-458F-9BF3-9014426A4CDA}"/>
    <cellStyle name="Millares 54 9 2 5" xfId="16124" xr:uid="{030FEA3A-AF73-4BF4-8180-A4DF22FE0998}"/>
    <cellStyle name="Millares 54 9 2 6" xfId="18253" xr:uid="{2A75B3F5-2533-466E-8685-D7E8FF8574B8}"/>
    <cellStyle name="Millares 54 9 2 7" xfId="8289" xr:uid="{A2F81331-AC2D-4F87-896E-11DBF18E13C4}"/>
    <cellStyle name="Millares 54 9 3" xfId="5424" xr:uid="{FC8134BC-C6AF-4F9F-A2DF-3B6735B35F6D}"/>
    <cellStyle name="Millares 54 9 3 2" xfId="5425" xr:uid="{9D0DB2DE-577B-493D-858A-1ACC14354355}"/>
    <cellStyle name="Millares 54 9 3 2 2" xfId="13636" xr:uid="{41FFDF15-062F-4971-92D2-094276E5C98E}"/>
    <cellStyle name="Millares 54 9 3 2 3" xfId="10892" xr:uid="{B3A692EF-3169-44DF-8F36-5959E6EAFA0E}"/>
    <cellStyle name="Millares 54 9 3 2 4" xfId="16127" xr:uid="{38F5017B-3A1A-4212-8924-02ED9E2AF627}"/>
    <cellStyle name="Millares 54 9 3 2 5" xfId="18256" xr:uid="{799D962D-14DF-4DBF-A8F5-FA1C1B2BB62B}"/>
    <cellStyle name="Millares 54 9 3 2 6" xfId="8292" xr:uid="{35AC3700-74C9-470C-83E4-CA319BA65C23}"/>
    <cellStyle name="Millares 54 9 3 3" xfId="13635" xr:uid="{C2CF64EA-6772-4B7E-9518-64F6D2666AFC}"/>
    <cellStyle name="Millares 54 9 3 4" xfId="10891" xr:uid="{8EEE2800-7B2E-49A2-BB11-189A6AE949CE}"/>
    <cellStyle name="Millares 54 9 3 5" xfId="16126" xr:uid="{C5236661-D32C-4A76-B395-2BFA2BB37625}"/>
    <cellStyle name="Millares 54 9 3 6" xfId="18255" xr:uid="{ED2DE8FF-B1DA-46C7-8D64-C26253B45902}"/>
    <cellStyle name="Millares 54 9 3 7" xfId="8291" xr:uid="{4F0DE673-5CD0-415A-9FC1-DAD3989BD7E5}"/>
    <cellStyle name="Millares 54 9 4" xfId="5426" xr:uid="{8DF0D1B5-D0E0-4ACA-9408-C6D712D87FD4}"/>
    <cellStyle name="Millares 54 9 4 2" xfId="5427" xr:uid="{D98946F9-78D9-44AC-9B22-090003987F93}"/>
    <cellStyle name="Millares 54 9 4 2 2" xfId="13638" xr:uid="{FEE8D7CE-06F1-44E9-A363-FCC5FC15DD68}"/>
    <cellStyle name="Millares 54 9 4 2 3" xfId="10894" xr:uid="{A235CC7A-5D3B-4D55-AD02-452F1CC39516}"/>
    <cellStyle name="Millares 54 9 4 2 4" xfId="16129" xr:uid="{E6C0E280-5D4B-4EC6-82DF-B1A1A859D41E}"/>
    <cellStyle name="Millares 54 9 4 2 5" xfId="18258" xr:uid="{DE861990-E36D-4BA7-AAD5-729502FC4E4F}"/>
    <cellStyle name="Millares 54 9 4 2 6" xfId="8294" xr:uid="{89858297-1AF3-4725-98E3-77D57A3CA9C0}"/>
    <cellStyle name="Millares 54 9 4 3" xfId="13637" xr:uid="{38E4BD09-1685-443A-8B32-BFC72FE527CC}"/>
    <cellStyle name="Millares 54 9 4 4" xfId="10893" xr:uid="{6370E6AB-73F0-48E7-ABC8-770DB73BD35F}"/>
    <cellStyle name="Millares 54 9 4 5" xfId="16128" xr:uid="{A13C3656-1E18-44AC-B956-4DA668BEE82F}"/>
    <cellStyle name="Millares 54 9 4 6" xfId="18257" xr:uid="{9F46EA05-DE57-4F1C-A007-4A82BC1C49F6}"/>
    <cellStyle name="Millares 54 9 4 7" xfId="8293" xr:uid="{C4F121E5-39B0-468B-B50A-9BF2C69D5B73}"/>
    <cellStyle name="Millares 54 9 5" xfId="5428" xr:uid="{EA7E090B-1664-40A2-B10A-821D0B60B174}"/>
    <cellStyle name="Millares 54 9 5 2" xfId="13639" xr:uid="{A41966DF-FA04-4AC3-9D84-46BB65C9E0DB}"/>
    <cellStyle name="Millares 54 9 5 3" xfId="10895" xr:uid="{C18DC90C-3AFD-4F56-ACC9-F890912C9FB7}"/>
    <cellStyle name="Millares 54 9 5 4" xfId="16130" xr:uid="{CA80E320-7590-45DF-B6B8-FEFF4825CB73}"/>
    <cellStyle name="Millares 54 9 5 5" xfId="18259" xr:uid="{DEBA5430-A18D-464B-885D-F1140C8D750C}"/>
    <cellStyle name="Millares 54 9 5 6" xfId="8295" xr:uid="{8FAAB116-0C42-4E01-9787-13BC65981DFA}"/>
    <cellStyle name="Millares 54 9 6" xfId="13632" xr:uid="{4EF0E399-9082-49E0-B1DB-5B725929964A}"/>
    <cellStyle name="Millares 54 9 7" xfId="10888" xr:uid="{B104C854-66D3-40A1-868F-C359F5A8B4AE}"/>
    <cellStyle name="Millares 54 9 8" xfId="16123" xr:uid="{DE4DDC41-B3DC-4CF1-8A5F-F004ADCFC5E1}"/>
    <cellStyle name="Millares 54 9 9" xfId="18252" xr:uid="{A3418F6F-2EE4-4ED0-A5B4-55F063AFAB7D}"/>
    <cellStyle name="Millares 55" xfId="5429" xr:uid="{7CFF301D-774A-464C-BCA3-208987C2A51C}"/>
    <cellStyle name="Millares 55 10" xfId="5430" xr:uid="{44868FED-C557-4C51-93DA-59C4F432B0FC}"/>
    <cellStyle name="Millares 55 10 2" xfId="13641" xr:uid="{434C97BD-2EA0-4690-85B5-1B3FC19BAFD2}"/>
    <cellStyle name="Millares 55 10 3" xfId="12345" xr:uid="{AB066415-332A-417C-B449-3ED0F263FC30}"/>
    <cellStyle name="Millares 55 10 4" xfId="18261" xr:uid="{0C6EF3C5-7593-4C92-91E8-E94869172A96}"/>
    <cellStyle name="Millares 55 10 5" xfId="8297" xr:uid="{2D687F65-5988-417B-9D26-12B53AAB5B5E}"/>
    <cellStyle name="Millares 55 11" xfId="7019" xr:uid="{B86B4EE5-5D46-44C9-A67A-7CB121CAA34F}"/>
    <cellStyle name="Millares 55 11 2" xfId="13642" xr:uid="{8762EF9C-3EBF-46D7-AAA8-BAC799CB2540}"/>
    <cellStyle name="Millares 55 11 3" xfId="19827" xr:uid="{3AF1721B-8CE0-4B27-9636-95F3FCAB66BD}"/>
    <cellStyle name="Millares 55 11 4" xfId="8298" xr:uid="{3A94BFA9-63BB-4F68-9FCB-4824260B25F1}"/>
    <cellStyle name="Millares 55 12" xfId="8299" xr:uid="{17CBDDD7-5F57-4D61-93AA-1BF15943B5E5}"/>
    <cellStyle name="Millares 55 12 2" xfId="13643" xr:uid="{8477DDE9-F0CC-4C04-BE47-CA8E641A4ECE}"/>
    <cellStyle name="Millares 55 13" xfId="13640" xr:uid="{C08F6071-09BB-4C4B-8366-EDE6CBF6FC6D}"/>
    <cellStyle name="Millares 55 14" xfId="10896" xr:uid="{AAF803DA-3A6B-421B-B0CB-2A3A5FD35CED}"/>
    <cellStyle name="Millares 55 15" xfId="16131" xr:uid="{D5C26255-E7B7-4529-906E-32620151BB2D}"/>
    <cellStyle name="Millares 55 16" xfId="18260" xr:uid="{0F5BC060-900E-442D-A1A4-0AC5ED819316}"/>
    <cellStyle name="Millares 55 17" xfId="8296" xr:uid="{6AD2005B-3742-46BB-A931-2A83210B09C3}"/>
    <cellStyle name="Millares 55 2" xfId="5431" xr:uid="{371517B5-00DE-4910-80FE-BDF42865E6C8}"/>
    <cellStyle name="Millares 55 2 10" xfId="7149" xr:uid="{85CF1C2B-8E69-440D-A26F-F6F5F627F6E1}"/>
    <cellStyle name="Millares 55 2 10 2" xfId="13645" xr:uid="{F7493FD9-8019-48A0-B81E-33980F815C68}"/>
    <cellStyle name="Millares 55 2 10 3" xfId="19929" xr:uid="{A98582DD-54D7-4F65-AD33-DFE8F684FF39}"/>
    <cellStyle name="Millares 55 2 10 4" xfId="8301" xr:uid="{0C5704F7-A5DD-431D-BAE3-DFB51EE8CAAE}"/>
    <cellStyle name="Millares 55 2 11" xfId="8302" xr:uid="{6A83A4D9-E120-4DFF-BC18-073FBC09EAA5}"/>
    <cellStyle name="Millares 55 2 11 2" xfId="13646" xr:uid="{1F42EF46-736A-4C1F-AD4A-55FB1DF74CCA}"/>
    <cellStyle name="Millares 55 2 12" xfId="13644" xr:uid="{CB00618E-26F0-4D83-A7F7-0339FCC91A3C}"/>
    <cellStyle name="Millares 55 2 13" xfId="10897" xr:uid="{47DA0303-0BDE-4FCF-80E1-2DBC2191D5FA}"/>
    <cellStyle name="Millares 55 2 14" xfId="16132" xr:uid="{31070EFD-1F56-4252-B361-FE1B66C2FE8A}"/>
    <cellStyle name="Millares 55 2 15" xfId="18262" xr:uid="{7BD0A910-AFD5-42FB-9230-D678310D7FBE}"/>
    <cellStyle name="Millares 55 2 16" xfId="8300" xr:uid="{23D9F21A-D80E-44FD-B9D6-BE9E409617BC}"/>
    <cellStyle name="Millares 55 2 2" xfId="5432" xr:uid="{9AEDAAD5-5926-44F7-B076-616A000DB1BD}"/>
    <cellStyle name="Millares 55 2 2 2" xfId="5433" xr:uid="{404F4C19-6443-47BD-A316-CCBF7ED46B1E}"/>
    <cellStyle name="Millares 55 2 2 2 2" xfId="13648" xr:uid="{072B22C4-289A-4FA0-A54E-D2B3DBAFB04C}"/>
    <cellStyle name="Millares 55 2 2 2 3" xfId="10899" xr:uid="{51E6E593-54A8-4BD5-B167-1A54EA854745}"/>
    <cellStyle name="Millares 55 2 2 2 4" xfId="16134" xr:uid="{C63D2D69-6C43-4160-9EAC-44B7CCD2B564}"/>
    <cellStyle name="Millares 55 2 2 2 5" xfId="18264" xr:uid="{4FD1E702-440C-415D-ADC9-45C1F07AD343}"/>
    <cellStyle name="Millares 55 2 2 2 6" xfId="8304" xr:uid="{39EFA3F2-030E-436E-A761-6A334CD4C294}"/>
    <cellStyle name="Millares 55 2 2 3" xfId="13647" xr:uid="{8658A930-6EA4-4C3B-85D5-6E664A15EB55}"/>
    <cellStyle name="Millares 55 2 2 4" xfId="10898" xr:uid="{240D8D80-1DC1-49D8-ABF6-A84204B34E02}"/>
    <cellStyle name="Millares 55 2 2 5" xfId="16133" xr:uid="{15C6AD1C-5F35-4FD9-BF9A-023744AF741A}"/>
    <cellStyle name="Millares 55 2 2 6" xfId="18263" xr:uid="{7350986C-9290-4265-8440-E79A9DB3C8A4}"/>
    <cellStyle name="Millares 55 2 2 7" xfId="8303" xr:uid="{767E6947-AD4C-4E60-916E-FD37A56DE267}"/>
    <cellStyle name="Millares 55 2 3" xfId="5434" xr:uid="{5DF07DF0-DAE8-428F-B05A-D83B244D32AD}"/>
    <cellStyle name="Millares 55 2 3 2" xfId="5435" xr:uid="{57CD401A-6C60-45CD-A6C8-F953BBBE6557}"/>
    <cellStyle name="Millares 55 2 3 2 2" xfId="5436" xr:uid="{BE523D68-7791-43C6-9EA2-410E55AF5A82}"/>
    <cellStyle name="Millares 55 2 3 2 2 2" xfId="13651" xr:uid="{CF3A49DE-78A1-43CC-985A-F6B953463F6A}"/>
    <cellStyle name="Millares 55 2 3 2 2 3" xfId="10902" xr:uid="{626F247F-A47A-40CD-BC78-B2D2B05F7592}"/>
    <cellStyle name="Millares 55 2 3 2 2 4" xfId="16137" xr:uid="{4DDEC55A-0350-4436-AC87-B2F6B8D26568}"/>
    <cellStyle name="Millares 55 2 3 2 2 5" xfId="18267" xr:uid="{5D5610D9-BB6F-43F7-A6F2-6160257F8E6F}"/>
    <cellStyle name="Millares 55 2 3 2 2 6" xfId="8307" xr:uid="{993CE2E4-5AB1-4DE4-8537-3A0D2CF5432E}"/>
    <cellStyle name="Millares 55 2 3 2 3" xfId="13650" xr:uid="{1202DA4D-6782-48C7-9726-AA56BF32C3C2}"/>
    <cellStyle name="Millares 55 2 3 2 4" xfId="10901" xr:uid="{C26FAF1F-3F24-464B-8027-6F1BA395694B}"/>
    <cellStyle name="Millares 55 2 3 2 5" xfId="16136" xr:uid="{9AB7F66C-0D61-46A9-BC5B-33DE141C6197}"/>
    <cellStyle name="Millares 55 2 3 2 6" xfId="18266" xr:uid="{351C6670-8B69-4269-8486-6F8A68025445}"/>
    <cellStyle name="Millares 55 2 3 2 7" xfId="8306" xr:uid="{9C18A42C-4DB6-4931-A6E3-AA8DFBEEA1B0}"/>
    <cellStyle name="Millares 55 2 3 3" xfId="5437" xr:uid="{2E7ED7DB-1F16-449E-9028-0C56C9CFC0A4}"/>
    <cellStyle name="Millares 55 2 3 3 2" xfId="13652" xr:uid="{B043A9AC-CBE4-4D33-955D-17E6D76DCDDF}"/>
    <cellStyle name="Millares 55 2 3 3 3" xfId="10903" xr:uid="{E8EA5641-D57D-4CC4-954C-DAD77E6DB1A3}"/>
    <cellStyle name="Millares 55 2 3 3 4" xfId="16138" xr:uid="{A4165D62-E925-4342-80B9-D5DBBB118C83}"/>
    <cellStyle name="Millares 55 2 3 3 5" xfId="18268" xr:uid="{47F25CC7-F746-4AD7-8713-2A690A119936}"/>
    <cellStyle name="Millares 55 2 3 3 6" xfId="8308" xr:uid="{9B53B8E5-200C-45DF-925A-6FAFFC25F4DE}"/>
    <cellStyle name="Millares 55 2 3 4" xfId="13649" xr:uid="{573DCBF5-C7DA-4C3A-86D6-6747E3CD8788}"/>
    <cellStyle name="Millares 55 2 3 5" xfId="10900" xr:uid="{184BDEE1-7B2B-432A-8F9C-8A66224FFF36}"/>
    <cellStyle name="Millares 55 2 3 6" xfId="16135" xr:uid="{DAFA3B93-548C-4E59-BA87-6B53C5A18247}"/>
    <cellStyle name="Millares 55 2 3 7" xfId="18265" xr:uid="{58E3CF16-272E-432B-8F27-4E6056223F70}"/>
    <cellStyle name="Millares 55 2 3 8" xfId="8305" xr:uid="{A4D4C908-5C37-4EC4-9223-5884F7BAF9C2}"/>
    <cellStyle name="Millares 55 2 4" xfId="5438" xr:uid="{78BA7B92-6BE1-4BA2-BCA6-7E14D943DF92}"/>
    <cellStyle name="Millares 55 2 4 2" xfId="5439" xr:uid="{93D7EFDB-9373-4EE6-A5DF-D58341073F7E}"/>
    <cellStyle name="Millares 55 2 4 2 2" xfId="13654" xr:uid="{44BAC5AA-4879-4255-A941-9882BE7B00FF}"/>
    <cellStyle name="Millares 55 2 4 2 3" xfId="10905" xr:uid="{FA0C1403-05B2-412E-9D2E-79A91CF40202}"/>
    <cellStyle name="Millares 55 2 4 2 4" xfId="16140" xr:uid="{B3408ABC-A882-49D2-9F77-15BDF2AD3AFB}"/>
    <cellStyle name="Millares 55 2 4 2 5" xfId="18270" xr:uid="{F34837C5-E936-495A-89C9-328742EEC0FC}"/>
    <cellStyle name="Millares 55 2 4 2 6" xfId="8310" xr:uid="{D43949F6-C777-4413-8D68-13C75BE9A9B6}"/>
    <cellStyle name="Millares 55 2 4 3" xfId="13653" xr:uid="{48588816-4AB6-41BC-8BC7-18C0A35AEA71}"/>
    <cellStyle name="Millares 55 2 4 4" xfId="10904" xr:uid="{39D9E83D-F054-4305-9E6E-4C22F082CA08}"/>
    <cellStyle name="Millares 55 2 4 5" xfId="16139" xr:uid="{FC99392F-CB05-491B-852A-378AE89BB141}"/>
    <cellStyle name="Millares 55 2 4 6" xfId="18269" xr:uid="{DAAFF62C-0B1C-48EB-9BBF-E7894B11187E}"/>
    <cellStyle name="Millares 55 2 4 7" xfId="8309" xr:uid="{8DEE06A4-1762-43D1-B0F2-6E96F7FE1B1C}"/>
    <cellStyle name="Millares 55 2 5" xfId="5440" xr:uid="{C839FA6B-19D3-4A72-AC79-2AB7A754F254}"/>
    <cellStyle name="Millares 55 2 5 2" xfId="5441" xr:uid="{CC0766CF-AD43-46A3-BF8A-A278BDF00C28}"/>
    <cellStyle name="Millares 55 2 5 2 2" xfId="13656" xr:uid="{FC962E3A-AB63-48C9-BCCB-ED2DC7AE9756}"/>
    <cellStyle name="Millares 55 2 5 2 3" xfId="10907" xr:uid="{194B94CE-E76F-4C3F-93E4-93436A85B787}"/>
    <cellStyle name="Millares 55 2 5 2 4" xfId="16142" xr:uid="{016D49FB-B9CC-40C3-BB44-6F774A13E71D}"/>
    <cellStyle name="Millares 55 2 5 2 5" xfId="18272" xr:uid="{CE0063C7-7561-4130-AB2C-B02DC61CDE3F}"/>
    <cellStyle name="Millares 55 2 5 2 6" xfId="8312" xr:uid="{CE3B2363-FFB0-4E11-8B74-5630A4DAFC57}"/>
    <cellStyle name="Millares 55 2 5 3" xfId="13655" xr:uid="{109E9863-75CC-4CC7-AA25-32936C777842}"/>
    <cellStyle name="Millares 55 2 5 4" xfId="10906" xr:uid="{374EE9F5-308D-44AE-AF08-FDCCB0CAC04A}"/>
    <cellStyle name="Millares 55 2 5 5" xfId="16141" xr:uid="{AFAC23C2-11A3-4028-ADD8-AF833D4F1153}"/>
    <cellStyle name="Millares 55 2 5 6" xfId="18271" xr:uid="{670D78C1-B416-4CEE-8109-9802DFE52EF4}"/>
    <cellStyle name="Millares 55 2 5 7" xfId="8311" xr:uid="{C6711654-848A-48D3-8492-D516C9D8CD25}"/>
    <cellStyle name="Millares 55 2 6" xfId="5442" xr:uid="{17D6DAB6-E125-445A-BF1C-AC5CBC30F125}"/>
    <cellStyle name="Millares 55 2 6 2" xfId="13657" xr:uid="{5BB5A8B1-69D4-4EA5-9CD5-B0917B053538}"/>
    <cellStyle name="Millares 55 2 6 3" xfId="10908" xr:uid="{F035AF61-728C-4A78-936D-763449F35465}"/>
    <cellStyle name="Millares 55 2 6 4" xfId="16143" xr:uid="{79B1E64C-89CD-43C3-8620-3CD3B332066F}"/>
    <cellStyle name="Millares 55 2 6 5" xfId="18273" xr:uid="{DF1F63BA-D465-43B0-A054-660CB7607B94}"/>
    <cellStyle name="Millares 55 2 6 6" xfId="8313" xr:uid="{EB43C02F-841C-46E7-8F54-F20B01D051F7}"/>
    <cellStyle name="Millares 55 2 7" xfId="5443" xr:uid="{0CB85914-CE5D-4F2C-B365-E78F9DE34773}"/>
    <cellStyle name="Millares 55 2 7 2" xfId="13658" xr:uid="{98032525-EE62-4BC6-8027-1D7504B2786D}"/>
    <cellStyle name="Millares 55 2 7 3" xfId="10909" xr:uid="{5EE519AE-D0AB-4063-9502-297925C0E64F}"/>
    <cellStyle name="Millares 55 2 7 4" xfId="16144" xr:uid="{7FD3173F-CD7D-4F22-BA94-65CE0C4434AE}"/>
    <cellStyle name="Millares 55 2 7 5" xfId="18274" xr:uid="{7B1B8B6C-3096-46E1-B385-27A07C4CCB83}"/>
    <cellStyle name="Millares 55 2 7 6" xfId="8314" xr:uid="{CF878E02-CA1A-4274-8628-34498F4922A7}"/>
    <cellStyle name="Millares 55 2 8" xfId="5444" xr:uid="{0B527B02-CEA8-44E9-8F78-99F95ABA0F15}"/>
    <cellStyle name="Millares 55 2 8 2" xfId="13659" xr:uid="{EF4FC87A-EC77-448E-A88D-6017DE641D9A}"/>
    <cellStyle name="Millares 55 2 8 3" xfId="10910" xr:uid="{4FEF6ED0-8AF7-49F7-B603-1C0FA743ACBB}"/>
    <cellStyle name="Millares 55 2 8 4" xfId="16145" xr:uid="{CDE73AD3-1DBF-44A1-8340-F8EB36A150DC}"/>
    <cellStyle name="Millares 55 2 8 5" xfId="18275" xr:uid="{BE2AB6BD-143F-4CA8-BA96-4B41E73A7597}"/>
    <cellStyle name="Millares 55 2 8 6" xfId="8315" xr:uid="{00C4B57C-B381-4CB6-B92D-23DD3D130F08}"/>
    <cellStyle name="Millares 55 2 9" xfId="5445" xr:uid="{36249197-46EF-4135-B0CD-5D8781B56C53}"/>
    <cellStyle name="Millares 55 2 9 2" xfId="13660" xr:uid="{A9836893-69D0-489A-99E3-F51AF39D8B94}"/>
    <cellStyle name="Millares 55 2 9 3" xfId="12346" xr:uid="{0F575A1C-F6DD-4AFD-BA1B-415D9930806D}"/>
    <cellStyle name="Millares 55 2 9 4" xfId="18276" xr:uid="{719592DB-7853-4EDE-8E4B-1EEE7F2A779B}"/>
    <cellStyle name="Millares 55 2 9 5" xfId="8316" xr:uid="{E13B9421-45B5-4E1D-88B1-3AFB0717AFFF}"/>
    <cellStyle name="Millares 55 3" xfId="5446" xr:uid="{314B1322-B262-4603-835D-838C6E5B486A}"/>
    <cellStyle name="Millares 55 3 10" xfId="8317" xr:uid="{5C2AFD88-38BA-43D5-82A5-42BCAEEAE7FC}"/>
    <cellStyle name="Millares 55 3 2" xfId="5447" xr:uid="{4EA3FD7F-7858-4278-8298-23D2718C772A}"/>
    <cellStyle name="Millares 55 3 2 2" xfId="5448" xr:uid="{32249AA3-8812-4B18-BF2A-D51FFEC9D882}"/>
    <cellStyle name="Millares 55 3 2 2 2" xfId="13663" xr:uid="{5FF9E149-855A-43F1-AB94-AC17EFBC5D38}"/>
    <cellStyle name="Millares 55 3 2 2 3" xfId="10913" xr:uid="{7645B182-67C3-46B6-9156-666EC7E8EEA2}"/>
    <cellStyle name="Millares 55 3 2 2 4" xfId="16148" xr:uid="{8F5C978C-E198-49AC-92E8-C819684D9AB8}"/>
    <cellStyle name="Millares 55 3 2 2 5" xfId="18279" xr:uid="{F001EA70-C371-4899-AD2F-5330B87E6B5A}"/>
    <cellStyle name="Millares 55 3 2 2 6" xfId="8319" xr:uid="{18BE2FA4-775C-464E-BAF0-371FF93B3CB2}"/>
    <cellStyle name="Millares 55 3 2 3" xfId="13662" xr:uid="{F2962E4B-1734-4088-B9B0-7D0B7A5E259E}"/>
    <cellStyle name="Millares 55 3 2 4" xfId="10912" xr:uid="{7BBBCE27-78FD-4ABC-9B25-250267E9E315}"/>
    <cellStyle name="Millares 55 3 2 5" xfId="16147" xr:uid="{3339648A-84C8-4408-A9FA-D96FCABE5828}"/>
    <cellStyle name="Millares 55 3 2 6" xfId="18278" xr:uid="{311F4134-556B-4AF2-9915-68BE74697BB8}"/>
    <cellStyle name="Millares 55 3 2 7" xfId="8318" xr:uid="{990A89A5-E4DE-491C-8CBF-8DF35CEDA9AC}"/>
    <cellStyle name="Millares 55 3 3" xfId="5449" xr:uid="{AAE2471E-B271-4E16-A26E-15AF2C087CAA}"/>
    <cellStyle name="Millares 55 3 3 2" xfId="5450" xr:uid="{D4798826-E9EE-446E-9CB7-B5212BB91C73}"/>
    <cellStyle name="Millares 55 3 3 2 2" xfId="13665" xr:uid="{C0042CE5-EC6B-4839-8B3E-4EA8E4C02E54}"/>
    <cellStyle name="Millares 55 3 3 2 3" xfId="10915" xr:uid="{EFE75C81-4CAF-47C2-B06C-0CA33DB24BB3}"/>
    <cellStyle name="Millares 55 3 3 2 4" xfId="16150" xr:uid="{5B8A430D-E260-4DD7-A012-BCFBAA5C50BB}"/>
    <cellStyle name="Millares 55 3 3 2 5" xfId="18281" xr:uid="{5365519D-7B59-4D39-81C4-A409842A9BCC}"/>
    <cellStyle name="Millares 55 3 3 2 6" xfId="8321" xr:uid="{FBC31587-A193-4F84-AFD5-030D99CE1D47}"/>
    <cellStyle name="Millares 55 3 3 3" xfId="13664" xr:uid="{4B2C63FA-A7AB-42BF-A6B9-811EF56BE7E7}"/>
    <cellStyle name="Millares 55 3 3 4" xfId="10914" xr:uid="{5CA1FA1E-1861-455F-9DFC-D953913D5BEB}"/>
    <cellStyle name="Millares 55 3 3 5" xfId="16149" xr:uid="{3CCE121F-3F13-456D-9E18-3B11308CC5FF}"/>
    <cellStyle name="Millares 55 3 3 6" xfId="18280" xr:uid="{4015314F-C579-4163-A952-AC371CD8119E}"/>
    <cellStyle name="Millares 55 3 3 7" xfId="8320" xr:uid="{CEC64FE6-B3EB-45ED-95D2-FF2BDA7C489C}"/>
    <cellStyle name="Millares 55 3 4" xfId="5451" xr:uid="{24963D22-3B71-4E0F-A5E8-68E458ACB8C1}"/>
    <cellStyle name="Millares 55 3 4 2" xfId="5452" xr:uid="{64C0660D-8713-4843-8245-7EA020A12189}"/>
    <cellStyle name="Millares 55 3 4 2 2" xfId="13667" xr:uid="{D9B69ECD-8B50-4D68-818C-2717F415718F}"/>
    <cellStyle name="Millares 55 3 4 2 3" xfId="10917" xr:uid="{EC3A50C6-13EC-4670-92CD-C72D6AF326B4}"/>
    <cellStyle name="Millares 55 3 4 2 4" xfId="16152" xr:uid="{CE20AE9D-B634-4279-8CD6-355064905913}"/>
    <cellStyle name="Millares 55 3 4 2 5" xfId="18283" xr:uid="{215D6C9C-3E25-4790-969C-8F7E8D002A57}"/>
    <cellStyle name="Millares 55 3 4 2 6" xfId="8323" xr:uid="{D8ED5C59-F10E-455C-BBE6-451B164AE575}"/>
    <cellStyle name="Millares 55 3 4 3" xfId="13666" xr:uid="{CB31527C-E50D-4F30-95B1-017447F9DEA4}"/>
    <cellStyle name="Millares 55 3 4 4" xfId="10916" xr:uid="{60ACA5A0-2073-4563-B952-CA8A7D16F368}"/>
    <cellStyle name="Millares 55 3 4 5" xfId="16151" xr:uid="{A609CDFD-1B35-4348-90FE-4E162DBD10EF}"/>
    <cellStyle name="Millares 55 3 4 6" xfId="18282" xr:uid="{66F170D1-D630-402C-AFF4-BAD2B7DB9250}"/>
    <cellStyle name="Millares 55 3 4 7" xfId="8322" xr:uid="{05C8DD52-E23F-42C3-AC3A-BB90C13C63AD}"/>
    <cellStyle name="Millares 55 3 5" xfId="5453" xr:uid="{A43396E2-5441-4D2A-9B14-0F382280AA36}"/>
    <cellStyle name="Millares 55 3 5 2" xfId="13668" xr:uid="{927045FE-57B1-4731-9A78-CCB0359BD8E9}"/>
    <cellStyle name="Millares 55 3 5 3" xfId="10918" xr:uid="{A9B0A014-504C-43CC-8FB7-1FCDABA05A5E}"/>
    <cellStyle name="Millares 55 3 5 4" xfId="16153" xr:uid="{1A14427C-9839-46B7-B9EE-998AD942959F}"/>
    <cellStyle name="Millares 55 3 5 5" xfId="18284" xr:uid="{0E189B56-920B-4926-8BAC-B0424DFA34EA}"/>
    <cellStyle name="Millares 55 3 5 6" xfId="8324" xr:uid="{D4E9B81E-D347-4989-9F60-2BF383C01180}"/>
    <cellStyle name="Millares 55 3 6" xfId="13661" xr:uid="{9F5AB691-7E45-4DE4-A91E-3D0B8F4D5686}"/>
    <cellStyle name="Millares 55 3 7" xfId="10911" xr:uid="{EFEE6F87-A31E-4A74-B556-85AF172E2963}"/>
    <cellStyle name="Millares 55 3 8" xfId="16146" xr:uid="{F68CF449-6140-4C0B-9243-0982C0EBE62A}"/>
    <cellStyle name="Millares 55 3 9" xfId="18277" xr:uid="{4D7192DA-2B04-4D89-A41D-A6BAD2C8D3C6}"/>
    <cellStyle name="Millares 55 4" xfId="5454" xr:uid="{0A559E67-2A84-48E4-A043-F803C15D7B00}"/>
    <cellStyle name="Millares 55 4 10" xfId="8325" xr:uid="{C92B0587-61EE-4319-90F1-D48F5FAB6012}"/>
    <cellStyle name="Millares 55 4 2" xfId="5455" xr:uid="{90E8B3D1-4DCC-4AD5-9E3A-440C5F8AD904}"/>
    <cellStyle name="Millares 55 4 2 2" xfId="5456" xr:uid="{3E4AB955-D2ED-48F4-84E2-B6C7DC346BE5}"/>
    <cellStyle name="Millares 55 4 2 2 2" xfId="13671" xr:uid="{3F6B5483-C025-450D-9C2A-2015123B21C7}"/>
    <cellStyle name="Millares 55 4 2 2 3" xfId="10921" xr:uid="{9AEB21A5-34A5-4C7E-B0A5-7FC644257782}"/>
    <cellStyle name="Millares 55 4 2 2 4" xfId="16156" xr:uid="{27D0A709-CEEB-4A0E-9413-2FD58099FFAA}"/>
    <cellStyle name="Millares 55 4 2 2 5" xfId="18287" xr:uid="{2A8EE645-3789-485C-B64E-D41988890E40}"/>
    <cellStyle name="Millares 55 4 2 2 6" xfId="8327" xr:uid="{626B5705-56D7-426F-8525-3BAC09D69AE0}"/>
    <cellStyle name="Millares 55 4 2 3" xfId="13670" xr:uid="{558E1DC4-FE4E-4C5A-BD01-977E5B01248B}"/>
    <cellStyle name="Millares 55 4 2 4" xfId="10920" xr:uid="{EFE80D28-17B0-487D-AC91-1E650521923B}"/>
    <cellStyle name="Millares 55 4 2 5" xfId="16155" xr:uid="{04354E80-A14B-4FBA-91D4-97ECBED965FB}"/>
    <cellStyle name="Millares 55 4 2 6" xfId="18286" xr:uid="{5D1EA0A3-827D-48E4-B048-CC557C53BCAF}"/>
    <cellStyle name="Millares 55 4 2 7" xfId="8326" xr:uid="{4D69D108-81FF-4BAF-8E1F-3C9AFA6B4A30}"/>
    <cellStyle name="Millares 55 4 3" xfId="5457" xr:uid="{C310BD8A-7714-4A06-A425-43B35342C112}"/>
    <cellStyle name="Millares 55 4 3 2" xfId="5458" xr:uid="{74108A16-D961-4A69-98E2-C12B36132432}"/>
    <cellStyle name="Millares 55 4 3 2 2" xfId="13673" xr:uid="{8B71E0B3-3111-4D58-AAC6-EA885599A909}"/>
    <cellStyle name="Millares 55 4 3 2 3" xfId="10923" xr:uid="{6D26D7FE-D756-4B79-96CD-32DA74012D6A}"/>
    <cellStyle name="Millares 55 4 3 2 4" xfId="16158" xr:uid="{7B9A4AB5-F944-4F6E-9F4A-932C0E98D149}"/>
    <cellStyle name="Millares 55 4 3 2 5" xfId="18289" xr:uid="{60FE4ECC-7FAD-4FEC-A105-56A48693580F}"/>
    <cellStyle name="Millares 55 4 3 2 6" xfId="8329" xr:uid="{470A890D-5864-4CB7-AC33-721658DCE40A}"/>
    <cellStyle name="Millares 55 4 3 3" xfId="13672" xr:uid="{D360E11C-3A35-4821-B349-3E5C0D5B2875}"/>
    <cellStyle name="Millares 55 4 3 4" xfId="10922" xr:uid="{98580764-6B61-4E26-859D-AEA5D30D9528}"/>
    <cellStyle name="Millares 55 4 3 5" xfId="16157" xr:uid="{09056279-F4FA-468F-87A2-72110B4AF529}"/>
    <cellStyle name="Millares 55 4 3 6" xfId="18288" xr:uid="{0C6B5238-21E7-429D-A740-F282C543828F}"/>
    <cellStyle name="Millares 55 4 3 7" xfId="8328" xr:uid="{16145AA5-1D0F-45CD-9E08-C9EE9833BC4C}"/>
    <cellStyle name="Millares 55 4 4" xfId="5459" xr:uid="{C20CF7BD-D832-4611-BA0E-A5D7D6CC8ECB}"/>
    <cellStyle name="Millares 55 4 4 2" xfId="5460" xr:uid="{B81692D5-4691-4F1E-9BE0-BAEDCEABEEF9}"/>
    <cellStyle name="Millares 55 4 4 2 2" xfId="13675" xr:uid="{1BD1DAE9-191E-4801-B32A-590075BB1601}"/>
    <cellStyle name="Millares 55 4 4 2 3" xfId="10925" xr:uid="{4527DF61-65C2-4F32-B625-810DEC6318A5}"/>
    <cellStyle name="Millares 55 4 4 2 4" xfId="16160" xr:uid="{C2D88600-5B87-499A-8212-8145A69C2C42}"/>
    <cellStyle name="Millares 55 4 4 2 5" xfId="18291" xr:uid="{1BBC8D72-7099-4D71-9A1B-7A1A3CEB5AD8}"/>
    <cellStyle name="Millares 55 4 4 2 6" xfId="8331" xr:uid="{9DB826E4-E07B-4400-A6B3-47871BD93C3D}"/>
    <cellStyle name="Millares 55 4 4 3" xfId="13674" xr:uid="{E52BB64C-1A6E-4AEB-8ACE-0709DB3D6F86}"/>
    <cellStyle name="Millares 55 4 4 4" xfId="10924" xr:uid="{EFE7EE50-53E7-436E-A954-86997F6FDC1E}"/>
    <cellStyle name="Millares 55 4 4 5" xfId="16159" xr:uid="{DE27F26E-D207-4E63-9FC6-BB5ADEBD3E8C}"/>
    <cellStyle name="Millares 55 4 4 6" xfId="18290" xr:uid="{A71BB1E6-63F0-46DA-B629-FB295EDC0CB8}"/>
    <cellStyle name="Millares 55 4 4 7" xfId="8330" xr:uid="{08A3A127-C067-481A-BDF3-FBC6753996D5}"/>
    <cellStyle name="Millares 55 4 5" xfId="5461" xr:uid="{EADD94CD-2747-430D-A93D-D712FBA36063}"/>
    <cellStyle name="Millares 55 4 5 2" xfId="13676" xr:uid="{424D2CE5-3203-4814-958D-0E56C4F20597}"/>
    <cellStyle name="Millares 55 4 5 3" xfId="10926" xr:uid="{77803F6D-F871-4C18-BC54-232FCDEB2754}"/>
    <cellStyle name="Millares 55 4 5 4" xfId="16161" xr:uid="{9B5DCD9B-B5E9-462B-AA9B-0055E228D5A8}"/>
    <cellStyle name="Millares 55 4 5 5" xfId="18292" xr:uid="{A6174601-C570-41DC-AB5B-3B3227027E7A}"/>
    <cellStyle name="Millares 55 4 5 6" xfId="8332" xr:uid="{416E5E36-D9FB-49C5-A20C-707855D877B9}"/>
    <cellStyle name="Millares 55 4 6" xfId="13669" xr:uid="{EE9BB493-2A4E-48B8-8BB1-8917CC1DC81D}"/>
    <cellStyle name="Millares 55 4 7" xfId="10919" xr:uid="{B7314D4B-D8BD-4ADB-B6A7-C66D2E20799C}"/>
    <cellStyle name="Millares 55 4 8" xfId="16154" xr:uid="{B59EFE86-5CF6-46A1-82C6-5813192CC21C}"/>
    <cellStyle name="Millares 55 4 9" xfId="18285" xr:uid="{B7EBEBA4-DE2D-4EC6-B15D-6276A512D687}"/>
    <cellStyle name="Millares 55 5" xfId="5462" xr:uid="{28C2D552-8A11-4688-B96A-180D034D642E}"/>
    <cellStyle name="Millares 55 5 10" xfId="8333" xr:uid="{9184E98C-2D27-40CA-B5A7-A004AB3EFEA4}"/>
    <cellStyle name="Millares 55 5 2" xfId="5463" xr:uid="{0239622F-EC80-4231-957C-A6E4F9E069D8}"/>
    <cellStyle name="Millares 55 5 2 2" xfId="5464" xr:uid="{DCCA1D3D-8EC1-4507-947F-FC29F137B0B9}"/>
    <cellStyle name="Millares 55 5 2 2 2" xfId="13679" xr:uid="{B7759D7B-BA9F-4D21-8568-E7591B82CE5F}"/>
    <cellStyle name="Millares 55 5 2 2 3" xfId="10929" xr:uid="{9030F80C-A256-49B2-89AE-C1D06766C3F4}"/>
    <cellStyle name="Millares 55 5 2 2 4" xfId="16164" xr:uid="{EAEB380B-4D08-4EC7-9B19-973A9B96216B}"/>
    <cellStyle name="Millares 55 5 2 2 5" xfId="18295" xr:uid="{7EA54420-BB2A-4735-97FC-3AC927BD19C7}"/>
    <cellStyle name="Millares 55 5 2 2 6" xfId="8335" xr:uid="{172D18C7-4EC1-4F31-B410-7585F06AABC7}"/>
    <cellStyle name="Millares 55 5 2 3" xfId="13678" xr:uid="{94F712EE-915E-4FF0-AEE3-625D4A853B02}"/>
    <cellStyle name="Millares 55 5 2 4" xfId="10928" xr:uid="{EC2B1D91-9FF2-4FC1-8EDA-A06B04B4058A}"/>
    <cellStyle name="Millares 55 5 2 5" xfId="16163" xr:uid="{C8D94F37-5803-4E5D-B222-0C71CD8518B8}"/>
    <cellStyle name="Millares 55 5 2 6" xfId="18294" xr:uid="{F3C9D5B0-2E92-4E6E-8372-6BF853804ED8}"/>
    <cellStyle name="Millares 55 5 2 7" xfId="8334" xr:uid="{6E66E942-D2EA-4005-A5E9-177575113ED9}"/>
    <cellStyle name="Millares 55 5 3" xfId="5465" xr:uid="{0CD8E3FA-899B-4246-B233-ED77281AE49A}"/>
    <cellStyle name="Millares 55 5 3 2" xfId="5466" xr:uid="{A2026819-654A-4792-BB10-410E71E2B3BD}"/>
    <cellStyle name="Millares 55 5 3 2 2" xfId="13681" xr:uid="{B10081F1-85BA-4ABE-8F3B-B32BE5121706}"/>
    <cellStyle name="Millares 55 5 3 2 3" xfId="10931" xr:uid="{DE9D080C-7F77-4CF2-99FB-824E78C6377D}"/>
    <cellStyle name="Millares 55 5 3 2 4" xfId="16166" xr:uid="{25FB550C-9710-4AAC-9F4F-7156EDFFB051}"/>
    <cellStyle name="Millares 55 5 3 2 5" xfId="18297" xr:uid="{B5F00387-093B-426F-AC55-A0EF044A6BB9}"/>
    <cellStyle name="Millares 55 5 3 2 6" xfId="8337" xr:uid="{72369532-6BEF-4E3C-99AE-2572CA7B219B}"/>
    <cellStyle name="Millares 55 5 3 3" xfId="13680" xr:uid="{C3086C79-973B-4190-B372-3BE56A5823E2}"/>
    <cellStyle name="Millares 55 5 3 4" xfId="10930" xr:uid="{B7E3C245-6FDE-46AD-AD02-50265A4AB994}"/>
    <cellStyle name="Millares 55 5 3 5" xfId="16165" xr:uid="{1745F2A5-821D-4070-8275-A81B6D7803F3}"/>
    <cellStyle name="Millares 55 5 3 6" xfId="18296" xr:uid="{75D4E97F-08EC-488F-811E-9905984FFBAF}"/>
    <cellStyle name="Millares 55 5 3 7" xfId="8336" xr:uid="{1984ADA6-0E4B-4A6D-ACB2-8496A3D4D366}"/>
    <cellStyle name="Millares 55 5 4" xfId="5467" xr:uid="{397C513E-17F6-402E-A22A-5FFE0CC81195}"/>
    <cellStyle name="Millares 55 5 4 2" xfId="5468" xr:uid="{B937BD5C-CEBE-4417-A1B9-0C565BC6D079}"/>
    <cellStyle name="Millares 55 5 4 2 2" xfId="13683" xr:uid="{65E5B4E9-1C85-4157-82D8-BE7A14D2F705}"/>
    <cellStyle name="Millares 55 5 4 2 3" xfId="10933" xr:uid="{957E69D5-A38A-4A31-AAF3-C54C41795E92}"/>
    <cellStyle name="Millares 55 5 4 2 4" xfId="16168" xr:uid="{CCC7081C-37BF-44D0-BAB5-70CF02F9805D}"/>
    <cellStyle name="Millares 55 5 4 2 5" xfId="18299" xr:uid="{AF45BC8B-9229-4E64-A890-80355825AB92}"/>
    <cellStyle name="Millares 55 5 4 2 6" xfId="8339" xr:uid="{2477B186-B051-4378-951F-C4B3D645ABCB}"/>
    <cellStyle name="Millares 55 5 4 3" xfId="13682" xr:uid="{CB77E9F5-10B8-47D1-8B62-B34A34D1F9E0}"/>
    <cellStyle name="Millares 55 5 4 4" xfId="10932" xr:uid="{D708783D-358A-4A1C-87EE-81A6326D6CBA}"/>
    <cellStyle name="Millares 55 5 4 5" xfId="16167" xr:uid="{574EE116-453A-4487-A8AA-528C6521AA65}"/>
    <cellStyle name="Millares 55 5 4 6" xfId="18298" xr:uid="{8EC99AA6-D9AC-4C95-8FED-30896F0B6410}"/>
    <cellStyle name="Millares 55 5 4 7" xfId="8338" xr:uid="{D36908DD-3578-4D3A-B2AC-EA87720DC09D}"/>
    <cellStyle name="Millares 55 5 5" xfId="5469" xr:uid="{96122728-4F3B-4627-B292-34E083E1B743}"/>
    <cellStyle name="Millares 55 5 5 2" xfId="13684" xr:uid="{CDF03BA5-F8E0-43BD-94CA-9FCD2F852060}"/>
    <cellStyle name="Millares 55 5 5 3" xfId="10934" xr:uid="{38A7143B-C815-47EC-A64D-A8CBBAECD223}"/>
    <cellStyle name="Millares 55 5 5 4" xfId="16169" xr:uid="{C9162596-DCC8-4F71-8FCE-4DEAD8F74634}"/>
    <cellStyle name="Millares 55 5 5 5" xfId="18300" xr:uid="{9299E8B8-D477-4884-8C3A-173F5FFEA14C}"/>
    <cellStyle name="Millares 55 5 5 6" xfId="8340" xr:uid="{6F673CFF-BCA4-4A1F-90F8-453041098615}"/>
    <cellStyle name="Millares 55 5 6" xfId="13677" xr:uid="{B9E878AB-3F9B-496E-9302-9AC31B3124F1}"/>
    <cellStyle name="Millares 55 5 7" xfId="10927" xr:uid="{759A78A1-538E-4808-A96A-EE45D86D8328}"/>
    <cellStyle name="Millares 55 5 8" xfId="16162" xr:uid="{1EC7484B-42F4-493C-8681-445002D358F5}"/>
    <cellStyle name="Millares 55 5 9" xfId="18293" xr:uid="{25C61829-6AA7-4B0C-BC31-53425B16629F}"/>
    <cellStyle name="Millares 55 6" xfId="5470" xr:uid="{AB20A497-0BAA-4B56-8C11-7E38504DF740}"/>
    <cellStyle name="Millares 55 6 2" xfId="5471" xr:uid="{AC999C82-603A-488C-90B9-DBBD5AC4BBE5}"/>
    <cellStyle name="Millares 55 6 2 2" xfId="13686" xr:uid="{7E58EFBF-90A4-477B-A757-14C7A8A2E4F3}"/>
    <cellStyle name="Millares 55 6 2 3" xfId="10936" xr:uid="{A0EF1094-5B26-4903-9D20-936281C159A6}"/>
    <cellStyle name="Millares 55 6 2 4" xfId="16171" xr:uid="{8B529F4B-5C4A-421E-B94C-0B82BB8DAEA2}"/>
    <cellStyle name="Millares 55 6 2 5" xfId="18302" xr:uid="{3AF5B47C-1197-4C63-B9D6-5841289DAAD9}"/>
    <cellStyle name="Millares 55 6 2 6" xfId="8342" xr:uid="{A82C2D3C-EEEF-47D1-BCD2-7DB7C8A625C1}"/>
    <cellStyle name="Millares 55 6 3" xfId="13685" xr:uid="{4FC7BA7B-57B9-4524-A968-00234C24C882}"/>
    <cellStyle name="Millares 55 6 4" xfId="10935" xr:uid="{9AF24826-6A6B-4554-8765-5840D5DF6F14}"/>
    <cellStyle name="Millares 55 6 5" xfId="16170" xr:uid="{36879A23-B579-495E-8394-A5C9E0C00F64}"/>
    <cellStyle name="Millares 55 6 6" xfId="18301" xr:uid="{AB4B61CA-2512-4A0F-8637-7DBDEC0B7B64}"/>
    <cellStyle name="Millares 55 6 7" xfId="8341" xr:uid="{46D9A8F4-ED9E-4C33-9B6C-77E030509FE2}"/>
    <cellStyle name="Millares 55 7" xfId="5472" xr:uid="{4C294051-B6FA-4FD5-9C80-2891F66FF392}"/>
    <cellStyle name="Millares 55 7 2" xfId="5473" xr:uid="{04DB0CAA-F60D-4753-B4C2-C8B2845073D2}"/>
    <cellStyle name="Millares 55 7 2 2" xfId="13688" xr:uid="{D1C29CE4-135B-4A79-9D5B-8C91AF666637}"/>
    <cellStyle name="Millares 55 7 2 3" xfId="10938" xr:uid="{536EEDFF-02CC-4084-A45E-774FBD8710BA}"/>
    <cellStyle name="Millares 55 7 2 4" xfId="16173" xr:uid="{B2A0EFFB-718B-4D91-9221-5328094491BD}"/>
    <cellStyle name="Millares 55 7 2 5" xfId="18304" xr:uid="{F2527EA2-D25D-425E-A6DC-F6A92315CEF9}"/>
    <cellStyle name="Millares 55 7 2 6" xfId="8344" xr:uid="{AA1C0D30-BC60-4363-9C22-A15172E964F4}"/>
    <cellStyle name="Millares 55 7 3" xfId="13687" xr:uid="{5D8A2972-403A-40F9-8403-E350715CA0AE}"/>
    <cellStyle name="Millares 55 7 4" xfId="10937" xr:uid="{7E031CAD-68F2-4056-8DC9-0A98FF0CBBAF}"/>
    <cellStyle name="Millares 55 7 5" xfId="16172" xr:uid="{9EBA500B-FE1E-4F85-B87E-2CE923A9992D}"/>
    <cellStyle name="Millares 55 7 6" xfId="18303" xr:uid="{6420334F-B02B-408B-8B34-94EDC1BEE567}"/>
    <cellStyle name="Millares 55 7 7" xfId="8343" xr:uid="{A79923E3-9D10-449F-A41D-307C6952B940}"/>
    <cellStyle name="Millares 55 8" xfId="5474" xr:uid="{284A248B-B85C-4849-9D9F-49C6F3B05CD3}"/>
    <cellStyle name="Millares 55 8 2" xfId="5475" xr:uid="{A5FCB8DC-89BD-48C7-A51E-9517B70CA2EA}"/>
    <cellStyle name="Millares 55 8 2 2" xfId="13690" xr:uid="{5BF9ED15-27B4-4A18-877C-8BD69DE89EDC}"/>
    <cellStyle name="Millares 55 8 2 3" xfId="10940" xr:uid="{56826BE9-7269-45B9-8B78-CBA0A950727D}"/>
    <cellStyle name="Millares 55 8 2 4" xfId="16175" xr:uid="{CBA579C3-92F9-4361-B7DC-24505D3AD465}"/>
    <cellStyle name="Millares 55 8 2 5" xfId="18306" xr:uid="{CDA4A4DA-E77A-4A8A-9CE1-D421F0C7969C}"/>
    <cellStyle name="Millares 55 8 2 6" xfId="8346" xr:uid="{FF64F0B5-FC8A-47EF-BA13-3C315CA6289A}"/>
    <cellStyle name="Millares 55 8 3" xfId="13689" xr:uid="{26005055-3C4B-403C-BC58-CB8D7ADFBBB1}"/>
    <cellStyle name="Millares 55 8 4" xfId="10939" xr:uid="{9DD0B204-9156-463C-B688-4E48EB95544D}"/>
    <cellStyle name="Millares 55 8 5" xfId="16174" xr:uid="{92A61547-DFCD-4129-97C4-BCAC36290EDC}"/>
    <cellStyle name="Millares 55 8 6" xfId="18305" xr:uid="{216E43E5-27D5-4245-B51B-757D9A561627}"/>
    <cellStyle name="Millares 55 8 7" xfId="8345" xr:uid="{D280E4B0-148B-4B0A-B7A6-C0CF7908899B}"/>
    <cellStyle name="Millares 55 9" xfId="5476" xr:uid="{BD9C3EFD-BFA2-4D45-AAB3-0C4CA492EE1B}"/>
    <cellStyle name="Millares 55 9 2" xfId="13691" xr:uid="{F239C7F8-5B9A-41CD-9462-30D2013A4D54}"/>
    <cellStyle name="Millares 55 9 3" xfId="10941" xr:uid="{9EE9BE80-0997-483E-97F8-20DFE3698E70}"/>
    <cellStyle name="Millares 55 9 4" xfId="16176" xr:uid="{176EC910-496C-405B-B2CA-11134E1AF597}"/>
    <cellStyle name="Millares 55 9 5" xfId="18307" xr:uid="{D40D3F09-9AD4-4B69-BA7C-8D9C31EF8FE9}"/>
    <cellStyle name="Millares 55 9 6" xfId="8347" xr:uid="{C697E2D3-8115-4A46-AD28-FB373B5F7C82}"/>
    <cellStyle name="Millares 56" xfId="5477" xr:uid="{29556C74-9323-43ED-8415-BE3669962922}"/>
    <cellStyle name="Millares 56 10" xfId="16177" xr:uid="{9371B94E-19C6-40CB-A99B-1EB099237F12}"/>
    <cellStyle name="Millares 56 11" xfId="18308" xr:uid="{BD738C63-BF3C-447F-BC67-B5F866D42154}"/>
    <cellStyle name="Millares 56 12" xfId="8348" xr:uid="{2D4C0FF9-E2C2-4614-B769-CFC0979449F2}"/>
    <cellStyle name="Millares 56 2" xfId="5478" xr:uid="{A9E0A8DA-3E72-4A3E-ADE3-101A8DFB946F}"/>
    <cellStyle name="Millares 56 2 10" xfId="18309" xr:uid="{3A526AD0-B072-4C9B-B2FD-8C2A8B34364F}"/>
    <cellStyle name="Millares 56 2 11" xfId="8349" xr:uid="{B29AB974-A27A-45F7-8263-D8000A5E478C}"/>
    <cellStyle name="Millares 56 2 2" xfId="5479" xr:uid="{A3E1C14B-CDA8-4668-A819-86E6CB471AA2}"/>
    <cellStyle name="Millares 56 2 2 2" xfId="13694" xr:uid="{9CAC1B15-5366-4901-AF3A-2DBCBD53FD8A}"/>
    <cellStyle name="Millares 56 2 2 3" xfId="10944" xr:uid="{D8126854-1CA7-4A19-8FCB-73054CBBA26C}"/>
    <cellStyle name="Millares 56 2 2 4" xfId="16179" xr:uid="{A8D21648-F97A-45B8-BD06-F186EEACB971}"/>
    <cellStyle name="Millares 56 2 2 5" xfId="18310" xr:uid="{00760CB4-C318-4468-9E03-078326438CD0}"/>
    <cellStyle name="Millares 56 2 2 6" xfId="8350" xr:uid="{9A3AF154-B48C-4C86-9D83-31CDE6B23439}"/>
    <cellStyle name="Millares 56 2 3" xfId="5480" xr:uid="{4BC03751-694D-4F4C-81D6-B9635ACC5B01}"/>
    <cellStyle name="Millares 56 2 3 2" xfId="13695" xr:uid="{A4B35799-8955-494E-B9A6-2A5A4A69B964}"/>
    <cellStyle name="Millares 56 2 3 3" xfId="10945" xr:uid="{56569827-BE65-4550-8C8E-2477F22BB59B}"/>
    <cellStyle name="Millares 56 2 3 4" xfId="16180" xr:uid="{38513DAC-324E-45F3-8DC9-F8EB10F71CC1}"/>
    <cellStyle name="Millares 56 2 3 5" xfId="18311" xr:uid="{757C8952-4F12-4EE2-A353-7779EEFA5C17}"/>
    <cellStyle name="Millares 56 2 3 6" xfId="8351" xr:uid="{90C0AC07-EF1A-40BA-8B98-84B506C4BC57}"/>
    <cellStyle name="Millares 56 2 4" xfId="5481" xr:uid="{460AF293-8F6B-48C0-A4F4-0966BE95B0C2}"/>
    <cellStyle name="Millares 56 2 4 2" xfId="13696" xr:uid="{FC8EFA55-8F0E-48F2-BB0F-42809A0679C0}"/>
    <cellStyle name="Millares 56 2 4 3" xfId="12348" xr:uid="{448EB8CF-D4BF-4C9E-865E-1839AB683492}"/>
    <cellStyle name="Millares 56 2 4 4" xfId="18312" xr:uid="{1F035477-B7D3-45B5-8C64-1A7EDA208C2B}"/>
    <cellStyle name="Millares 56 2 4 5" xfId="8352" xr:uid="{5077760F-4F26-4A22-ADF8-2FAD3B3ED70F}"/>
    <cellStyle name="Millares 56 2 5" xfId="7150" xr:uid="{4BB1479A-9B3A-4277-BE73-E0C7AAD78E2F}"/>
    <cellStyle name="Millares 56 2 5 2" xfId="13697" xr:uid="{9EBD6886-14CD-4026-B31E-2C2D53DEF9AF}"/>
    <cellStyle name="Millares 56 2 5 3" xfId="19930" xr:uid="{14F759F5-9293-4B2E-8F3B-AFB807522144}"/>
    <cellStyle name="Millares 56 2 5 4" xfId="8353" xr:uid="{3534F429-E973-4014-950D-E76242DCF926}"/>
    <cellStyle name="Millares 56 2 6" xfId="8354" xr:uid="{175B6CE9-18F4-4688-88C8-B74DE359DA0E}"/>
    <cellStyle name="Millares 56 2 6 2" xfId="13698" xr:uid="{FF20ACF2-E4F1-44A2-97DE-86D489D5BBB9}"/>
    <cellStyle name="Millares 56 2 7" xfId="13693" xr:uid="{E6FD1FD9-91AF-41A9-849E-2599A03494B0}"/>
    <cellStyle name="Millares 56 2 8" xfId="10943" xr:uid="{F4375AE9-05DD-44E7-9EEB-49A822D29191}"/>
    <cellStyle name="Millares 56 2 9" xfId="16178" xr:uid="{2CCD7B72-45FD-4FB2-81B7-FE7DE81A8329}"/>
    <cellStyle name="Millares 56 3" xfId="5482" xr:uid="{3F42B9B2-65F9-4178-8EAA-421F97415733}"/>
    <cellStyle name="Millares 56 3 2" xfId="13699" xr:uid="{90BC0A29-1E25-497D-8834-2DBB36B79F42}"/>
    <cellStyle name="Millares 56 3 3" xfId="10946" xr:uid="{6012F0D1-0AAD-4B95-A5D7-F0A09CC745A6}"/>
    <cellStyle name="Millares 56 3 4" xfId="16181" xr:uid="{298741D9-9B5A-4578-9DD3-9B54BCBFBC5D}"/>
    <cellStyle name="Millares 56 3 5" xfId="18313" xr:uid="{6AEE7E84-BEFB-435B-AB84-EC76E24F12BA}"/>
    <cellStyle name="Millares 56 3 6" xfId="8355" xr:uid="{9EBF77AD-DE1B-4C0E-94E1-64697C6F38CF}"/>
    <cellStyle name="Millares 56 4" xfId="5483" xr:uid="{E6D4A4CF-ED42-46F2-BCDB-DB386A851F27}"/>
    <cellStyle name="Millares 56 4 2" xfId="13700" xr:uid="{BBE5B588-DAAA-479F-A080-57630EF39CC7}"/>
    <cellStyle name="Millares 56 4 3" xfId="10947" xr:uid="{2394CBB8-30F7-4F1D-9B23-101729BD2528}"/>
    <cellStyle name="Millares 56 4 4" xfId="16182" xr:uid="{21C7D73E-91EC-4800-8C6A-CB37A08DCDB8}"/>
    <cellStyle name="Millares 56 4 5" xfId="18314" xr:uid="{1F2E2B54-6FC4-4A85-8EDC-011738F625B4}"/>
    <cellStyle name="Millares 56 4 6" xfId="8356" xr:uid="{BBED9E15-A318-4AF6-B251-F7B46EAB9835}"/>
    <cellStyle name="Millares 56 5" xfId="5484" xr:uid="{E01563DE-C449-4293-A633-CCB9F997E098}"/>
    <cellStyle name="Millares 56 5 2" xfId="13701" xr:uid="{8EB9FA0A-4AC5-4909-97A5-E88CE1A8DCE2}"/>
    <cellStyle name="Millares 56 5 3" xfId="12347" xr:uid="{74437D1B-FE3D-4FD2-9E52-A4D6441997CB}"/>
    <cellStyle name="Millares 56 5 4" xfId="18315" xr:uid="{03865065-27CA-47DD-BFB5-D2215FBB3C01}"/>
    <cellStyle name="Millares 56 5 5" xfId="8357" xr:uid="{DF0AA6C9-F82E-44EA-8485-7EE42E4689B3}"/>
    <cellStyle name="Millares 56 6" xfId="7020" xr:uid="{C247A982-6DE4-48EB-9DAF-F52C23B6E869}"/>
    <cellStyle name="Millares 56 6 2" xfId="13702" xr:uid="{7A446170-1B4A-455E-96F3-B39DBABF5C40}"/>
    <cellStyle name="Millares 56 6 3" xfId="19828" xr:uid="{F1DCF43B-359F-40FE-A1F6-FB9DAFE4D088}"/>
    <cellStyle name="Millares 56 6 4" xfId="8358" xr:uid="{A11E1D23-D391-4ADE-A92E-7766A1ECC740}"/>
    <cellStyle name="Millares 56 7" xfId="8359" xr:uid="{900ED514-2BC4-4C21-AB31-43121C71FEB7}"/>
    <cellStyle name="Millares 56 7 2" xfId="13703" xr:uid="{3D8189E1-07ED-4A24-AE7B-EA0C645A9313}"/>
    <cellStyle name="Millares 56 8" xfId="13692" xr:uid="{6CE43EAB-58F9-4B7E-8C6A-6293E9497EF6}"/>
    <cellStyle name="Millares 56 9" xfId="10942" xr:uid="{89E896CF-7002-4C9C-BABB-71D4C2D24AAB}"/>
    <cellStyle name="Millares 57" xfId="5485" xr:uid="{67F08D7D-1DC5-4D43-A485-7F8956E5F9C5}"/>
    <cellStyle name="Millares 57 10" xfId="16183" xr:uid="{B811F9E2-B9D0-4B1F-829F-27BA238349CC}"/>
    <cellStyle name="Millares 57 11" xfId="18316" xr:uid="{1C29CDA9-B3FC-43B6-B9C0-F857794FB46D}"/>
    <cellStyle name="Millares 57 12" xfId="8360" xr:uid="{C1A83763-8C89-4978-B282-70018CEFED6C}"/>
    <cellStyle name="Millares 57 2" xfId="5486" xr:uid="{774ECEFE-8D69-4EA8-8D9F-D72E563CE220}"/>
    <cellStyle name="Millares 57 2 10" xfId="18317" xr:uid="{EFC3F48C-86B8-4CFE-8EF3-5579C74DC060}"/>
    <cellStyle name="Millares 57 2 11" xfId="8361" xr:uid="{09FED4C2-3618-461D-895F-E8824A118A13}"/>
    <cellStyle name="Millares 57 2 2" xfId="5487" xr:uid="{071D76C6-005F-489C-B2CF-06E1D54741CC}"/>
    <cellStyle name="Millares 57 2 2 2" xfId="13706" xr:uid="{A24A3FBD-B62D-4DA4-8C29-B5CAD9167875}"/>
    <cellStyle name="Millares 57 2 2 3" xfId="10950" xr:uid="{79BA194E-5EED-4CB3-8236-6A638A0764E1}"/>
    <cellStyle name="Millares 57 2 2 4" xfId="16185" xr:uid="{FA1AAB9C-3902-4A5F-B4FC-B07AC4112142}"/>
    <cellStyle name="Millares 57 2 2 5" xfId="18318" xr:uid="{E3958FA0-FFDB-47E9-82FF-FBC7EE0C8B0F}"/>
    <cellStyle name="Millares 57 2 2 6" xfId="8362" xr:uid="{5B6E49CB-4E88-49F3-87E8-589553E5226F}"/>
    <cellStyle name="Millares 57 2 3" xfId="5488" xr:uid="{C60AD04F-3A48-4EF0-831D-35588100D488}"/>
    <cellStyle name="Millares 57 2 3 2" xfId="13707" xr:uid="{2C05BA44-8A12-479C-A0FD-854F2587534B}"/>
    <cellStyle name="Millares 57 2 3 3" xfId="10951" xr:uid="{110C6334-70CF-4DD4-8AE7-41B238E8132C}"/>
    <cellStyle name="Millares 57 2 3 4" xfId="16186" xr:uid="{D155D6AB-B52C-4588-8123-51079EF61658}"/>
    <cellStyle name="Millares 57 2 3 5" xfId="18319" xr:uid="{59978275-C767-40A7-9220-D829C21B7007}"/>
    <cellStyle name="Millares 57 2 3 6" xfId="8363" xr:uid="{A065BC25-7EB6-4FEE-89CF-EC5AC09EFD73}"/>
    <cellStyle name="Millares 57 2 4" xfId="5489" xr:uid="{F09BBEAC-67F2-402F-926E-36E82B1F7E2B}"/>
    <cellStyle name="Millares 57 2 4 2" xfId="13708" xr:uid="{8719D1CF-1435-4FFC-9DFA-47D9F26DC431}"/>
    <cellStyle name="Millares 57 2 4 3" xfId="12350" xr:uid="{ECB4EBB9-B615-4D42-B129-DEBD8D2032E9}"/>
    <cellStyle name="Millares 57 2 4 4" xfId="18320" xr:uid="{2383445C-00BF-4026-B2AB-A4C0128B3862}"/>
    <cellStyle name="Millares 57 2 4 5" xfId="8364" xr:uid="{A2D6E6DB-9A65-427F-9618-842F17FDA7CD}"/>
    <cellStyle name="Millares 57 2 5" xfId="7151" xr:uid="{49BBD758-88E6-4844-90CC-C3D497629E9A}"/>
    <cellStyle name="Millares 57 2 5 2" xfId="13709" xr:uid="{D09C7E7B-D7A8-49B4-B261-8119603481B7}"/>
    <cellStyle name="Millares 57 2 5 3" xfId="19931" xr:uid="{C95721E1-7026-4117-A4E3-52627F07D234}"/>
    <cellStyle name="Millares 57 2 5 4" xfId="8365" xr:uid="{1775F9B6-0319-4EF2-A490-2C3F1F254E09}"/>
    <cellStyle name="Millares 57 2 6" xfId="8366" xr:uid="{B9028121-4D45-4480-9031-50C1436A2422}"/>
    <cellStyle name="Millares 57 2 6 2" xfId="13710" xr:uid="{990EBBFE-64F4-4436-B755-65E15D2A5469}"/>
    <cellStyle name="Millares 57 2 7" xfId="13705" xr:uid="{4B75B956-EBB8-49BC-B48C-52B421F379DA}"/>
    <cellStyle name="Millares 57 2 8" xfId="10949" xr:uid="{759B85E4-8A8E-4AA4-B5F0-602A922E2167}"/>
    <cellStyle name="Millares 57 2 9" xfId="16184" xr:uid="{00113133-2DA6-4DF1-8131-54E28888072D}"/>
    <cellStyle name="Millares 57 3" xfId="5490" xr:uid="{2B7CD1FD-EC98-4B73-951D-D2B7AF904BBD}"/>
    <cellStyle name="Millares 57 3 2" xfId="13711" xr:uid="{B9809E93-EC68-4FF3-9414-A580C7473B49}"/>
    <cellStyle name="Millares 57 3 3" xfId="10952" xr:uid="{840042DD-9F0F-4F6E-9CA0-29AA24BC1503}"/>
    <cellStyle name="Millares 57 3 4" xfId="16187" xr:uid="{5D2C2669-148D-490A-B818-513ECDCCAFA7}"/>
    <cellStyle name="Millares 57 3 5" xfId="18321" xr:uid="{52E7B334-6763-4912-BEA2-D7ABF8E2C6C6}"/>
    <cellStyle name="Millares 57 3 6" xfId="8367" xr:uid="{13AFF202-1AB1-4B2B-BB89-6B9B276CEA3A}"/>
    <cellStyle name="Millares 57 4" xfId="5491" xr:uid="{E856BEB5-7881-4C12-B31F-DC1279919C10}"/>
    <cellStyle name="Millares 57 4 2" xfId="13712" xr:uid="{11A4FC97-5B1E-4EF1-9DB8-9AEEEE69C5B4}"/>
    <cellStyle name="Millares 57 4 3" xfId="10953" xr:uid="{FCEFC08B-09DC-497F-95CF-3D5393773546}"/>
    <cellStyle name="Millares 57 4 4" xfId="16188" xr:uid="{5D46666E-A653-483D-91F8-B0C5AFFB4891}"/>
    <cellStyle name="Millares 57 4 5" xfId="18322" xr:uid="{C478DA99-73C4-476B-9284-608C4C4E35B6}"/>
    <cellStyle name="Millares 57 4 6" xfId="8368" xr:uid="{27F891CB-8B8A-459B-B09A-F98066F4BB3E}"/>
    <cellStyle name="Millares 57 5" xfId="5492" xr:uid="{B79B0766-072B-4DA8-B6C9-B222BFD5F3DC}"/>
    <cellStyle name="Millares 57 5 2" xfId="13713" xr:uid="{DB8A9F3B-1B66-45D2-843A-916B96D7E084}"/>
    <cellStyle name="Millares 57 5 3" xfId="12349" xr:uid="{12B94973-0AA9-44B3-A293-7A9786CAC945}"/>
    <cellStyle name="Millares 57 5 4" xfId="18323" xr:uid="{D9E5B09F-A865-494F-8DB8-FB481D0AB7BA}"/>
    <cellStyle name="Millares 57 5 5" xfId="8369" xr:uid="{9E57453C-9D92-4C5C-805C-1FF32315CC77}"/>
    <cellStyle name="Millares 57 6" xfId="7021" xr:uid="{66597785-916D-45EF-A926-BCD95BC1F78B}"/>
    <cellStyle name="Millares 57 6 2" xfId="13714" xr:uid="{14C4D069-0A16-4CBB-B58C-D91709C0D38D}"/>
    <cellStyle name="Millares 57 6 3" xfId="19829" xr:uid="{4780D71A-5761-42FA-BAB3-F5383626518C}"/>
    <cellStyle name="Millares 57 6 4" xfId="8370" xr:uid="{5733A19B-27D8-468C-BCED-58845842E6B0}"/>
    <cellStyle name="Millares 57 7" xfId="8371" xr:uid="{C2229418-6078-410C-850F-54C74F5B16E0}"/>
    <cellStyle name="Millares 57 7 2" xfId="13715" xr:uid="{23453981-BC02-4ADC-BD90-83794A3341EF}"/>
    <cellStyle name="Millares 57 8" xfId="13704" xr:uid="{5487511B-3151-42E4-8CE4-D9809915E558}"/>
    <cellStyle name="Millares 57 9" xfId="10948" xr:uid="{D64CC135-3F28-4C19-9DE3-49E5D4FF0A06}"/>
    <cellStyle name="Millares 58" xfId="5493" xr:uid="{856FA280-F32A-4AE1-A2CF-A77F4B0D3A32}"/>
    <cellStyle name="Millares 58 10" xfId="5494" xr:uid="{663A4454-3108-4D80-9D15-9A6C2A8636F1}"/>
    <cellStyle name="Millares 58 10 2" xfId="13717" xr:uid="{47E61959-6E8D-41FD-A1F2-2E132216FEC2}"/>
    <cellStyle name="Millares 58 10 3" xfId="12351" xr:uid="{718F92CE-E648-46E1-8A2F-8F7FC772EE60}"/>
    <cellStyle name="Millares 58 10 4" xfId="18325" xr:uid="{658AFEB9-A1CC-4574-9501-28E58FBF857F}"/>
    <cellStyle name="Millares 58 10 5" xfId="8373" xr:uid="{CBD17A12-A9B1-456D-A227-0FCE7D6062E7}"/>
    <cellStyle name="Millares 58 11" xfId="7022" xr:uid="{24BAAA46-67C0-49EA-87C9-FE1293FEE045}"/>
    <cellStyle name="Millares 58 11 2" xfId="13718" xr:uid="{CBA455C8-6361-45BB-B63A-B4B757199F77}"/>
    <cellStyle name="Millares 58 11 3" xfId="19830" xr:uid="{08E8C66A-44BE-4BD3-A289-8DA519CAA308}"/>
    <cellStyle name="Millares 58 11 4" xfId="8374" xr:uid="{F0DB9571-4696-49F4-8A91-F4FF7AFDABB2}"/>
    <cellStyle name="Millares 58 12" xfId="8375" xr:uid="{77602D8B-CA7C-4F6E-97A0-47E347839DCC}"/>
    <cellStyle name="Millares 58 12 2" xfId="13719" xr:uid="{12ABEF95-0F39-480E-A9EB-32673B3892F9}"/>
    <cellStyle name="Millares 58 13" xfId="13716" xr:uid="{E6B6CDB0-F8CE-44A3-88E6-000FA100A722}"/>
    <cellStyle name="Millares 58 14" xfId="10954" xr:uid="{0A52B0E2-4D8D-40BB-B6F4-671C525F0689}"/>
    <cellStyle name="Millares 58 15" xfId="16189" xr:uid="{0609845A-EA47-4DE1-B4A3-0853B475546B}"/>
    <cellStyle name="Millares 58 16" xfId="18324" xr:uid="{29FB8664-5360-4E24-B214-954260BA5746}"/>
    <cellStyle name="Millares 58 17" xfId="8372" xr:uid="{5733E3F6-C3E7-49A9-9414-6CFA7EDA2D90}"/>
    <cellStyle name="Millares 58 2" xfId="5495" xr:uid="{B4BB4227-7695-4E27-A813-63B778DA13DC}"/>
    <cellStyle name="Millares 58 2 10" xfId="7152" xr:uid="{945DFE9A-C584-4E03-A3CF-D52D619A0147}"/>
    <cellStyle name="Millares 58 2 10 2" xfId="13721" xr:uid="{92916738-3D11-4D45-BC91-D608F7E69ADF}"/>
    <cellStyle name="Millares 58 2 10 3" xfId="19932" xr:uid="{D348D41E-DA64-4A19-9F5C-176017FB5AEF}"/>
    <cellStyle name="Millares 58 2 10 4" xfId="8377" xr:uid="{5CED29D8-0739-4AA8-B58F-384364825EC9}"/>
    <cellStyle name="Millares 58 2 11" xfId="8378" xr:uid="{4D3D2090-C4AF-4890-935A-0EB7272AFEAD}"/>
    <cellStyle name="Millares 58 2 11 2" xfId="13722" xr:uid="{DC095C17-0F1E-45B7-991C-F926CE4B9C98}"/>
    <cellStyle name="Millares 58 2 12" xfId="13720" xr:uid="{6050142C-93D0-4B72-A471-0B82AA512ABE}"/>
    <cellStyle name="Millares 58 2 13" xfId="10955" xr:uid="{9C3CCA0A-B0B8-48B8-A434-009018BE8CBC}"/>
    <cellStyle name="Millares 58 2 14" xfId="16190" xr:uid="{7A8141B9-A8C4-4529-AE9C-86579573EDB1}"/>
    <cellStyle name="Millares 58 2 15" xfId="18326" xr:uid="{FB8C4540-3438-47A2-A58D-86B7C473B8AB}"/>
    <cellStyle name="Millares 58 2 16" xfId="8376" xr:uid="{D011F332-D04E-4DFA-99B4-3273B2745122}"/>
    <cellStyle name="Millares 58 2 2" xfId="5496" xr:uid="{6C1C6296-8B31-4BBC-9F96-AA8771D20581}"/>
    <cellStyle name="Millares 58 2 2 2" xfId="5497" xr:uid="{F4C9D263-E6B3-4262-8595-0094BF40AEA9}"/>
    <cellStyle name="Millares 58 2 2 2 2" xfId="13724" xr:uid="{34D30993-CB59-4977-897E-76C3772C1293}"/>
    <cellStyle name="Millares 58 2 2 2 3" xfId="10957" xr:uid="{B1EF7F7F-DC4F-4436-8D18-8DEBDF30773A}"/>
    <cellStyle name="Millares 58 2 2 2 4" xfId="16192" xr:uid="{0D3421CD-C9A0-487C-95BB-DE3E8B15B657}"/>
    <cellStyle name="Millares 58 2 2 2 5" xfId="18328" xr:uid="{E6C1D59C-8927-448F-9382-7951D83C0941}"/>
    <cellStyle name="Millares 58 2 2 2 6" xfId="8380" xr:uid="{80FBD633-5927-48E2-8448-992C0548B365}"/>
    <cellStyle name="Millares 58 2 2 3" xfId="13723" xr:uid="{A9BF44E2-110B-42F2-8551-D51906765270}"/>
    <cellStyle name="Millares 58 2 2 4" xfId="10956" xr:uid="{553445E6-2504-4198-82C8-39B834A6BE0A}"/>
    <cellStyle name="Millares 58 2 2 5" xfId="16191" xr:uid="{336A7568-6FC5-4D50-8378-46A8E991A15A}"/>
    <cellStyle name="Millares 58 2 2 6" xfId="18327" xr:uid="{55961C8E-BEBE-4474-82C5-3546A4A43B7E}"/>
    <cellStyle name="Millares 58 2 2 7" xfId="8379" xr:uid="{598D1687-ABF3-44BD-9744-16785D4871F1}"/>
    <cellStyle name="Millares 58 2 3" xfId="5498" xr:uid="{EE91B033-D5C0-49B3-A281-A9532E63410E}"/>
    <cellStyle name="Millares 58 2 3 2" xfId="5499" xr:uid="{02118BED-22D0-4C6F-90CE-F2BEC64817AB}"/>
    <cellStyle name="Millares 58 2 3 2 2" xfId="5500" xr:uid="{291258AB-9D49-4224-A27E-3026CF148944}"/>
    <cellStyle name="Millares 58 2 3 2 2 2" xfId="13727" xr:uid="{BFFA8E34-3CD7-4DCD-9E9E-D6D18F2E3BCE}"/>
    <cellStyle name="Millares 58 2 3 2 2 3" xfId="10960" xr:uid="{2B84903B-4E60-41EB-93A3-727B31973A73}"/>
    <cellStyle name="Millares 58 2 3 2 2 4" xfId="16195" xr:uid="{CDC338A7-28B9-449B-BB88-3CEBDBAF3D7B}"/>
    <cellStyle name="Millares 58 2 3 2 2 5" xfId="18331" xr:uid="{37D7277E-B8DA-4D46-B3EF-4D1E8CF06560}"/>
    <cellStyle name="Millares 58 2 3 2 2 6" xfId="8383" xr:uid="{212B8132-37A8-4D8D-8B86-A77C16B556E5}"/>
    <cellStyle name="Millares 58 2 3 2 3" xfId="13726" xr:uid="{920ABE23-E24B-435B-A78E-52F3C7B22669}"/>
    <cellStyle name="Millares 58 2 3 2 4" xfId="10959" xr:uid="{BED8EB80-8447-4FFD-A68D-75910DEEE10A}"/>
    <cellStyle name="Millares 58 2 3 2 5" xfId="16194" xr:uid="{2A072C71-CF28-4C77-B239-37B9F6DB6F1D}"/>
    <cellStyle name="Millares 58 2 3 2 6" xfId="18330" xr:uid="{09BD9DA7-FC87-41B9-A0B1-F2A85741A1F3}"/>
    <cellStyle name="Millares 58 2 3 2 7" xfId="8382" xr:uid="{FCB3A942-48A9-436C-BB8C-6688576B2E7F}"/>
    <cellStyle name="Millares 58 2 3 3" xfId="5501" xr:uid="{1B311F2F-EAD5-4C27-9E5C-C1A07E74C4E6}"/>
    <cellStyle name="Millares 58 2 3 3 2" xfId="13728" xr:uid="{4A2F8E55-E7C1-426E-9D26-79911D8F0849}"/>
    <cellStyle name="Millares 58 2 3 3 3" xfId="10961" xr:uid="{8679140C-53B7-400B-A5AB-C0906071A276}"/>
    <cellStyle name="Millares 58 2 3 3 4" xfId="16196" xr:uid="{557D8A48-CA1F-463E-B773-26AD3150E732}"/>
    <cellStyle name="Millares 58 2 3 3 5" xfId="18332" xr:uid="{5A176B3B-EE84-43AC-B2B8-5DDCA10B6A82}"/>
    <cellStyle name="Millares 58 2 3 3 6" xfId="8384" xr:uid="{994247D1-B9BA-4B57-BD82-C53C0E6DFF82}"/>
    <cellStyle name="Millares 58 2 3 4" xfId="13725" xr:uid="{72A18D3B-02E7-4317-9E3D-5A56A77ACBB8}"/>
    <cellStyle name="Millares 58 2 3 5" xfId="10958" xr:uid="{6C1D39E2-CD18-4D2F-B64E-A44776B4C7B4}"/>
    <cellStyle name="Millares 58 2 3 6" xfId="16193" xr:uid="{99CD6F70-A754-4FF0-9B20-B464B4D52975}"/>
    <cellStyle name="Millares 58 2 3 7" xfId="18329" xr:uid="{61603724-B6EF-4F6D-B5AB-15EDF3EC478B}"/>
    <cellStyle name="Millares 58 2 3 8" xfId="8381" xr:uid="{8F0ABA59-8847-4432-8FD2-E9AC97E9F79A}"/>
    <cellStyle name="Millares 58 2 4" xfId="5502" xr:uid="{7CC1E75A-0E15-4A0F-A1E5-D7406064B96F}"/>
    <cellStyle name="Millares 58 2 4 2" xfId="5503" xr:uid="{3D8DE1E5-F588-4145-B3F7-D3D5D110018E}"/>
    <cellStyle name="Millares 58 2 4 2 2" xfId="13730" xr:uid="{F5C923BE-8048-4FAB-AD47-BD8FF480B821}"/>
    <cellStyle name="Millares 58 2 4 2 3" xfId="10963" xr:uid="{6C9FC88E-4B87-4860-8578-847641C5463A}"/>
    <cellStyle name="Millares 58 2 4 2 4" xfId="16198" xr:uid="{010505E8-C758-4DFC-903B-0DAC30D59F0A}"/>
    <cellStyle name="Millares 58 2 4 2 5" xfId="18334" xr:uid="{F089C54B-C8BA-4FC6-8FAF-F25B9966D1C1}"/>
    <cellStyle name="Millares 58 2 4 2 6" xfId="8386" xr:uid="{D728F6DA-F9AA-4BB9-AE48-3536A9186B8D}"/>
    <cellStyle name="Millares 58 2 4 3" xfId="13729" xr:uid="{D7605046-238C-4CBE-8B53-AE3494BDE58D}"/>
    <cellStyle name="Millares 58 2 4 4" xfId="10962" xr:uid="{F9B27767-26E2-4394-996B-B69B5E62D08C}"/>
    <cellStyle name="Millares 58 2 4 5" xfId="16197" xr:uid="{32FA8306-BF9F-4A3B-879B-CCC05F23D971}"/>
    <cellStyle name="Millares 58 2 4 6" xfId="18333" xr:uid="{2A946C1B-123F-4BFD-B024-D16BB29362CF}"/>
    <cellStyle name="Millares 58 2 4 7" xfId="8385" xr:uid="{CCBD538F-1FBA-440D-BE62-0F502D32C81F}"/>
    <cellStyle name="Millares 58 2 5" xfId="5504" xr:uid="{19C9FF87-70E7-4324-88BF-DEE08AB8021C}"/>
    <cellStyle name="Millares 58 2 5 2" xfId="5505" xr:uid="{9B5BFAE1-3025-4D30-8325-F43E26B06D18}"/>
    <cellStyle name="Millares 58 2 5 2 2" xfId="13732" xr:uid="{CBDC85D5-88A2-40F1-9F25-500A67025EA2}"/>
    <cellStyle name="Millares 58 2 5 2 3" xfId="10965" xr:uid="{D89F9F26-8012-44F2-BCE7-5BF8071C231C}"/>
    <cellStyle name="Millares 58 2 5 2 4" xfId="16200" xr:uid="{7689DC13-40B6-4864-ADCC-88D13F1C15C4}"/>
    <cellStyle name="Millares 58 2 5 2 5" xfId="18336" xr:uid="{283336E1-5CEE-468A-9870-A88C92D5E212}"/>
    <cellStyle name="Millares 58 2 5 2 6" xfId="8388" xr:uid="{2D0A8F2C-A40F-438C-A5DA-FEC793703256}"/>
    <cellStyle name="Millares 58 2 5 3" xfId="13731" xr:uid="{F8C58665-7F79-49CE-B534-DB65E16C2EC7}"/>
    <cellStyle name="Millares 58 2 5 4" xfId="10964" xr:uid="{98E7FFC9-04E6-4BA3-94BD-2A40FD439338}"/>
    <cellStyle name="Millares 58 2 5 5" xfId="16199" xr:uid="{31F33393-3899-4CFE-A116-6C39D3C5077C}"/>
    <cellStyle name="Millares 58 2 5 6" xfId="18335" xr:uid="{B6252083-01D7-4CC3-AE27-6E3F5AA81C1B}"/>
    <cellStyle name="Millares 58 2 5 7" xfId="8387" xr:uid="{44618B8C-ECB1-4BE8-9B37-2A7253E1A2D3}"/>
    <cellStyle name="Millares 58 2 6" xfId="5506" xr:uid="{2E335D99-AB73-4354-AB30-EE18E64D0AD2}"/>
    <cellStyle name="Millares 58 2 6 2" xfId="13733" xr:uid="{5DEC1165-977C-4F79-8F99-7AA38BD2D74F}"/>
    <cellStyle name="Millares 58 2 6 3" xfId="10966" xr:uid="{B3A1DDCA-C6CD-4765-BB4F-AD4335552DC2}"/>
    <cellStyle name="Millares 58 2 6 4" xfId="16201" xr:uid="{69B4A0B7-A0B4-44F8-944F-D7938420B24E}"/>
    <cellStyle name="Millares 58 2 6 5" xfId="18337" xr:uid="{DE0B264F-B089-4B8A-B824-6FF6707963B4}"/>
    <cellStyle name="Millares 58 2 6 6" xfId="8389" xr:uid="{32810C77-C4D0-47B4-85B2-4269A7613C15}"/>
    <cellStyle name="Millares 58 2 7" xfId="5507" xr:uid="{15C9C86D-741E-4574-A1A0-6A8915635F22}"/>
    <cellStyle name="Millares 58 2 7 2" xfId="13734" xr:uid="{DF0A7148-3F7F-4D28-B6D1-F605B7204032}"/>
    <cellStyle name="Millares 58 2 7 3" xfId="10967" xr:uid="{14306A6B-062C-4744-8E4B-DD190CA61F4A}"/>
    <cellStyle name="Millares 58 2 7 4" xfId="16202" xr:uid="{FF9FCBD3-B79D-4311-AB90-A2774D2FABE1}"/>
    <cellStyle name="Millares 58 2 7 5" xfId="18338" xr:uid="{AB9169EF-9555-43A5-B033-9D1EEACB328E}"/>
    <cellStyle name="Millares 58 2 7 6" xfId="8390" xr:uid="{BD579314-D18E-47ED-87A2-DA384D4F8572}"/>
    <cellStyle name="Millares 58 2 8" xfId="5508" xr:uid="{0A96719E-DBB9-4FAA-B792-AAA4B5A26294}"/>
    <cellStyle name="Millares 58 2 8 2" xfId="13735" xr:uid="{52A2D726-7223-4601-A233-F32846501C9A}"/>
    <cellStyle name="Millares 58 2 8 3" xfId="10968" xr:uid="{DFAD78C4-E509-44D6-B386-C2EB5E58F573}"/>
    <cellStyle name="Millares 58 2 8 4" xfId="16203" xr:uid="{B22E7108-C44C-46AC-9B06-2A1FF2264076}"/>
    <cellStyle name="Millares 58 2 8 5" xfId="18339" xr:uid="{960F9B88-0A62-4D27-915F-6BFAF1EFE184}"/>
    <cellStyle name="Millares 58 2 8 6" xfId="8391" xr:uid="{69228DFD-64EB-42F5-8253-D1465F8F2A15}"/>
    <cellStyle name="Millares 58 2 9" xfId="5509" xr:uid="{0AA8146C-01A4-4F16-9CA3-2CF0F3C054EF}"/>
    <cellStyle name="Millares 58 2 9 2" xfId="13736" xr:uid="{E0D2A64C-6FE3-443D-A464-3D43C6847DF1}"/>
    <cellStyle name="Millares 58 2 9 3" xfId="12352" xr:uid="{D957417A-41C4-4CF4-A2FC-E2C61B056891}"/>
    <cellStyle name="Millares 58 2 9 4" xfId="18340" xr:uid="{D676CD69-E964-4531-A013-C536F8BD9A42}"/>
    <cellStyle name="Millares 58 2 9 5" xfId="8392" xr:uid="{39F89794-E2D8-4827-B63F-94AF114A5976}"/>
    <cellStyle name="Millares 58 3" xfId="5510" xr:uid="{26085E78-4D07-491B-A8FE-232BDA947D30}"/>
    <cellStyle name="Millares 58 3 10" xfId="8393" xr:uid="{91EB4BFB-1DF5-4991-8980-3E7E271EE65E}"/>
    <cellStyle name="Millares 58 3 2" xfId="5511" xr:uid="{61C4C6EC-B561-4D91-8453-2057F5C54179}"/>
    <cellStyle name="Millares 58 3 2 2" xfId="5512" xr:uid="{905785F8-1FC5-4EC0-91CE-0F36B31C2B9B}"/>
    <cellStyle name="Millares 58 3 2 2 2" xfId="13739" xr:uid="{F2DD4896-B5DD-4857-BA6E-F7D355911033}"/>
    <cellStyle name="Millares 58 3 2 2 3" xfId="10971" xr:uid="{F9BD06AE-F28A-466C-B840-528EF6638D03}"/>
    <cellStyle name="Millares 58 3 2 2 4" xfId="16206" xr:uid="{C0FF640E-61E9-4133-80F5-EDFE839301F6}"/>
    <cellStyle name="Millares 58 3 2 2 5" xfId="18343" xr:uid="{AFDC0173-95B6-4D66-BB32-E29CF765EE7E}"/>
    <cellStyle name="Millares 58 3 2 2 6" xfId="8395" xr:uid="{CCBCCAD0-06E1-469B-9D84-BE06F580D6AF}"/>
    <cellStyle name="Millares 58 3 2 3" xfId="13738" xr:uid="{58FEEFEF-6904-440C-BB3B-1A4EE9818036}"/>
    <cellStyle name="Millares 58 3 2 4" xfId="10970" xr:uid="{F958878E-DF34-4860-9403-7DBA5C117DB2}"/>
    <cellStyle name="Millares 58 3 2 5" xfId="16205" xr:uid="{17CCBC8F-40EC-4535-9509-5C95541B89AB}"/>
    <cellStyle name="Millares 58 3 2 6" xfId="18342" xr:uid="{378F6785-DADF-4519-AB6F-3E84698C0EED}"/>
    <cellStyle name="Millares 58 3 2 7" xfId="8394" xr:uid="{81E87EB6-1E38-441D-AE5D-77FD8FE9EB77}"/>
    <cellStyle name="Millares 58 3 3" xfId="5513" xr:uid="{BB98F63D-AD8C-4FB4-BE30-6DD2715C88EC}"/>
    <cellStyle name="Millares 58 3 3 2" xfId="5514" xr:uid="{AC2E75AA-7E61-4C4C-98E5-DB642B354EA4}"/>
    <cellStyle name="Millares 58 3 3 2 2" xfId="13741" xr:uid="{88E1B74D-51DA-448F-BAF5-22C7ED167289}"/>
    <cellStyle name="Millares 58 3 3 2 3" xfId="10973" xr:uid="{4A53C098-8190-4D00-B544-070E7CB6AF6E}"/>
    <cellStyle name="Millares 58 3 3 2 4" xfId="16208" xr:uid="{8AB00B77-748C-45E3-AC9D-834248762BDA}"/>
    <cellStyle name="Millares 58 3 3 2 5" xfId="18345" xr:uid="{E932E1DE-4A85-4A05-948B-F995D1886B28}"/>
    <cellStyle name="Millares 58 3 3 2 6" xfId="8397" xr:uid="{E39E02DF-7ED9-486B-8214-2D05B193C82C}"/>
    <cellStyle name="Millares 58 3 3 3" xfId="13740" xr:uid="{A57A3D16-9C1D-4B33-859E-28E344E2FEAE}"/>
    <cellStyle name="Millares 58 3 3 4" xfId="10972" xr:uid="{6EEF075A-8481-4497-81B3-577F591BEF17}"/>
    <cellStyle name="Millares 58 3 3 5" xfId="16207" xr:uid="{3622ACF6-19D2-41B3-97A2-5BD00E778A02}"/>
    <cellStyle name="Millares 58 3 3 6" xfId="18344" xr:uid="{64B9D8F6-BA9C-4D3B-BD31-6EFE131E5885}"/>
    <cellStyle name="Millares 58 3 3 7" xfId="8396" xr:uid="{80B1D202-884C-4774-A7E9-D7093E1532CF}"/>
    <cellStyle name="Millares 58 3 4" xfId="5515" xr:uid="{2EE9FF6F-4015-4973-8925-9EC504D3443C}"/>
    <cellStyle name="Millares 58 3 4 2" xfId="5516" xr:uid="{D2E93499-8E3D-4A4D-B67F-7AEE439C21DD}"/>
    <cellStyle name="Millares 58 3 4 2 2" xfId="13743" xr:uid="{544720E7-BC34-40E7-852E-98B2F98FD652}"/>
    <cellStyle name="Millares 58 3 4 2 3" xfId="10975" xr:uid="{FD105BF9-1C1D-46D9-B790-7B9FC832B7D9}"/>
    <cellStyle name="Millares 58 3 4 2 4" xfId="16210" xr:uid="{6BC77649-071A-49CF-9133-06FE165F4FEC}"/>
    <cellStyle name="Millares 58 3 4 2 5" xfId="18347" xr:uid="{FFD84CD7-1D35-46A8-AE99-9964C87A1BD7}"/>
    <cellStyle name="Millares 58 3 4 2 6" xfId="8399" xr:uid="{8A2DFA3B-031F-4062-A12B-BC10CA19B78E}"/>
    <cellStyle name="Millares 58 3 4 3" xfId="13742" xr:uid="{E0086202-9F4F-4525-8026-A503143D3049}"/>
    <cellStyle name="Millares 58 3 4 4" xfId="10974" xr:uid="{3660AFE3-2CD6-40EF-A328-1855F9ED4440}"/>
    <cellStyle name="Millares 58 3 4 5" xfId="16209" xr:uid="{8BE2D30F-B32C-4F4C-981B-3C5F3C73C099}"/>
    <cellStyle name="Millares 58 3 4 6" xfId="18346" xr:uid="{2B65CF49-431E-4020-9C51-A889ECAA7E2D}"/>
    <cellStyle name="Millares 58 3 4 7" xfId="8398" xr:uid="{B30524A9-DE3C-4DBA-94D9-E6B761542866}"/>
    <cellStyle name="Millares 58 3 5" xfId="5517" xr:uid="{FFBBDBFC-1828-45C3-94FD-86F82D4B2FCA}"/>
    <cellStyle name="Millares 58 3 5 2" xfId="13744" xr:uid="{F717C798-9ABB-488A-A5DC-C07C3DCC6F60}"/>
    <cellStyle name="Millares 58 3 5 3" xfId="10976" xr:uid="{0C8E0E3C-E362-4A03-BB12-49F318D75506}"/>
    <cellStyle name="Millares 58 3 5 4" xfId="16211" xr:uid="{270D2A52-9FB5-4930-832A-BEF1A1B0FC76}"/>
    <cellStyle name="Millares 58 3 5 5" xfId="18348" xr:uid="{64BB3962-4187-4DF8-A246-1E4FA7BA4CA6}"/>
    <cellStyle name="Millares 58 3 5 6" xfId="8400" xr:uid="{14468D9B-A329-4E6B-A5E9-EA71CCD3F611}"/>
    <cellStyle name="Millares 58 3 6" xfId="13737" xr:uid="{E8070DE8-E32A-42A7-8FB0-BE9BDABCDC36}"/>
    <cellStyle name="Millares 58 3 7" xfId="10969" xr:uid="{6232A183-BD9E-4850-9CD6-1F43D1F879B8}"/>
    <cellStyle name="Millares 58 3 8" xfId="16204" xr:uid="{5BFEBA50-6523-42E5-AF82-32ADC1E02BC0}"/>
    <cellStyle name="Millares 58 3 9" xfId="18341" xr:uid="{B544B814-2305-494B-90B3-794D554704C4}"/>
    <cellStyle name="Millares 58 4" xfId="5518" xr:uid="{1D401E5A-0744-484E-AC1F-CDE707F02020}"/>
    <cellStyle name="Millares 58 4 10" xfId="8401" xr:uid="{BE6494DF-AC49-4F62-8F22-12E1465A6555}"/>
    <cellStyle name="Millares 58 4 2" xfId="5519" xr:uid="{BB1DDECA-CAD4-4B1F-8B7B-0D1E2BE4B7FD}"/>
    <cellStyle name="Millares 58 4 2 2" xfId="5520" xr:uid="{1D77EC32-FCBC-4F81-878F-F225106DA938}"/>
    <cellStyle name="Millares 58 4 2 2 2" xfId="13747" xr:uid="{E216A53C-F849-4741-81D6-78F58BDE13A7}"/>
    <cellStyle name="Millares 58 4 2 2 3" xfId="10979" xr:uid="{280A4113-C1AD-4964-978C-E62A915FEDF4}"/>
    <cellStyle name="Millares 58 4 2 2 4" xfId="16214" xr:uid="{2EB54C55-B8BB-4852-B352-A2655DB659A3}"/>
    <cellStyle name="Millares 58 4 2 2 5" xfId="18351" xr:uid="{8B1379EC-FB98-4C3D-844C-50BDD029D6A1}"/>
    <cellStyle name="Millares 58 4 2 2 6" xfId="8403" xr:uid="{70F0E13E-5AFA-43BD-B21B-BBD8C4F4FBE7}"/>
    <cellStyle name="Millares 58 4 2 3" xfId="13746" xr:uid="{537547AB-F823-41B8-86AB-EB3DFAD11414}"/>
    <cellStyle name="Millares 58 4 2 4" xfId="10978" xr:uid="{62D55571-5DE9-4C88-8935-27D3AB789D5A}"/>
    <cellStyle name="Millares 58 4 2 5" xfId="16213" xr:uid="{5AC74695-DFB7-4005-B997-BF08ABDE6372}"/>
    <cellStyle name="Millares 58 4 2 6" xfId="18350" xr:uid="{3B24CFD4-FAE4-4E30-BD2B-8331577CC178}"/>
    <cellStyle name="Millares 58 4 2 7" xfId="8402" xr:uid="{0CBB8C42-5A44-40FA-AFA5-3AC1E68E847F}"/>
    <cellStyle name="Millares 58 4 3" xfId="5521" xr:uid="{DC764B2C-8897-47FE-88B5-E92F01202ECC}"/>
    <cellStyle name="Millares 58 4 3 2" xfId="5522" xr:uid="{21BA3294-ED8C-44E4-A5D8-7284802FE026}"/>
    <cellStyle name="Millares 58 4 3 2 2" xfId="13749" xr:uid="{032CE746-F1ED-47E0-B8D6-3650ED78C029}"/>
    <cellStyle name="Millares 58 4 3 2 3" xfId="10981" xr:uid="{E936D53E-8951-44F6-95EA-A628DCE0B560}"/>
    <cellStyle name="Millares 58 4 3 2 4" xfId="16216" xr:uid="{83E27CF4-6723-4D7F-AB3D-62FFA71CC558}"/>
    <cellStyle name="Millares 58 4 3 2 5" xfId="18353" xr:uid="{D8950376-8FFB-4ACA-9244-0596DB38F46A}"/>
    <cellStyle name="Millares 58 4 3 2 6" xfId="8405" xr:uid="{AFE1CFED-A127-4687-B58F-60983E5982C8}"/>
    <cellStyle name="Millares 58 4 3 3" xfId="13748" xr:uid="{7D346DEF-D860-4BC1-968D-6D8B4C39154B}"/>
    <cellStyle name="Millares 58 4 3 4" xfId="10980" xr:uid="{E9B0966E-8E79-4BB2-9B64-120A92E7F8EB}"/>
    <cellStyle name="Millares 58 4 3 5" xfId="16215" xr:uid="{FDEAF001-C307-41BD-A14C-31B91CF105BF}"/>
    <cellStyle name="Millares 58 4 3 6" xfId="18352" xr:uid="{B8E74C67-486A-4D89-921A-191B033BF1DD}"/>
    <cellStyle name="Millares 58 4 3 7" xfId="8404" xr:uid="{B7DB7370-C5AE-4DF3-B81A-08FF6F886332}"/>
    <cellStyle name="Millares 58 4 4" xfId="5523" xr:uid="{749A3100-4C53-4D03-87D7-E0046796EDD7}"/>
    <cellStyle name="Millares 58 4 4 2" xfId="5524" xr:uid="{752F08FC-1D40-4E8B-9288-5C1733BEC80C}"/>
    <cellStyle name="Millares 58 4 4 2 2" xfId="13751" xr:uid="{CC9CD5B0-F387-4556-B239-E60A99B3DB97}"/>
    <cellStyle name="Millares 58 4 4 2 3" xfId="10983" xr:uid="{D21241F0-B39D-40F3-AD0C-94D077FBF158}"/>
    <cellStyle name="Millares 58 4 4 2 4" xfId="16218" xr:uid="{E1044A77-672D-4D6B-BD5F-9FE1A8B1524D}"/>
    <cellStyle name="Millares 58 4 4 2 5" xfId="18355" xr:uid="{1DA03BFA-885F-4445-A671-64F313893841}"/>
    <cellStyle name="Millares 58 4 4 2 6" xfId="8407" xr:uid="{D9A8C380-222E-4348-863F-68169EDFF89E}"/>
    <cellStyle name="Millares 58 4 4 3" xfId="13750" xr:uid="{D9CBF220-C9B4-4FD7-938D-C2F5C139E85A}"/>
    <cellStyle name="Millares 58 4 4 4" xfId="10982" xr:uid="{50D7519A-43C7-47F3-9015-98565089C7F6}"/>
    <cellStyle name="Millares 58 4 4 5" xfId="16217" xr:uid="{53972990-1992-4A11-8207-38351CC2DC0D}"/>
    <cellStyle name="Millares 58 4 4 6" xfId="18354" xr:uid="{8A0E5174-CD29-4411-BC9F-BEA031B78B71}"/>
    <cellStyle name="Millares 58 4 4 7" xfId="8406" xr:uid="{B335A5E3-900D-48BE-B7D6-7F6EBD6D529B}"/>
    <cellStyle name="Millares 58 4 5" xfId="5525" xr:uid="{9B47B8E9-3022-4D6D-904D-0D764A18C998}"/>
    <cellStyle name="Millares 58 4 5 2" xfId="13752" xr:uid="{B8AA877F-FF8D-4B30-8B8A-4D20F489344D}"/>
    <cellStyle name="Millares 58 4 5 3" xfId="10984" xr:uid="{D54B7262-6C9F-4C19-A046-D10DA60C2687}"/>
    <cellStyle name="Millares 58 4 5 4" xfId="16219" xr:uid="{A60C3755-34A9-4CAC-98BA-D04523656A7C}"/>
    <cellStyle name="Millares 58 4 5 5" xfId="18356" xr:uid="{1048AC57-8485-49B5-812C-8AF07940AB25}"/>
    <cellStyle name="Millares 58 4 5 6" xfId="8408" xr:uid="{7A519667-61A3-44F7-B217-737F68A977C4}"/>
    <cellStyle name="Millares 58 4 6" xfId="13745" xr:uid="{12D3ED3A-EE78-4F3C-84B3-F40DA65E91DE}"/>
    <cellStyle name="Millares 58 4 7" xfId="10977" xr:uid="{C6388A08-47B7-472A-85C2-DADE64EC54ED}"/>
    <cellStyle name="Millares 58 4 8" xfId="16212" xr:uid="{ECB89178-5F7A-4ED6-B8A4-5D861FDFD7C6}"/>
    <cellStyle name="Millares 58 4 9" xfId="18349" xr:uid="{191ADD56-BF75-4B6D-86E2-5BC445E4EEAB}"/>
    <cellStyle name="Millares 58 5" xfId="5526" xr:uid="{211D8977-B8EC-4133-A69A-4ADB9FA1C395}"/>
    <cellStyle name="Millares 58 5 10" xfId="8409" xr:uid="{33DC9DC0-7FA2-4335-91F1-0F7BB979E67A}"/>
    <cellStyle name="Millares 58 5 2" xfId="5527" xr:uid="{B137B424-35C6-4BC8-801D-19B784165C1B}"/>
    <cellStyle name="Millares 58 5 2 2" xfId="5528" xr:uid="{8C99687F-C7CF-4B47-8D24-8CBA989D3489}"/>
    <cellStyle name="Millares 58 5 2 2 2" xfId="13755" xr:uid="{C03E77D4-DB15-4CBF-926D-B07A455CD722}"/>
    <cellStyle name="Millares 58 5 2 2 3" xfId="10987" xr:uid="{9DD82BCC-C901-48F2-901B-788E6A9DB4AF}"/>
    <cellStyle name="Millares 58 5 2 2 4" xfId="16222" xr:uid="{026DBC8C-70AD-48E2-A2F0-596745485CE9}"/>
    <cellStyle name="Millares 58 5 2 2 5" xfId="18359" xr:uid="{90766055-5BB1-47AB-B44D-7E52417E11C6}"/>
    <cellStyle name="Millares 58 5 2 2 6" xfId="8411" xr:uid="{12FDE41D-F655-4D1E-A9A4-76AC144AE590}"/>
    <cellStyle name="Millares 58 5 2 3" xfId="13754" xr:uid="{BBEE64D0-E302-4C94-B087-D5E53FFED08E}"/>
    <cellStyle name="Millares 58 5 2 4" xfId="10986" xr:uid="{8F6D9881-405A-42D6-9C6A-461E53C0EBA1}"/>
    <cellStyle name="Millares 58 5 2 5" xfId="16221" xr:uid="{766D6C77-2250-4C12-8653-444CDA089604}"/>
    <cellStyle name="Millares 58 5 2 6" xfId="18358" xr:uid="{731A7E01-6B61-4E8B-8B75-4D14FD727EBB}"/>
    <cellStyle name="Millares 58 5 2 7" xfId="8410" xr:uid="{DCB84EF3-B9FC-4133-873C-88C688C11D72}"/>
    <cellStyle name="Millares 58 5 3" xfId="5529" xr:uid="{B63BB7CE-28B6-4FE8-B5AE-641B7CADEF94}"/>
    <cellStyle name="Millares 58 5 3 2" xfId="5530" xr:uid="{0D7BA7B3-CA3A-40FE-950B-47E56561BA8F}"/>
    <cellStyle name="Millares 58 5 3 2 2" xfId="13757" xr:uid="{466A48AC-5714-4FEE-823C-E43DCEB02A36}"/>
    <cellStyle name="Millares 58 5 3 2 3" xfId="10989" xr:uid="{E910D55D-113B-4E8B-B371-F955B985048C}"/>
    <cellStyle name="Millares 58 5 3 2 4" xfId="16224" xr:uid="{E28AF0FD-4665-4118-A087-54594EF27FC3}"/>
    <cellStyle name="Millares 58 5 3 2 5" xfId="18361" xr:uid="{CFA170C4-F3DA-47B3-9319-4A188E2F60FF}"/>
    <cellStyle name="Millares 58 5 3 2 6" xfId="8413" xr:uid="{E1552102-60E8-4896-9924-22083A7B3AD1}"/>
    <cellStyle name="Millares 58 5 3 3" xfId="13756" xr:uid="{92AC5052-8104-4209-A524-FFE369A068B2}"/>
    <cellStyle name="Millares 58 5 3 4" xfId="10988" xr:uid="{F261B907-3C50-4BD2-BFEE-B11FBA21CF6A}"/>
    <cellStyle name="Millares 58 5 3 5" xfId="16223" xr:uid="{35CE657E-DFE1-4C5D-8063-C10257DFD431}"/>
    <cellStyle name="Millares 58 5 3 6" xfId="18360" xr:uid="{E05917E0-15D1-4B7C-B5AC-5D4CA06C064D}"/>
    <cellStyle name="Millares 58 5 3 7" xfId="8412" xr:uid="{7AF0E9E8-11A7-493C-A7A0-0E3CF0D556DE}"/>
    <cellStyle name="Millares 58 5 4" xfId="5531" xr:uid="{50529D6B-788E-4F1E-AC94-965952565274}"/>
    <cellStyle name="Millares 58 5 4 2" xfId="5532" xr:uid="{B366F202-DA6D-413F-A8AF-34436E734413}"/>
    <cellStyle name="Millares 58 5 4 2 2" xfId="13759" xr:uid="{28E48E33-8616-4A25-8EFC-92CD059FBCBA}"/>
    <cellStyle name="Millares 58 5 4 2 3" xfId="10991" xr:uid="{51804201-2FBB-4A1D-808B-04F908C19CBD}"/>
    <cellStyle name="Millares 58 5 4 2 4" xfId="16226" xr:uid="{520FE556-0181-41BB-8342-C61E49A3DAD3}"/>
    <cellStyle name="Millares 58 5 4 2 5" xfId="18363" xr:uid="{1A6171CC-7D3F-4C65-8FB0-A9FE9D407420}"/>
    <cellStyle name="Millares 58 5 4 2 6" xfId="8415" xr:uid="{DB738B2D-535F-4158-8675-D98E2EFC80B9}"/>
    <cellStyle name="Millares 58 5 4 3" xfId="13758" xr:uid="{38867BCD-20B0-42CA-B3E7-53BEB8943B43}"/>
    <cellStyle name="Millares 58 5 4 4" xfId="10990" xr:uid="{061AB5C5-729C-4667-B812-0FB6890FBD21}"/>
    <cellStyle name="Millares 58 5 4 5" xfId="16225" xr:uid="{5E1716FE-C5DD-4A93-9FEF-84875DC17A64}"/>
    <cellStyle name="Millares 58 5 4 6" xfId="18362" xr:uid="{6DC5D0AE-D2EF-4F89-930E-71CBB959AFED}"/>
    <cellStyle name="Millares 58 5 4 7" xfId="8414" xr:uid="{764CED66-E3E8-42C1-A49E-B77F8772B9C9}"/>
    <cellStyle name="Millares 58 5 5" xfId="5533" xr:uid="{3D4132B0-8D11-4794-868C-D3F96425363F}"/>
    <cellStyle name="Millares 58 5 5 2" xfId="13760" xr:uid="{0769E9DD-7621-4401-89C4-63695A78E5F4}"/>
    <cellStyle name="Millares 58 5 5 3" xfId="10992" xr:uid="{CF093BCF-BD30-40BD-8DAD-6131B2C1FD53}"/>
    <cellStyle name="Millares 58 5 5 4" xfId="16227" xr:uid="{ABE357BC-02DD-448F-95BF-BE2320F031B3}"/>
    <cellStyle name="Millares 58 5 5 5" xfId="18364" xr:uid="{C5EBAF58-B36D-498E-A887-6E63C839953C}"/>
    <cellStyle name="Millares 58 5 5 6" xfId="8416" xr:uid="{FD271E9C-2E64-4E72-A684-F9FD8075A824}"/>
    <cellStyle name="Millares 58 5 6" xfId="13753" xr:uid="{1D8E5F17-C2E2-49FC-BF63-E84FA2DAB5A8}"/>
    <cellStyle name="Millares 58 5 7" xfId="10985" xr:uid="{FDD286F3-46BA-4B0E-8B28-89E0F35E7E82}"/>
    <cellStyle name="Millares 58 5 8" xfId="16220" xr:uid="{3E3917E1-AB6D-460B-BCE7-2EC2BB18EFBF}"/>
    <cellStyle name="Millares 58 5 9" xfId="18357" xr:uid="{143456F0-12C8-41E1-AE6C-68D8D5871CD4}"/>
    <cellStyle name="Millares 58 6" xfId="5534" xr:uid="{41CB895D-4474-4F25-93DA-8AB5D6C28A44}"/>
    <cellStyle name="Millares 58 6 2" xfId="5535" xr:uid="{BC081CEC-976D-47B8-B6B3-286E306D2C50}"/>
    <cellStyle name="Millares 58 6 2 2" xfId="13762" xr:uid="{88B3BA3C-7835-4473-B4B4-7A52A803ACEC}"/>
    <cellStyle name="Millares 58 6 2 3" xfId="10994" xr:uid="{2002CC4B-F32A-4F7E-A814-ED336753D136}"/>
    <cellStyle name="Millares 58 6 2 4" xfId="16229" xr:uid="{22BE11E8-AB45-4711-A535-B866AB9149FE}"/>
    <cellStyle name="Millares 58 6 2 5" xfId="18366" xr:uid="{2E7A7229-2CF8-425F-BE90-F7990E873191}"/>
    <cellStyle name="Millares 58 6 2 6" xfId="8418" xr:uid="{CC7D3D80-6F05-4235-9ACA-74C23E29363C}"/>
    <cellStyle name="Millares 58 6 3" xfId="13761" xr:uid="{80DE653C-59EE-4C47-BCE1-B19BB263063A}"/>
    <cellStyle name="Millares 58 6 4" xfId="10993" xr:uid="{4BC802A4-3ADE-4C34-AC31-E7819EBA47F8}"/>
    <cellStyle name="Millares 58 6 5" xfId="16228" xr:uid="{840B652D-1B6D-4285-855E-6D825F1D9E41}"/>
    <cellStyle name="Millares 58 6 6" xfId="18365" xr:uid="{783868B9-9631-41AC-A295-B69D4929AB78}"/>
    <cellStyle name="Millares 58 6 7" xfId="8417" xr:uid="{2B331648-1676-449D-B83E-D63D01F8ED18}"/>
    <cellStyle name="Millares 58 7" xfId="5536" xr:uid="{DF747033-F11F-43C9-BC3D-A87B9B153863}"/>
    <cellStyle name="Millares 58 7 2" xfId="5537" xr:uid="{61DDB422-2D02-4CE7-AA9D-D37B1B9FAA41}"/>
    <cellStyle name="Millares 58 7 2 2" xfId="13764" xr:uid="{89AC2A13-BEF6-417E-9649-26F5892A7383}"/>
    <cellStyle name="Millares 58 7 2 3" xfId="10996" xr:uid="{43C1C3DC-6A7D-490D-9B9E-7462FD833B71}"/>
    <cellStyle name="Millares 58 7 2 4" xfId="16231" xr:uid="{38D3D242-9181-425F-A5F4-9E6503093EF9}"/>
    <cellStyle name="Millares 58 7 2 5" xfId="18368" xr:uid="{CFEF0080-7314-474A-AD2E-EA275D11A555}"/>
    <cellStyle name="Millares 58 7 2 6" xfId="8420" xr:uid="{632AA337-CDB9-4680-A2C7-C9AD600EE387}"/>
    <cellStyle name="Millares 58 7 3" xfId="13763" xr:uid="{25CF7596-F266-497D-9F6B-0D39DE7976C7}"/>
    <cellStyle name="Millares 58 7 4" xfId="10995" xr:uid="{021C6DE7-BFEB-41D7-8746-B3D973E7A331}"/>
    <cellStyle name="Millares 58 7 5" xfId="16230" xr:uid="{2A438657-1627-4530-AEBB-CDCA5C0F4D68}"/>
    <cellStyle name="Millares 58 7 6" xfId="18367" xr:uid="{AE6F347C-4AAA-4115-9F90-F5DD4D7FED78}"/>
    <cellStyle name="Millares 58 7 7" xfId="8419" xr:uid="{639903BA-3F4C-402E-9BF1-DA73E0BD378F}"/>
    <cellStyle name="Millares 58 8" xfId="5538" xr:uid="{44CE8D72-BDCE-4D04-82C3-7272BC2A9C70}"/>
    <cellStyle name="Millares 58 8 2" xfId="13765" xr:uid="{6C4582D4-3421-4D64-8809-8B0215AC16DE}"/>
    <cellStyle name="Millares 58 8 3" xfId="10997" xr:uid="{2A184CC6-09F8-46C7-A173-2009B6737192}"/>
    <cellStyle name="Millares 58 8 4" xfId="16232" xr:uid="{72608DC2-A1AA-4B4C-A7E5-5B112D302E97}"/>
    <cellStyle name="Millares 58 8 5" xfId="18369" xr:uid="{951B2114-73D8-451F-811A-4846D8499F94}"/>
    <cellStyle name="Millares 58 8 6" xfId="8421" xr:uid="{C7E25172-1CF0-436C-BDC3-9F42A06BE75B}"/>
    <cellStyle name="Millares 58 9" xfId="5539" xr:uid="{B40135AC-B19D-48CD-93CC-4E177DD796F9}"/>
    <cellStyle name="Millares 58 9 2" xfId="13766" xr:uid="{706DBF44-4818-4CCC-A5F6-FC278F56E42B}"/>
    <cellStyle name="Millares 58 9 3" xfId="10998" xr:uid="{F09E8882-AC37-465A-8BA7-20B731B13542}"/>
    <cellStyle name="Millares 58 9 4" xfId="16233" xr:uid="{0D03C4F6-9FE6-4F1D-8258-0C3ED744B8B6}"/>
    <cellStyle name="Millares 58 9 5" xfId="18370" xr:uid="{C1298814-CDA2-4EDF-A68C-C0DB56E5AC67}"/>
    <cellStyle name="Millares 58 9 6" xfId="8422" xr:uid="{6AA9092F-4396-4DE8-952F-6AE1A0BA69A1}"/>
    <cellStyle name="Millares 59" xfId="5540" xr:uid="{257F489D-EAE2-4AA4-815B-D82564AA0494}"/>
    <cellStyle name="Millares 59 10" xfId="16234" xr:uid="{E06AC3F8-F008-4B67-BA34-89A19BCE51A2}"/>
    <cellStyle name="Millares 59 11" xfId="18371" xr:uid="{982BA3F8-84F7-4029-A342-C9ACA14B9D64}"/>
    <cellStyle name="Millares 59 12" xfId="8423" xr:uid="{93FABDF3-6C93-4DF1-BC7D-34A185343967}"/>
    <cellStyle name="Millares 59 2" xfId="5541" xr:uid="{38F6A345-D932-4165-9FB6-B67DBE83BDF0}"/>
    <cellStyle name="Millares 59 2 10" xfId="18372" xr:uid="{C6342106-7BED-4004-994C-8DA6FF59544C}"/>
    <cellStyle name="Millares 59 2 11" xfId="8424" xr:uid="{91E10A71-E3F8-42D0-8480-DB8DEDDAF6CD}"/>
    <cellStyle name="Millares 59 2 2" xfId="5542" xr:uid="{A6AEAA41-278F-4DA0-A803-688FB490BEEB}"/>
    <cellStyle name="Millares 59 2 2 2" xfId="13769" xr:uid="{B4FB049D-EED5-4BFE-B300-8994F2AEC8CF}"/>
    <cellStyle name="Millares 59 2 2 3" xfId="11001" xr:uid="{6AEBBE21-66AD-4231-A400-EC3C82260012}"/>
    <cellStyle name="Millares 59 2 2 4" xfId="16236" xr:uid="{A6E02F11-20FB-432F-A908-9D2801F8FE5A}"/>
    <cellStyle name="Millares 59 2 2 5" xfId="18373" xr:uid="{6A35ECFD-F230-4B38-8E92-8318E3CE850B}"/>
    <cellStyle name="Millares 59 2 2 6" xfId="8425" xr:uid="{3F4C9E58-3AA9-44D2-A079-DBB3E3D75027}"/>
    <cellStyle name="Millares 59 2 3" xfId="5543" xr:uid="{E7685450-DB4E-4609-B605-4DE357D5550C}"/>
    <cellStyle name="Millares 59 2 3 2" xfId="13770" xr:uid="{8F24B879-DB06-499D-B1A8-3DD2118B850C}"/>
    <cellStyle name="Millares 59 2 3 3" xfId="11002" xr:uid="{09BBD44C-35D9-409C-A510-4732CE10FF52}"/>
    <cellStyle name="Millares 59 2 3 4" xfId="16237" xr:uid="{7661C12A-E86C-4034-ADCE-DBA6087B141B}"/>
    <cellStyle name="Millares 59 2 3 5" xfId="18374" xr:uid="{0A89A46A-D445-43B4-A556-6BFB5E72E6A6}"/>
    <cellStyle name="Millares 59 2 3 6" xfId="8426" xr:uid="{9D47C611-1D94-4975-8095-C577A1CAA557}"/>
    <cellStyle name="Millares 59 2 4" xfId="5544" xr:uid="{F91C26E5-0357-495D-BA79-4869FAB419FA}"/>
    <cellStyle name="Millares 59 2 4 2" xfId="13771" xr:uid="{152E2C6E-6FBC-4EEE-B630-40EFFE663B76}"/>
    <cellStyle name="Millares 59 2 4 3" xfId="12354" xr:uid="{50FD8E3F-7423-47D8-B9E5-D5BEAED9D251}"/>
    <cellStyle name="Millares 59 2 4 4" xfId="18375" xr:uid="{AAD67F8B-6AD7-4D1C-9885-66D2876C5C83}"/>
    <cellStyle name="Millares 59 2 4 5" xfId="8427" xr:uid="{D88E3420-919E-48C2-951A-341DA79D683C}"/>
    <cellStyle name="Millares 59 2 5" xfId="7153" xr:uid="{6D36FE64-D54A-4A1B-ABC8-8F022005B853}"/>
    <cellStyle name="Millares 59 2 5 2" xfId="13772" xr:uid="{5CF35DA9-659B-48B9-BCD1-D3E92BED7335}"/>
    <cellStyle name="Millares 59 2 5 3" xfId="19933" xr:uid="{B20183AE-E4D1-469B-81C6-B7131709606D}"/>
    <cellStyle name="Millares 59 2 5 4" xfId="8428" xr:uid="{B0B590A5-5D3F-4129-915E-DDC71F22DB48}"/>
    <cellStyle name="Millares 59 2 6" xfId="8429" xr:uid="{232D96BE-40F2-47D6-8AC3-2D57772E1543}"/>
    <cellStyle name="Millares 59 2 6 2" xfId="13773" xr:uid="{68F64799-A3C9-4D52-8A73-18FEF6CC0433}"/>
    <cellStyle name="Millares 59 2 7" xfId="13768" xr:uid="{C8F8CC68-78F7-4327-B589-1302C8617BD6}"/>
    <cellStyle name="Millares 59 2 8" xfId="11000" xr:uid="{FD543D34-C96A-4988-BE77-64BD99C00384}"/>
    <cellStyle name="Millares 59 2 9" xfId="16235" xr:uid="{E215991C-C314-48B2-A605-5A8E4DE574DB}"/>
    <cellStyle name="Millares 59 3" xfId="5545" xr:uid="{6C6FBEB9-B21B-4FC5-A314-5BC3AFDCF3AE}"/>
    <cellStyle name="Millares 59 3 2" xfId="5546" xr:uid="{6CEEC411-140B-42BC-8ACE-6D14F9F90FCE}"/>
    <cellStyle name="Millares 59 3 2 2" xfId="13775" xr:uid="{E647FB5E-0E75-4C56-B8F6-79FDAE2538D4}"/>
    <cellStyle name="Millares 59 3 2 3" xfId="11004" xr:uid="{A804620E-09BA-41B0-BBA6-457736FFA19C}"/>
    <cellStyle name="Millares 59 3 2 4" xfId="16239" xr:uid="{4C45DE26-5B6E-41ED-96D3-13BF729CE39A}"/>
    <cellStyle name="Millares 59 3 2 5" xfId="18377" xr:uid="{6E3E2E9C-D0A5-4908-9B7A-F7E9D614C00B}"/>
    <cellStyle name="Millares 59 3 2 6" xfId="8431" xr:uid="{0C313BF2-7F5D-49B3-A59D-12CFD16A2E19}"/>
    <cellStyle name="Millares 59 3 3" xfId="13774" xr:uid="{5D980F62-6728-49BF-B932-22E4EC80664B}"/>
    <cellStyle name="Millares 59 3 4" xfId="11003" xr:uid="{92AE52DD-4046-453A-A67F-81D368360BEB}"/>
    <cellStyle name="Millares 59 3 5" xfId="16238" xr:uid="{08D73A47-0871-4BED-8500-D1B08FECA77B}"/>
    <cellStyle name="Millares 59 3 6" xfId="18376" xr:uid="{A81651A1-57DD-46BA-9F04-2B85B755BC66}"/>
    <cellStyle name="Millares 59 3 7" xfId="8430" xr:uid="{1B5F9833-DEDF-4E84-B23B-7A5A3C499085}"/>
    <cellStyle name="Millares 59 4" xfId="5547" xr:uid="{D95B5928-10BB-4076-A199-DA5977088FCD}"/>
    <cellStyle name="Millares 59 4 2" xfId="13776" xr:uid="{1BB7D4D9-D7A0-4D05-ACA7-8E3AB777348F}"/>
    <cellStyle name="Millares 59 4 3" xfId="11005" xr:uid="{CA8AF0A3-261C-42A3-8C6D-2823D5718936}"/>
    <cellStyle name="Millares 59 4 4" xfId="16240" xr:uid="{2F8C0452-DE08-4AA7-BA58-C26C113BF58C}"/>
    <cellStyle name="Millares 59 4 5" xfId="18378" xr:uid="{C2E01CBB-E053-4E25-A511-24F36E1DD751}"/>
    <cellStyle name="Millares 59 4 6" xfId="8432" xr:uid="{E65AA778-6E39-4EF7-9863-31E259B99921}"/>
    <cellStyle name="Millares 59 5" xfId="5548" xr:uid="{4788D595-B1F8-44F6-B25F-CD0BEA74610C}"/>
    <cellStyle name="Millares 59 5 2" xfId="13777" xr:uid="{D6D014A4-1EB9-42B6-8F6F-560B84E3CC71}"/>
    <cellStyle name="Millares 59 5 3" xfId="12353" xr:uid="{2B96E088-9A91-4DBC-BB1D-676424FDE404}"/>
    <cellStyle name="Millares 59 5 4" xfId="18379" xr:uid="{87747FB4-2B86-436D-A31C-867000C50C13}"/>
    <cellStyle name="Millares 59 5 5" xfId="8433" xr:uid="{74108D63-AE0A-4118-9376-59877391E20C}"/>
    <cellStyle name="Millares 59 6" xfId="7023" xr:uid="{ACB48035-F6D7-4C8C-9E6E-49FD36D9B75C}"/>
    <cellStyle name="Millares 59 6 2" xfId="13778" xr:uid="{00E08DB0-65F4-47A4-8A65-BFE2EC902C1C}"/>
    <cellStyle name="Millares 59 6 3" xfId="19831" xr:uid="{02D522D3-D9DF-4A7A-B4DB-4C1D4C1F5111}"/>
    <cellStyle name="Millares 59 6 4" xfId="8434" xr:uid="{E7B50371-1AFE-4302-8383-D6D456C159F1}"/>
    <cellStyle name="Millares 59 7" xfId="8435" xr:uid="{EF770AEE-5FD5-4AC6-8A4F-8C679331BDC3}"/>
    <cellStyle name="Millares 59 7 2" xfId="13779" xr:uid="{5CC26291-DE6D-488A-9BB3-71866921AB5C}"/>
    <cellStyle name="Millares 59 8" xfId="13767" xr:uid="{2F63E31B-AC5E-4914-855D-B850FC6C5FF1}"/>
    <cellStyle name="Millares 59 9" xfId="10999" xr:uid="{34BDD363-60AB-411E-8148-7F30DA005380}"/>
    <cellStyle name="Millares 6" xfId="67" xr:uid="{00000000-0005-0000-0000-0000AA000000}"/>
    <cellStyle name="Millares 6 10" xfId="11006" xr:uid="{C32EE57F-E009-4B4E-8CE6-B823F7B8065C}"/>
    <cellStyle name="Millares 6 11" xfId="16241" xr:uid="{4B7E17E4-04CD-4D25-BF5A-DD524F83BA25}"/>
    <cellStyle name="Millares 6 12" xfId="18380" xr:uid="{2274017A-E830-41D9-A0A5-9C603F5CCCB1}"/>
    <cellStyle name="Millares 6 13" xfId="8436" xr:uid="{1A298A1F-AE40-4A98-8F69-3FDC60672480}"/>
    <cellStyle name="Millares 6 14" xfId="5549" xr:uid="{2825A86B-B4B2-40C4-97E8-4C040CD9BB91}"/>
    <cellStyle name="Millares 6 2" xfId="119" xr:uid="{00000000-0005-0000-0000-0000AB000000}"/>
    <cellStyle name="Millares 6 2 10" xfId="18381" xr:uid="{2EEE559D-FFCE-457F-A62F-9705660F75AD}"/>
    <cellStyle name="Millares 6 2 11" xfId="8437" xr:uid="{5AE27CE9-462A-40C7-805A-C5824ADCA331}"/>
    <cellStyle name="Millares 6 2 12" xfId="5550" xr:uid="{66E1AC1B-9C09-41FA-A87E-4B1BD92DC72F}"/>
    <cellStyle name="Millares 6 2 2" xfId="436" xr:uid="{978998E8-76B5-4437-83C3-5F1370DB0AD8}"/>
    <cellStyle name="Millares 6 2 2 2" xfId="13782" xr:uid="{51155F7A-0042-40A8-B27F-44B97C99E730}"/>
    <cellStyle name="Millares 6 2 2 3" xfId="11008" xr:uid="{CD67964B-99A5-4626-B0BC-5C6BC2016348}"/>
    <cellStyle name="Millares 6 2 2 4" xfId="16243" xr:uid="{EC76E7A0-6BFC-4C87-B440-52CC642D1690}"/>
    <cellStyle name="Millares 6 2 2 5" xfId="18382" xr:uid="{D9F2CE61-2D61-4E16-A103-4E791FA0BB3F}"/>
    <cellStyle name="Millares 6 2 2 6" xfId="8438" xr:uid="{01DEF0BD-E712-4290-8D03-FDB1E9221063}"/>
    <cellStyle name="Millares 6 2 2 7" xfId="5551" xr:uid="{3D9778DC-7867-462C-AE73-1CAFF36506E5}"/>
    <cellStyle name="Millares 6 2 3" xfId="5552" xr:uid="{78CE4B16-F9BE-4AAD-9082-16793ED4FE6C}"/>
    <cellStyle name="Millares 6 2 3 2" xfId="13783" xr:uid="{ADACA7F9-C46E-4FCD-93F7-4F7D6784F49A}"/>
    <cellStyle name="Millares 6 2 3 3" xfId="11009" xr:uid="{5B75C042-76C7-4753-BFD0-82098B16BAD5}"/>
    <cellStyle name="Millares 6 2 3 4" xfId="16244" xr:uid="{4B4C6200-1FF1-4F04-B92E-2166B2331D4C}"/>
    <cellStyle name="Millares 6 2 3 5" xfId="18383" xr:uid="{85755F16-F544-445B-95B3-40AC0CBE40E0}"/>
    <cellStyle name="Millares 6 2 3 6" xfId="8439" xr:uid="{10B6F53E-E3CE-4853-87E9-D88F2F1751BF}"/>
    <cellStyle name="Millares 6 2 4" xfId="5553" xr:uid="{3CD6442F-6755-4ABA-85B3-1A0867785EE9}"/>
    <cellStyle name="Millares 6 2 4 2" xfId="13784" xr:uid="{68BA5D4D-8C64-49B6-BEC1-EB0BFEFB9FFD}"/>
    <cellStyle name="Millares 6 2 4 3" xfId="12356" xr:uid="{CDA9CB34-CEF8-4369-94FA-BC49DB6DB42E}"/>
    <cellStyle name="Millares 6 2 4 4" xfId="18384" xr:uid="{378F841F-1360-443B-8CD3-AF1677E945D9}"/>
    <cellStyle name="Millares 6 2 4 5" xfId="8440" xr:uid="{C61C0EF7-1EC2-415A-85B0-AA8F18BD011F}"/>
    <cellStyle name="Millares 6 2 5" xfId="7025" xr:uid="{41A3A67F-054E-4360-B40A-EDB053FC23D5}"/>
    <cellStyle name="Millares 6 2 5 2" xfId="13785" xr:uid="{3003EB2C-35FB-4887-880C-1ECB4CAE827C}"/>
    <cellStyle name="Millares 6 2 5 3" xfId="19833" xr:uid="{D3FF9E2C-E797-47F2-910B-F30570849690}"/>
    <cellStyle name="Millares 6 2 5 4" xfId="8441" xr:uid="{72513C19-330B-467B-87BF-D8DF1E143A05}"/>
    <cellStyle name="Millares 6 2 6" xfId="8442" xr:uid="{8B949B3C-C2B5-4CAF-BB3C-0E6E33533833}"/>
    <cellStyle name="Millares 6 2 6 2" xfId="13786" xr:uid="{6F1A7F9A-0F14-4563-A2CB-4D0D4493E4BF}"/>
    <cellStyle name="Millares 6 2 7" xfId="13781" xr:uid="{F863A0C8-03E4-4DDC-85EA-8A66659CDF8C}"/>
    <cellStyle name="Millares 6 2 8" xfId="11007" xr:uid="{51606243-A846-4057-8347-13BEF7EF77B7}"/>
    <cellStyle name="Millares 6 2 9" xfId="16242" xr:uid="{EA38E787-8F5D-4110-9098-595887AE8B2B}"/>
    <cellStyle name="Millares 6 3" xfId="129" xr:uid="{00000000-0005-0000-0000-0000AC000000}"/>
    <cellStyle name="Millares 6 3 10" xfId="18385" xr:uid="{EA22A942-6123-4806-9269-FFFF0233C704}"/>
    <cellStyle name="Millares 6 3 11" xfId="8443" xr:uid="{196EB549-99C3-4591-87AD-4FE519E8DD71}"/>
    <cellStyle name="Millares 6 3 12" xfId="5554" xr:uid="{37814646-33C3-4841-8551-FE9CB60B20A2}"/>
    <cellStyle name="Millares 6 3 2" xfId="211" xr:uid="{00000000-0005-0000-0000-0000AD000000}"/>
    <cellStyle name="Millares 6 3 2 2" xfId="312" xr:uid="{BB46958F-4100-4B25-8B33-A8C8636CF657}"/>
    <cellStyle name="Millares 6 3 2 2 2" xfId="13788" xr:uid="{3253805A-EFE8-47E6-ADA3-376437CFA376}"/>
    <cellStyle name="Millares 6 3 2 3" xfId="11011" xr:uid="{5DB5B8F8-1D7C-4208-9609-A3AD16BC7037}"/>
    <cellStyle name="Millares 6 3 2 4" xfId="16246" xr:uid="{9FA27B98-934E-4697-B4ED-B56C69765E35}"/>
    <cellStyle name="Millares 6 3 2 5" xfId="18386" xr:uid="{94C31071-A630-488D-BBE7-EDAFDAFE94F7}"/>
    <cellStyle name="Millares 6 3 2 6" xfId="8444" xr:uid="{D046361B-93FF-47EB-9440-C9547990E24D}"/>
    <cellStyle name="Millares 6 3 2 7" xfId="5555" xr:uid="{BAEB0097-ADD6-4200-B86A-DE2C80702E3A}"/>
    <cellStyle name="Millares 6 3 3" xfId="165" xr:uid="{00000000-0005-0000-0000-0000AE000000}"/>
    <cellStyle name="Millares 6 3 3 2" xfId="271" xr:uid="{EBC0F28F-0ED4-4F06-887F-15215519E3A4}"/>
    <cellStyle name="Millares 6 3 3 2 2" xfId="13789" xr:uid="{D7CA6EFA-B3F2-4F97-A529-91C80922BCFA}"/>
    <cellStyle name="Millares 6 3 3 3" xfId="11012" xr:uid="{F743ACB7-4A36-40BC-89F1-ECA0E290AEB2}"/>
    <cellStyle name="Millares 6 3 3 4" xfId="16247" xr:uid="{3B7E4C18-BDE5-47EB-B1BB-E24CDEE7A786}"/>
    <cellStyle name="Millares 6 3 3 5" xfId="18387" xr:uid="{09F0382C-C2FC-452E-8023-160C753B15BC}"/>
    <cellStyle name="Millares 6 3 3 6" xfId="8445" xr:uid="{B484868A-6D4B-40AE-8E51-E6A1F0EC6983}"/>
    <cellStyle name="Millares 6 3 3 7" xfId="5556" xr:uid="{EB8DB3E9-2FCB-4898-856E-10F98BE01027}"/>
    <cellStyle name="Millares 6 3 4" xfId="243" xr:uid="{50F69E58-F614-4357-AA89-9CB24F10423D}"/>
    <cellStyle name="Millares 6 3 4 2" xfId="13790" xr:uid="{B341A990-4743-44C4-B9E0-C9FC26657187}"/>
    <cellStyle name="Millares 6 3 4 3" xfId="12357" xr:uid="{2A6389EE-5C89-4D76-911E-D16017749F72}"/>
    <cellStyle name="Millares 6 3 4 4" xfId="18388" xr:uid="{133E3353-E286-4060-9952-A484CC9551B6}"/>
    <cellStyle name="Millares 6 3 4 5" xfId="8446" xr:uid="{C34DB9ED-530D-4DDB-8F8B-50988FCE6CBC}"/>
    <cellStyle name="Millares 6 3 4 6" xfId="5557" xr:uid="{B3A0F2D8-CE78-4CF3-AF8C-877DB576E5EF}"/>
    <cellStyle name="Millares 6 3 5" xfId="645" xr:uid="{AFC2ECD3-C14D-45F9-9AF0-D9F1E2F58A3A}"/>
    <cellStyle name="Millares 6 3 5 2" xfId="13791" xr:uid="{58CAF4C2-C010-43E7-84D8-F3FBEBCEABCB}"/>
    <cellStyle name="Millares 6 3 5 3" xfId="19934" xr:uid="{A45D1F0A-DF80-4A3C-B83E-EF1F26EA1C17}"/>
    <cellStyle name="Millares 6 3 5 4" xfId="8447" xr:uid="{7EEFC90A-0332-4CCA-9D1C-51B9D6D4EBFD}"/>
    <cellStyle name="Millares 6 3 5 5" xfId="7154" xr:uid="{6EF35661-E5A6-4E65-907C-A1A0CD2A1B27}"/>
    <cellStyle name="Millares 6 3 6" xfId="8448" xr:uid="{3E6526A7-7B22-47F3-A943-485D0FD59307}"/>
    <cellStyle name="Millares 6 3 6 2" xfId="13792" xr:uid="{9D06B31B-01FB-47CB-8267-475A5CE4CD83}"/>
    <cellStyle name="Millares 6 3 7" xfId="13787" xr:uid="{B316E003-BE78-4B41-9CEB-10278DD5C6C2}"/>
    <cellStyle name="Millares 6 3 8" xfId="11010" xr:uid="{57FF771D-9A42-4F35-83CC-80E99CB4D7C9}"/>
    <cellStyle name="Millares 6 3 9" xfId="16245" xr:uid="{B5452503-DA8E-4AC4-9FEE-C7F0C87E0553}"/>
    <cellStyle name="Millares 6 4" xfId="195" xr:uid="{00000000-0005-0000-0000-0000AF000000}"/>
    <cellStyle name="Millares 6 4 2" xfId="5559" xr:uid="{E452B71A-F491-4F59-A323-23E02FB293C1}"/>
    <cellStyle name="Millares 6 4 2 2" xfId="13794" xr:uid="{3B517E92-71B8-4B26-A393-4F271AB2856D}"/>
    <cellStyle name="Millares 6 4 2 3" xfId="11014" xr:uid="{CE5A4FD3-67FD-48CE-9CFF-8DBCE52FBD16}"/>
    <cellStyle name="Millares 6 4 2 4" xfId="16249" xr:uid="{03D500D9-9F52-4081-8318-77E1B9D4E7A0}"/>
    <cellStyle name="Millares 6 4 2 5" xfId="18390" xr:uid="{F42FFC60-42A2-49EB-8E0D-1F5E39D4537A}"/>
    <cellStyle name="Millares 6 4 2 6" xfId="8450" xr:uid="{D27302A0-86A1-4323-B76B-A70F30DDF0BA}"/>
    <cellStyle name="Millares 6 4 3" xfId="13793" xr:uid="{50CBDBDE-ECC7-4017-9A1A-96EA6DC200CD}"/>
    <cellStyle name="Millares 6 4 4" xfId="11013" xr:uid="{97ADFEF7-D27E-4973-8041-B7259020F857}"/>
    <cellStyle name="Millares 6 4 5" xfId="16248" xr:uid="{72528A2C-1013-4B22-9A65-FD808FFC86AF}"/>
    <cellStyle name="Millares 6 4 6" xfId="18389" xr:uid="{F2CCF2FA-5210-43FF-832C-C617B864593C}"/>
    <cellStyle name="Millares 6 4 7" xfId="8449" xr:uid="{4501907E-1B67-4E3F-8E76-1B07CD9C5F08}"/>
    <cellStyle name="Millares 6 4 8" xfId="5558" xr:uid="{CAFEC298-E1F9-4685-903A-2C588679DE49}"/>
    <cellStyle name="Millares 6 5" xfId="180" xr:uid="{00000000-0005-0000-0000-0000B0000000}"/>
    <cellStyle name="Millares 6 5 2" xfId="285" xr:uid="{704E4021-3E62-4250-9540-45B2B2420E2C}"/>
    <cellStyle name="Millares 6 5 2 2" xfId="13795" xr:uid="{D5491AEF-1487-4721-B509-192F6D0C2AA9}"/>
    <cellStyle name="Millares 6 5 3" xfId="11015" xr:uid="{4F8BC596-F6E2-42C7-A3F5-397825EFFD76}"/>
    <cellStyle name="Millares 6 5 4" xfId="16250" xr:uid="{5C062757-579F-4397-BA9D-3722AC433C34}"/>
    <cellStyle name="Millares 6 5 5" xfId="18391" xr:uid="{4E55A8D0-2635-4569-AC0F-BDAE648FB4D8}"/>
    <cellStyle name="Millares 6 5 6" xfId="8451" xr:uid="{178629FD-3D81-46DE-9805-0041971152DA}"/>
    <cellStyle name="Millares 6 5 7" xfId="5560" xr:uid="{E9E7F06C-B4E2-4C58-8AA6-AB824B2E66F7}"/>
    <cellStyle name="Millares 6 6" xfId="5561" xr:uid="{9C9C430E-377E-4E83-AC64-9837378B7A42}"/>
    <cellStyle name="Millares 6 6 2" xfId="13796" xr:uid="{2BD0FD3A-725A-4B9B-B8C9-A56AA04829C7}"/>
    <cellStyle name="Millares 6 6 3" xfId="12355" xr:uid="{A0EEBA3E-91CE-4654-833F-D2D76DE426C6}"/>
    <cellStyle name="Millares 6 6 4" xfId="18392" xr:uid="{A38410AF-CA14-4782-931F-BE29C60FFDCB}"/>
    <cellStyle name="Millares 6 6 5" xfId="8452" xr:uid="{BBD8969D-1120-4BFC-BCEF-E8BF38F09F25}"/>
    <cellStyle name="Millares 6 7" xfId="7024" xr:uid="{12FB5966-D5D9-4ADE-981D-99A959317809}"/>
    <cellStyle name="Millares 6 7 2" xfId="13797" xr:uid="{C4ABC4B8-5E3D-4608-A193-7A26005532D3}"/>
    <cellStyle name="Millares 6 7 3" xfId="19832" xr:uid="{CB3F2039-4640-42A3-A42B-64DAD5E8D530}"/>
    <cellStyle name="Millares 6 7 4" xfId="8453" xr:uid="{18589152-7B16-4AD4-A167-8C70533DD68E}"/>
    <cellStyle name="Millares 6 8" xfId="8454" xr:uid="{54C6497E-F19F-4612-8AB1-9BDEEECE657D}"/>
    <cellStyle name="Millares 6 8 2" xfId="13798" xr:uid="{9A55D970-0C61-4AA7-9016-30911F93324E}"/>
    <cellStyle name="Millares 6 9" xfId="13780" xr:uid="{1ECD9818-6914-48D4-A0A2-C6F1F59D0239}"/>
    <cellStyle name="Millares 60" xfId="5562" xr:uid="{01CAE94B-1AD1-4AE6-A303-5F301DEA1B1F}"/>
    <cellStyle name="Millares 60 10" xfId="16251" xr:uid="{25405F6C-F287-43B5-BECA-6CE2619765C2}"/>
    <cellStyle name="Millares 60 11" xfId="18393" xr:uid="{B83A55CC-03AC-4060-8DD3-FD5BF2D5DE83}"/>
    <cellStyle name="Millares 60 12" xfId="8455" xr:uid="{4E979B0C-B3C4-47D1-84BB-2C1739FACB47}"/>
    <cellStyle name="Millares 60 2" xfId="5563" xr:uid="{A532609A-49AE-4163-A160-85E815864BF5}"/>
    <cellStyle name="Millares 60 2 10" xfId="18394" xr:uid="{A62BE4DC-0D74-41A5-BE10-34155FEEA57E}"/>
    <cellStyle name="Millares 60 2 11" xfId="8456" xr:uid="{33EE2BAB-2EB9-4227-9EE7-C8A4A0E635F3}"/>
    <cellStyle name="Millares 60 2 2" xfId="5564" xr:uid="{0B417A31-A38B-4C31-8FAA-A44E40728C43}"/>
    <cellStyle name="Millares 60 2 2 2" xfId="13801" xr:uid="{A9B0345F-3179-4ECC-9EB1-01F62F6C0727}"/>
    <cellStyle name="Millares 60 2 2 3" xfId="11018" xr:uid="{7F890CCF-4CC8-4E1C-B7F5-C18C7A7DECE3}"/>
    <cellStyle name="Millares 60 2 2 4" xfId="16253" xr:uid="{857E7578-E2F4-482E-A47F-7F833D608609}"/>
    <cellStyle name="Millares 60 2 2 5" xfId="18395" xr:uid="{057DA337-3B7F-4FD9-AF6D-28DD43416878}"/>
    <cellStyle name="Millares 60 2 2 6" xfId="8457" xr:uid="{EAAA2CD5-B30C-4707-9C94-935933E21015}"/>
    <cellStyle name="Millares 60 2 3" xfId="5565" xr:uid="{E3B1FB42-A34E-4213-9F80-43B2168B209E}"/>
    <cellStyle name="Millares 60 2 3 2" xfId="13802" xr:uid="{57B9F02A-36C6-4838-8A36-F94D113EB3F0}"/>
    <cellStyle name="Millares 60 2 3 3" xfId="11019" xr:uid="{198E26C7-6729-46E0-A22F-ACFCD628985C}"/>
    <cellStyle name="Millares 60 2 3 4" xfId="16254" xr:uid="{F3229C21-D2FB-4F7D-9385-6A7017C93466}"/>
    <cellStyle name="Millares 60 2 3 5" xfId="18396" xr:uid="{967040A8-75BC-490A-9FC5-F2E97EC6885E}"/>
    <cellStyle name="Millares 60 2 3 6" xfId="8458" xr:uid="{B96874D4-0142-4DE9-8794-D07B74C59BB8}"/>
    <cellStyle name="Millares 60 2 4" xfId="5566" xr:uid="{935D86BF-28F1-4792-9225-24948214D72E}"/>
    <cellStyle name="Millares 60 2 4 2" xfId="13803" xr:uid="{B4F8FE76-9866-487E-AF80-BFDF36444AA9}"/>
    <cellStyle name="Millares 60 2 4 3" xfId="12359" xr:uid="{ECDB256A-5961-44FA-A737-A2524D6FA17F}"/>
    <cellStyle name="Millares 60 2 4 4" xfId="18397" xr:uid="{377651C3-D32B-48BB-A401-E5B0DBFD71CE}"/>
    <cellStyle name="Millares 60 2 4 5" xfId="8459" xr:uid="{DCFD0B96-F687-4C6E-93C0-CE3FA89F1389}"/>
    <cellStyle name="Millares 60 2 5" xfId="7155" xr:uid="{54CE2A22-EF01-4389-97E5-4E1F8B8FB95A}"/>
    <cellStyle name="Millares 60 2 5 2" xfId="13804" xr:uid="{86F1F3FB-CBE6-4E19-803C-2BF89C27CD01}"/>
    <cellStyle name="Millares 60 2 5 3" xfId="19935" xr:uid="{C2C7085B-7483-407B-8E19-2C49EA9AD48C}"/>
    <cellStyle name="Millares 60 2 5 4" xfId="8460" xr:uid="{D4A2BC76-79CB-476A-8AF8-589099FC8690}"/>
    <cellStyle name="Millares 60 2 6" xfId="8461" xr:uid="{30D104D5-C154-46CC-8864-15C26F2B3D9A}"/>
    <cellStyle name="Millares 60 2 6 2" xfId="13805" xr:uid="{650EBE85-D5E9-49DB-B79F-64D4DF8BACA7}"/>
    <cellStyle name="Millares 60 2 7" xfId="13800" xr:uid="{73BAFC5D-1E74-491E-90E5-BF04B5B6D1B5}"/>
    <cellStyle name="Millares 60 2 8" xfId="11017" xr:uid="{57109BDF-72F7-4EE4-B0D7-386906B01274}"/>
    <cellStyle name="Millares 60 2 9" xfId="16252" xr:uid="{42336B8A-ECA0-481D-BA2F-231BF4EBFBF2}"/>
    <cellStyle name="Millares 60 3" xfId="5567" xr:uid="{C39E55F1-C463-4488-8761-C5DC7A583410}"/>
    <cellStyle name="Millares 60 3 2" xfId="13806" xr:uid="{91EAFE91-A6D9-4018-9BF6-A130F71EE97C}"/>
    <cellStyle name="Millares 60 3 3" xfId="11020" xr:uid="{7323E7E2-110B-41E3-B85A-151210F3B919}"/>
    <cellStyle name="Millares 60 3 4" xfId="16255" xr:uid="{00C12F19-3FB9-4600-95C3-3674FE712DCC}"/>
    <cellStyle name="Millares 60 3 5" xfId="18398" xr:uid="{2C559DFB-8BB1-4D49-B9EB-922D643731BE}"/>
    <cellStyle name="Millares 60 3 6" xfId="8462" xr:uid="{7D7688B6-156B-4F35-ADBE-E5B72F714014}"/>
    <cellStyle name="Millares 60 4" xfId="5568" xr:uid="{35D6AA84-9AA9-4A56-B0E2-5DF9D8234A14}"/>
    <cellStyle name="Millares 60 4 2" xfId="13807" xr:uid="{F7F3FB1F-C725-4D3D-B52F-13C926CD7261}"/>
    <cellStyle name="Millares 60 4 3" xfId="11021" xr:uid="{C79695F9-5E2B-4B58-9113-30CF23C370FB}"/>
    <cellStyle name="Millares 60 4 4" xfId="16256" xr:uid="{4CF84C0F-E616-4FA8-84EB-94508B220A89}"/>
    <cellStyle name="Millares 60 4 5" xfId="18399" xr:uid="{2A82C24D-9706-4F54-99E7-4DFF1D680C42}"/>
    <cellStyle name="Millares 60 4 6" xfId="8463" xr:uid="{6B713704-A3C5-400F-883B-ED517AA22BBB}"/>
    <cellStyle name="Millares 60 5" xfId="5569" xr:uid="{50491E1A-A6F9-4748-B305-62626703F184}"/>
    <cellStyle name="Millares 60 5 2" xfId="13808" xr:uid="{B890CEF4-7436-4CDE-87F1-A101A99F784E}"/>
    <cellStyle name="Millares 60 5 3" xfId="12358" xr:uid="{4FEA5311-7978-4A5D-8864-1D5BFA60D714}"/>
    <cellStyle name="Millares 60 5 4" xfId="18400" xr:uid="{660EE3A5-0B6E-49F8-AF05-F1F47B4F4839}"/>
    <cellStyle name="Millares 60 5 5" xfId="8464" xr:uid="{817F0A81-9681-4D04-A721-4AA5D832BA4B}"/>
    <cellStyle name="Millares 60 6" xfId="7026" xr:uid="{BE3B4CBE-4241-4018-97AA-D7E373C6A4CC}"/>
    <cellStyle name="Millares 60 6 2" xfId="13809" xr:uid="{E0915FB3-A916-45B4-B337-A8C1584C3B73}"/>
    <cellStyle name="Millares 60 6 3" xfId="19834" xr:uid="{D0829636-B13E-4FC2-BCB9-6F0C44D9C2D1}"/>
    <cellStyle name="Millares 60 6 4" xfId="8465" xr:uid="{A30F9778-7111-4809-988C-B7E391F6DCD0}"/>
    <cellStyle name="Millares 60 7" xfId="8466" xr:uid="{A13E91E1-9A2E-41AF-9B17-DA673E84965D}"/>
    <cellStyle name="Millares 60 7 2" xfId="13810" xr:uid="{D3D5F00E-265A-422C-9105-E84F10BDD453}"/>
    <cellStyle name="Millares 60 8" xfId="13799" xr:uid="{1783AC84-3D07-47D0-92B6-3F4487787B04}"/>
    <cellStyle name="Millares 60 9" xfId="11016" xr:uid="{EABFFBC3-3A8C-4C2F-BDA4-410701DC7FAC}"/>
    <cellStyle name="Millares 61" xfId="5570" xr:uid="{6CF5036E-D205-4526-923B-BB0FA02DEFE2}"/>
    <cellStyle name="Millares 61 10" xfId="13811" xr:uid="{243FFD39-F23D-4A8E-B0B4-0D3DB63B77B1}"/>
    <cellStyle name="Millares 61 11" xfId="11022" xr:uid="{07CCBF46-BA26-440C-96C3-8854923253AF}"/>
    <cellStyle name="Millares 61 12" xfId="16257" xr:uid="{89186A6F-D2C2-4F41-B7FC-6AA417AAAC9F}"/>
    <cellStyle name="Millares 61 13" xfId="18401" xr:uid="{E2AB6288-840D-4633-9CD7-65D79810F77D}"/>
    <cellStyle name="Millares 61 14" xfId="8467" xr:uid="{BD2985DF-4897-4803-99D2-FDB9A0AAFFC8}"/>
    <cellStyle name="Millares 61 2" xfId="5571" xr:uid="{529BB984-A76A-4724-B89D-8CBC8F612983}"/>
    <cellStyle name="Millares 61 2 10" xfId="7156" xr:uid="{0FA57B8E-2969-419F-B824-0337B532E7C3}"/>
    <cellStyle name="Millares 61 2 10 2" xfId="13813" xr:uid="{0D7EC8CE-0F66-44A7-979E-D402CFD49BE7}"/>
    <cellStyle name="Millares 61 2 10 3" xfId="19936" xr:uid="{4CDB6076-455E-4C2F-A95D-CDDD2675BCC3}"/>
    <cellStyle name="Millares 61 2 10 4" xfId="8469" xr:uid="{C0A9124A-0A68-4704-B052-A37F76847674}"/>
    <cellStyle name="Millares 61 2 11" xfId="8470" xr:uid="{AC26D88F-2410-4320-9B15-08B858A151AC}"/>
    <cellStyle name="Millares 61 2 11 2" xfId="13814" xr:uid="{66FEFD6D-762D-479E-9EAD-5903DA89E1DD}"/>
    <cellStyle name="Millares 61 2 12" xfId="13812" xr:uid="{B18B23FA-FF98-4D86-B0BC-F0C72DD9F88C}"/>
    <cellStyle name="Millares 61 2 13" xfId="11023" xr:uid="{4A817FA4-07F7-43D6-87EB-B5E32BC128AA}"/>
    <cellStyle name="Millares 61 2 14" xfId="16258" xr:uid="{319246D8-E2B9-4E46-8C1E-0DB2C1E81DA5}"/>
    <cellStyle name="Millares 61 2 15" xfId="18402" xr:uid="{2DB315E6-0756-45BF-B59B-57C35AAF85B6}"/>
    <cellStyle name="Millares 61 2 16" xfId="8468" xr:uid="{F0CC989E-95F1-44E6-BA5A-12E661F80C43}"/>
    <cellStyle name="Millares 61 2 2" xfId="5572" xr:uid="{FCCD7102-1B73-4277-86B4-9FFC57AEC5F9}"/>
    <cellStyle name="Millares 61 2 2 2" xfId="5573" xr:uid="{B0FE098F-F8DB-4FEC-917A-1D4B654E4343}"/>
    <cellStyle name="Millares 61 2 2 2 2" xfId="13816" xr:uid="{3180013D-C3C9-432D-9010-248AF425189A}"/>
    <cellStyle name="Millares 61 2 2 2 3" xfId="11025" xr:uid="{4F8E2B4D-4B21-45A2-92A1-3FEF71C8CC0C}"/>
    <cellStyle name="Millares 61 2 2 2 4" xfId="16260" xr:uid="{1EABF0EF-074F-4DAA-9003-AB784A8A5B10}"/>
    <cellStyle name="Millares 61 2 2 2 5" xfId="18404" xr:uid="{E50F1CBB-78D2-46D9-9FA4-40F1BA06D413}"/>
    <cellStyle name="Millares 61 2 2 2 6" xfId="8472" xr:uid="{39BE5256-D679-4AF8-A883-1F5EE1E41085}"/>
    <cellStyle name="Millares 61 2 2 3" xfId="13815" xr:uid="{3757A23F-59DB-4C0A-B9EA-5C131BF66B7D}"/>
    <cellStyle name="Millares 61 2 2 4" xfId="11024" xr:uid="{E34D9329-8454-410D-9855-02FCDD6E6A08}"/>
    <cellStyle name="Millares 61 2 2 5" xfId="16259" xr:uid="{983FF51E-F584-4F77-BB75-3EAC1840AA89}"/>
    <cellStyle name="Millares 61 2 2 6" xfId="18403" xr:uid="{36923C9B-304D-453C-B56D-1ADBDFE150DE}"/>
    <cellStyle name="Millares 61 2 2 7" xfId="8471" xr:uid="{BEDB2055-A63A-4058-AE98-0042EB0C6048}"/>
    <cellStyle name="Millares 61 2 3" xfId="5574" xr:uid="{6747AF67-3167-499E-B79A-C9E012976A59}"/>
    <cellStyle name="Millares 61 2 3 2" xfId="5575" xr:uid="{9DE29592-271D-43EB-944E-E2178E257382}"/>
    <cellStyle name="Millares 61 2 3 2 2" xfId="5576" xr:uid="{19DAF723-2FD8-49D4-B792-7594F73F31B5}"/>
    <cellStyle name="Millares 61 2 3 2 2 2" xfId="13819" xr:uid="{087F19A2-5F71-4222-A3B0-E0E885EA8E49}"/>
    <cellStyle name="Millares 61 2 3 2 2 3" xfId="11028" xr:uid="{246C6B23-79AF-499E-9C5C-E0CCB4AC0A6A}"/>
    <cellStyle name="Millares 61 2 3 2 2 4" xfId="16263" xr:uid="{3FB6DE0C-E013-4981-A16B-8A4E6A904371}"/>
    <cellStyle name="Millares 61 2 3 2 2 5" xfId="18407" xr:uid="{4E45C9F3-3654-4450-9052-BB99BB7F0F1A}"/>
    <cellStyle name="Millares 61 2 3 2 2 6" xfId="8475" xr:uid="{9EF57876-CAED-4923-8832-2D5163142BB4}"/>
    <cellStyle name="Millares 61 2 3 2 3" xfId="13818" xr:uid="{823645A0-FB2A-499B-9FFA-C7AE0C146E18}"/>
    <cellStyle name="Millares 61 2 3 2 4" xfId="11027" xr:uid="{282A6D52-993E-479E-B224-0226B196A8E8}"/>
    <cellStyle name="Millares 61 2 3 2 5" xfId="16262" xr:uid="{8FD60C7E-77B5-454F-B1E3-9667042E2950}"/>
    <cellStyle name="Millares 61 2 3 2 6" xfId="18406" xr:uid="{9E7DA5A2-DA9A-4D9C-BAC8-5EB9589DADCE}"/>
    <cellStyle name="Millares 61 2 3 2 7" xfId="8474" xr:uid="{DF3552AD-1E58-4E7C-9510-596B04C8D716}"/>
    <cellStyle name="Millares 61 2 3 3" xfId="5577" xr:uid="{A25994E3-BDAA-4C7E-9D50-738A68CA447C}"/>
    <cellStyle name="Millares 61 2 3 3 2" xfId="13820" xr:uid="{A9C30676-46E3-4E76-981E-CD532A757CA9}"/>
    <cellStyle name="Millares 61 2 3 3 3" xfId="11029" xr:uid="{98F633E0-C27C-4E90-A3D3-1678A02B1C21}"/>
    <cellStyle name="Millares 61 2 3 3 4" xfId="16264" xr:uid="{448AD9CF-CCA1-4EC3-BD41-34D8A5B849BB}"/>
    <cellStyle name="Millares 61 2 3 3 5" xfId="18408" xr:uid="{22E65467-186A-49F8-82EE-E3CE77D88A73}"/>
    <cellStyle name="Millares 61 2 3 3 6" xfId="8476" xr:uid="{6AE03893-30CA-4DC6-B0CD-0469ADF1A70C}"/>
    <cellStyle name="Millares 61 2 3 4" xfId="13817" xr:uid="{9E180C34-A4EC-46AF-AD16-43F2608808E3}"/>
    <cellStyle name="Millares 61 2 3 5" xfId="11026" xr:uid="{08A8C275-87B4-4804-B501-54A843BBF115}"/>
    <cellStyle name="Millares 61 2 3 6" xfId="16261" xr:uid="{8C415E98-1177-4C64-9394-46F0CBDC5CCD}"/>
    <cellStyle name="Millares 61 2 3 7" xfId="18405" xr:uid="{E4B8240A-8D67-468D-971B-046ED401ACDD}"/>
    <cellStyle name="Millares 61 2 3 8" xfId="8473" xr:uid="{C3919FE7-A613-4E1F-A696-59E48E6011E7}"/>
    <cellStyle name="Millares 61 2 4" xfId="5578" xr:uid="{9000A3C1-3C26-43D1-A94E-2ECEF9E88163}"/>
    <cellStyle name="Millares 61 2 4 2" xfId="5579" xr:uid="{372BAFCB-D696-4717-B3B2-9D57A7D5C700}"/>
    <cellStyle name="Millares 61 2 4 2 2" xfId="13822" xr:uid="{9B98BE41-E301-4D45-B119-7F93F1FED5CB}"/>
    <cellStyle name="Millares 61 2 4 2 3" xfId="11031" xr:uid="{567FA92B-94C9-4DFE-BFA7-22D5987C4E02}"/>
    <cellStyle name="Millares 61 2 4 2 4" xfId="16266" xr:uid="{4B3B5290-C4A8-44BD-ACD4-A0A0800DC377}"/>
    <cellStyle name="Millares 61 2 4 2 5" xfId="18410" xr:uid="{4F54D7DF-D760-4C2A-9880-97D4DC4D9A19}"/>
    <cellStyle name="Millares 61 2 4 2 6" xfId="8478" xr:uid="{25623D40-EFB4-44A8-89EC-1BEFB3B2055A}"/>
    <cellStyle name="Millares 61 2 4 3" xfId="13821" xr:uid="{48A33098-D6D2-4CE2-96E6-B2DE2271B899}"/>
    <cellStyle name="Millares 61 2 4 4" xfId="11030" xr:uid="{40D49C11-A7C0-4381-A717-DC81FD244CA6}"/>
    <cellStyle name="Millares 61 2 4 5" xfId="16265" xr:uid="{EC5FB652-F8EB-41ED-8B00-F8323C1A8C38}"/>
    <cellStyle name="Millares 61 2 4 6" xfId="18409" xr:uid="{1BC9C78D-A505-4486-AE90-F74A466F09CB}"/>
    <cellStyle name="Millares 61 2 4 7" xfId="8477" xr:uid="{E551AC6D-8737-4338-9729-835AE9A64B2C}"/>
    <cellStyle name="Millares 61 2 5" xfId="5580" xr:uid="{A29F869A-CCDA-4772-A999-2231783AC0E1}"/>
    <cellStyle name="Millares 61 2 5 2" xfId="5581" xr:uid="{19024B64-DDD9-45D5-B4BC-28FFC834C377}"/>
    <cellStyle name="Millares 61 2 5 2 2" xfId="13824" xr:uid="{0853DC5D-E7C0-4A92-8DC1-58421A527CCE}"/>
    <cellStyle name="Millares 61 2 5 2 3" xfId="11033" xr:uid="{E8AAAB20-DD2B-40BF-A4DF-21612C0943D2}"/>
    <cellStyle name="Millares 61 2 5 2 4" xfId="16268" xr:uid="{7E334586-8792-443F-9BBC-1FD1780E33E9}"/>
    <cellStyle name="Millares 61 2 5 2 5" xfId="18412" xr:uid="{F218894D-EDFD-48FB-B8E0-39CEECF4D8F4}"/>
    <cellStyle name="Millares 61 2 5 2 6" xfId="8480" xr:uid="{E41953D4-21AB-4A56-82EF-11A724FB7CE0}"/>
    <cellStyle name="Millares 61 2 5 3" xfId="13823" xr:uid="{56ABD6BE-4883-4523-BB24-51CD5F1222E4}"/>
    <cellStyle name="Millares 61 2 5 4" xfId="11032" xr:uid="{802C30FA-8FC1-47DA-8075-C8900069CDF8}"/>
    <cellStyle name="Millares 61 2 5 5" xfId="16267" xr:uid="{DA6FE7F4-A828-40DB-B024-81304C0E245E}"/>
    <cellStyle name="Millares 61 2 5 6" xfId="18411" xr:uid="{BD15CB77-0E92-47EE-9B09-7BCCB843F2A6}"/>
    <cellStyle name="Millares 61 2 5 7" xfId="8479" xr:uid="{51D4D5FA-8E48-4293-AA6D-7B34EC46715D}"/>
    <cellStyle name="Millares 61 2 6" xfId="5582" xr:uid="{678B4A8D-8AA2-4FCF-A595-B9E3CD1226A4}"/>
    <cellStyle name="Millares 61 2 6 2" xfId="13825" xr:uid="{8D945896-650B-4D7F-95AF-6F513263AF90}"/>
    <cellStyle name="Millares 61 2 6 3" xfId="11034" xr:uid="{24ADB4E6-4019-408E-95BD-C2C5E552B995}"/>
    <cellStyle name="Millares 61 2 6 4" xfId="16269" xr:uid="{B4C2488F-21C3-43EA-A4D2-7F2B7A7D4A74}"/>
    <cellStyle name="Millares 61 2 6 5" xfId="18413" xr:uid="{D61714A3-8C67-4F16-A0EC-7DA1665F22EC}"/>
    <cellStyle name="Millares 61 2 6 6" xfId="8481" xr:uid="{F683E51E-8D2B-40F0-9444-8CBB2B301F16}"/>
    <cellStyle name="Millares 61 2 7" xfId="5583" xr:uid="{477352DE-4AB3-462B-BDD6-41448799C023}"/>
    <cellStyle name="Millares 61 2 7 2" xfId="13826" xr:uid="{A70E7523-CBBD-4D02-A2C8-F56090E3D0C3}"/>
    <cellStyle name="Millares 61 2 7 3" xfId="11035" xr:uid="{963B4DC4-6F54-4E45-BC30-FEC91F860EFF}"/>
    <cellStyle name="Millares 61 2 7 4" xfId="16270" xr:uid="{CB390EFA-1FE7-4442-8FEF-B031C1A76F85}"/>
    <cellStyle name="Millares 61 2 7 5" xfId="18414" xr:uid="{BF7CFFBA-5CAE-4C38-9309-1B8DCCE1BACC}"/>
    <cellStyle name="Millares 61 2 7 6" xfId="8482" xr:uid="{429F530F-EFCC-4FF2-A50C-7AA4598C14E5}"/>
    <cellStyle name="Millares 61 2 8" xfId="5584" xr:uid="{6B65979A-31A6-489A-BEEF-BD79ED73740A}"/>
    <cellStyle name="Millares 61 2 8 2" xfId="13827" xr:uid="{69E5B5A5-8A05-4F73-ADE1-E03BD88946C2}"/>
    <cellStyle name="Millares 61 2 8 3" xfId="11036" xr:uid="{B30804AE-3203-4F2E-8790-1CFBD00BAC90}"/>
    <cellStyle name="Millares 61 2 8 4" xfId="16271" xr:uid="{1177FC0D-2F43-47FF-838C-441DD4B47F46}"/>
    <cellStyle name="Millares 61 2 8 5" xfId="18415" xr:uid="{133CE789-6210-4F35-A509-850A8DEB5A17}"/>
    <cellStyle name="Millares 61 2 8 6" xfId="8483" xr:uid="{A2B0BA26-428E-444A-B3AF-BE95A28E0F6F}"/>
    <cellStyle name="Millares 61 2 9" xfId="5585" xr:uid="{835E5326-84B8-4DBD-94EC-F7BA0AF6F808}"/>
    <cellStyle name="Millares 61 2 9 2" xfId="13828" xr:uid="{E63869D2-32AE-4357-AA33-1FD39B6F502D}"/>
    <cellStyle name="Millares 61 2 9 3" xfId="12361" xr:uid="{78186DE0-DA22-4EEF-BC3D-F76AABC3DF3B}"/>
    <cellStyle name="Millares 61 2 9 4" xfId="18416" xr:uid="{71D0AF8A-0D1E-41D2-9219-6505DBC2B658}"/>
    <cellStyle name="Millares 61 2 9 5" xfId="8484" xr:uid="{A4C7A53B-0420-43CC-A439-089E7FDFF1CB}"/>
    <cellStyle name="Millares 61 3" xfId="5586" xr:uid="{4ACED0D0-348A-4BD6-80F6-A9E353EC24AC}"/>
    <cellStyle name="Millares 61 3 2" xfId="5587" xr:uid="{BC794F37-5E6B-4B85-9D60-31520C058688}"/>
    <cellStyle name="Millares 61 3 2 2" xfId="13830" xr:uid="{0F2E7592-D72C-474D-B097-FEF0FD431E1C}"/>
    <cellStyle name="Millares 61 3 2 3" xfId="11038" xr:uid="{E3B25D81-3061-448E-9805-FF85C5F033A4}"/>
    <cellStyle name="Millares 61 3 2 4" xfId="16273" xr:uid="{E7C0E563-A5DE-4046-BB35-A2EAD3334AB5}"/>
    <cellStyle name="Millares 61 3 2 5" xfId="18418" xr:uid="{83620CDC-B092-4ADA-B5AE-2BF6C03B03B4}"/>
    <cellStyle name="Millares 61 3 2 6" xfId="8486" xr:uid="{85CB3B55-CD79-4384-83DC-E7C9ECDAD6BF}"/>
    <cellStyle name="Millares 61 3 3" xfId="13829" xr:uid="{8047C7AC-8242-4516-86DC-9E93E9CC3322}"/>
    <cellStyle name="Millares 61 3 4" xfId="11037" xr:uid="{D67272DD-C86D-4DD0-9C7B-E3488E9DA0DF}"/>
    <cellStyle name="Millares 61 3 5" xfId="16272" xr:uid="{14DFB174-6406-4D26-91F2-F5B690017550}"/>
    <cellStyle name="Millares 61 3 6" xfId="18417" xr:uid="{F75D040C-AA8A-459C-A1AB-8C2BAD135418}"/>
    <cellStyle name="Millares 61 3 7" xfId="8485" xr:uid="{3C4C184B-570D-46AE-8F86-F37A117C75FE}"/>
    <cellStyle name="Millares 61 4" xfId="5588" xr:uid="{83E69921-C279-450A-A57A-21EB59950381}"/>
    <cellStyle name="Millares 61 4 2" xfId="5589" xr:uid="{1F5DC66D-2A2C-43E2-8243-F7D5C5AB2958}"/>
    <cellStyle name="Millares 61 4 2 2" xfId="13832" xr:uid="{F636077B-F40A-4AAC-9726-124FE5A598AB}"/>
    <cellStyle name="Millares 61 4 2 3" xfId="11040" xr:uid="{723E59BC-387F-4675-9B84-39AD782523B4}"/>
    <cellStyle name="Millares 61 4 2 4" xfId="16275" xr:uid="{8FECF588-7ADA-4695-8286-27FE3BEAAF67}"/>
    <cellStyle name="Millares 61 4 2 5" xfId="18420" xr:uid="{FA59A6D1-8887-4E57-BEC5-49645E402A16}"/>
    <cellStyle name="Millares 61 4 2 6" xfId="8488" xr:uid="{0D1C8337-4B11-44CD-B700-5BD38BD1E12C}"/>
    <cellStyle name="Millares 61 4 3" xfId="13831" xr:uid="{7FB1BC47-0374-4146-B946-C5190504C9CB}"/>
    <cellStyle name="Millares 61 4 4" xfId="11039" xr:uid="{40C1AA83-669C-41D4-A558-D6A512430662}"/>
    <cellStyle name="Millares 61 4 5" xfId="16274" xr:uid="{81E6E85D-E32B-4D51-BBFE-8FE9298918B7}"/>
    <cellStyle name="Millares 61 4 6" xfId="18419" xr:uid="{37013A70-1E9A-4703-A055-32EAEB486FD4}"/>
    <cellStyle name="Millares 61 4 7" xfId="8487" xr:uid="{1D67BCA7-A3CA-4C1B-A3B5-E2F337F09670}"/>
    <cellStyle name="Millares 61 5" xfId="5590" xr:uid="{2044F34C-15FF-468F-95E0-1F2D30AD6192}"/>
    <cellStyle name="Millares 61 5 2" xfId="13833" xr:uid="{439033E8-3A2E-4226-816B-F6231F5AB85F}"/>
    <cellStyle name="Millares 61 5 3" xfId="11041" xr:uid="{CC3DA697-578E-4D04-A46F-BF5D7E6C089D}"/>
    <cellStyle name="Millares 61 5 4" xfId="16276" xr:uid="{5DB2B018-5466-49B0-8D03-8B68F20D213F}"/>
    <cellStyle name="Millares 61 5 5" xfId="18421" xr:uid="{643F5880-361C-433E-8782-E55274A46BAD}"/>
    <cellStyle name="Millares 61 5 6" xfId="8489" xr:uid="{6FD8992D-B35A-4240-BDB0-9BF638BD2623}"/>
    <cellStyle name="Millares 61 6" xfId="5591" xr:uid="{5738C75A-191C-428D-B861-81E24757F16B}"/>
    <cellStyle name="Millares 61 6 2" xfId="13834" xr:uid="{90657597-A9C9-4EA5-ABEC-4A6EBC18695D}"/>
    <cellStyle name="Millares 61 6 3" xfId="11042" xr:uid="{BE7128C7-91B9-4A90-B787-8E728C1B7EA4}"/>
    <cellStyle name="Millares 61 6 4" xfId="16277" xr:uid="{57F8708D-2C5C-487B-86C3-1BB15DC4F6E6}"/>
    <cellStyle name="Millares 61 6 5" xfId="18422" xr:uid="{8AB8C3AD-58F5-4074-9269-3B856D7834FC}"/>
    <cellStyle name="Millares 61 6 6" xfId="8490" xr:uid="{612A4581-4AC9-4470-8CA7-665458F9AA4A}"/>
    <cellStyle name="Millares 61 7" xfId="5592" xr:uid="{2C21961E-8402-4CCE-8918-01672812A515}"/>
    <cellStyle name="Millares 61 7 2" xfId="13835" xr:uid="{2599EC6C-B9B9-4758-A1E4-A1230CBA8692}"/>
    <cellStyle name="Millares 61 7 3" xfId="12360" xr:uid="{0970914C-C45E-4BEC-A3C9-5D52A360354E}"/>
    <cellStyle name="Millares 61 7 4" xfId="18423" xr:uid="{6275C4D3-4ACA-42A2-9F17-E6A18FECD822}"/>
    <cellStyle name="Millares 61 7 5" xfId="8491" xr:uid="{840CA386-9ADD-44B1-AD53-D7DC9CFF7776}"/>
    <cellStyle name="Millares 61 8" xfId="7027" xr:uid="{5D0A5713-A284-450B-92E9-989900C3D3EA}"/>
    <cellStyle name="Millares 61 8 2" xfId="13836" xr:uid="{CF98AAAD-8687-454A-BB51-66EF99B263AA}"/>
    <cellStyle name="Millares 61 8 3" xfId="19835" xr:uid="{D74A9BA2-552C-4DA7-80F8-2845985B5061}"/>
    <cellStyle name="Millares 61 8 4" xfId="8492" xr:uid="{90A5E7DD-A65C-4D64-B5D2-F56F338474A7}"/>
    <cellStyle name="Millares 61 9" xfId="8493" xr:uid="{6C36CC8D-5E79-4352-9E42-C16301420EBE}"/>
    <cellStyle name="Millares 61 9 2" xfId="13837" xr:uid="{9A8EEB30-6ACD-410C-99C5-6C6991F5D862}"/>
    <cellStyle name="Millares 62" xfId="5593" xr:uid="{EAF555F0-2E9D-40CB-B186-F4DD8658AD27}"/>
    <cellStyle name="Millares 62 10" xfId="16278" xr:uid="{29FFAC8E-FBE4-4AC4-A274-1C6B5956705A}"/>
    <cellStyle name="Millares 62 11" xfId="18424" xr:uid="{5E6E62BA-99ED-4BEB-A623-87FFB6BC6253}"/>
    <cellStyle name="Millares 62 12" xfId="8494" xr:uid="{3D540634-37C7-4D83-9545-A057229BDDDD}"/>
    <cellStyle name="Millares 62 2" xfId="5594" xr:uid="{8FD8A5D2-35FB-44EF-A6D3-8B8FEB6B9DF2}"/>
    <cellStyle name="Millares 62 2 10" xfId="18425" xr:uid="{92F0CAA2-31D9-4AD0-8664-12C77007B357}"/>
    <cellStyle name="Millares 62 2 11" xfId="8495" xr:uid="{131C441E-60DD-4770-AD2D-C75D1AC03FA4}"/>
    <cellStyle name="Millares 62 2 2" xfId="5595" xr:uid="{B12ED86C-6174-43E9-BA7E-5CC3F57D50E7}"/>
    <cellStyle name="Millares 62 2 2 2" xfId="13840" xr:uid="{2FB1E6B4-AA08-4171-9B44-D10A49404DBA}"/>
    <cellStyle name="Millares 62 2 2 3" xfId="11045" xr:uid="{B8415494-79A6-46E9-B861-B3116F5CDC57}"/>
    <cellStyle name="Millares 62 2 2 4" xfId="16280" xr:uid="{F26D8A92-5BD2-4E66-B8D6-886302FE06FA}"/>
    <cellStyle name="Millares 62 2 2 5" xfId="18426" xr:uid="{03142FBD-FD76-4E07-9B50-77B01BBDAE1E}"/>
    <cellStyle name="Millares 62 2 2 6" xfId="8496" xr:uid="{2F36D96C-184E-43EF-8ACC-3C2BF1E7B8BF}"/>
    <cellStyle name="Millares 62 2 3" xfId="5596" xr:uid="{213099FC-5BA6-439F-B959-DD52E327C1C1}"/>
    <cellStyle name="Millares 62 2 3 2" xfId="13841" xr:uid="{968EBF13-2B72-4FED-AE92-CCEDB88491F3}"/>
    <cellStyle name="Millares 62 2 3 3" xfId="11046" xr:uid="{5071E148-5C31-4AB6-97E4-1AE9D9ABF0FB}"/>
    <cellStyle name="Millares 62 2 3 4" xfId="16281" xr:uid="{28B441F2-76F8-4676-96FA-0CF87D418AFB}"/>
    <cellStyle name="Millares 62 2 3 5" xfId="18427" xr:uid="{44A89962-0EAF-4F86-A09B-432277F98D7C}"/>
    <cellStyle name="Millares 62 2 3 6" xfId="8497" xr:uid="{96F098E0-D14C-4D37-9184-F1B43A4E075D}"/>
    <cellStyle name="Millares 62 2 4" xfId="5597" xr:uid="{6625AD18-B447-404A-BD08-069E594BB5AD}"/>
    <cellStyle name="Millares 62 2 4 2" xfId="13842" xr:uid="{EAB44D28-AACA-46D0-BD84-8BE679787615}"/>
    <cellStyle name="Millares 62 2 4 3" xfId="12363" xr:uid="{496221C1-2DF8-4E33-B0BF-DF4DED44CD62}"/>
    <cellStyle name="Millares 62 2 4 4" xfId="18428" xr:uid="{3EC268B1-6187-49D6-8C44-29EFDB939402}"/>
    <cellStyle name="Millares 62 2 4 5" xfId="8498" xr:uid="{D139469A-311E-4FC9-B80B-2CD6296BD4B1}"/>
    <cellStyle name="Millares 62 2 5" xfId="7157" xr:uid="{434C6637-F622-42BB-A858-4C2C4B8C3199}"/>
    <cellStyle name="Millares 62 2 5 2" xfId="13843" xr:uid="{2A190CBC-B78B-4E5E-BCFC-9C2652EAF250}"/>
    <cellStyle name="Millares 62 2 5 3" xfId="19937" xr:uid="{2B2F74AD-5CA1-4190-96D5-0B63101164AD}"/>
    <cellStyle name="Millares 62 2 5 4" xfId="8499" xr:uid="{6F0A2DBD-D666-4ACA-8EB8-3E63DFC9239F}"/>
    <cellStyle name="Millares 62 2 6" xfId="8500" xr:uid="{D2A86D26-FB42-490F-AAA6-FE98BB26CAE8}"/>
    <cellStyle name="Millares 62 2 6 2" xfId="13844" xr:uid="{D2102461-6AE3-4513-B1B4-E62A7765E40F}"/>
    <cellStyle name="Millares 62 2 7" xfId="13839" xr:uid="{AA0F5A64-4AD1-46CF-BD1D-0356AE9E2319}"/>
    <cellStyle name="Millares 62 2 8" xfId="11044" xr:uid="{C4DBB9E1-C2BA-4AE5-AD21-C87F15ED8D66}"/>
    <cellStyle name="Millares 62 2 9" xfId="16279" xr:uid="{F2B9669C-3B95-4BBE-BAC5-B0F3CF9F8777}"/>
    <cellStyle name="Millares 62 3" xfId="5598" xr:uid="{F6EDD4D2-A804-42A9-8D09-67D00CA41811}"/>
    <cellStyle name="Millares 62 3 2" xfId="13845" xr:uid="{D1158230-F449-415C-A048-00E788A64F55}"/>
    <cellStyle name="Millares 62 3 3" xfId="11047" xr:uid="{7DF89924-6D24-4DE1-8426-6416FF5817BD}"/>
    <cellStyle name="Millares 62 3 4" xfId="16282" xr:uid="{CD1C9F46-311B-4091-81C2-64CE7433EC49}"/>
    <cellStyle name="Millares 62 3 5" xfId="18429" xr:uid="{EA970331-E6E1-4C77-A71C-75708FF01864}"/>
    <cellStyle name="Millares 62 3 6" xfId="8501" xr:uid="{9B3D36F7-95EF-45DD-9C3F-56EF2BB346C6}"/>
    <cellStyle name="Millares 62 4" xfId="5599" xr:uid="{C86BAE56-D38F-446F-8B56-90ECB0E474E3}"/>
    <cellStyle name="Millares 62 4 2" xfId="13846" xr:uid="{8DB0F1B7-EE15-461A-86D5-D936CFAF2419}"/>
    <cellStyle name="Millares 62 4 3" xfId="11048" xr:uid="{DA428329-38B0-41EB-BA76-1CA14E16BA30}"/>
    <cellStyle name="Millares 62 4 4" xfId="16283" xr:uid="{2659AF75-BC64-43B6-9A68-B750C38DA0FF}"/>
    <cellStyle name="Millares 62 4 5" xfId="18430" xr:uid="{90B29072-9CF2-4C35-933B-63075E8C3C9B}"/>
    <cellStyle name="Millares 62 4 6" xfId="8502" xr:uid="{5CD72FB3-3FFE-4520-B962-EAA8550D4831}"/>
    <cellStyle name="Millares 62 5" xfId="5600" xr:uid="{BF476594-E5D2-412C-9774-A90A084DEDCC}"/>
    <cellStyle name="Millares 62 5 2" xfId="13847" xr:uid="{7289142A-6CE4-4F37-B578-2D31911A80A7}"/>
    <cellStyle name="Millares 62 5 3" xfId="12362" xr:uid="{C7FE058A-381E-49E3-BD29-AC4006533D1F}"/>
    <cellStyle name="Millares 62 5 4" xfId="18431" xr:uid="{96397EF2-8500-4A97-80BC-C251A276D783}"/>
    <cellStyle name="Millares 62 5 5" xfId="8503" xr:uid="{1859714E-5A2D-46E0-B756-3BF16C00580A}"/>
    <cellStyle name="Millares 62 6" xfId="7028" xr:uid="{96A317E1-C5B6-4178-A7DF-CAA3B5C384C0}"/>
    <cellStyle name="Millares 62 6 2" xfId="13848" xr:uid="{982E1FEF-DB58-4761-B357-AAB7DD7F9AD4}"/>
    <cellStyle name="Millares 62 6 3" xfId="19836" xr:uid="{AAA0EE31-7C56-47E3-B212-E8FD0A9E5EF3}"/>
    <cellStyle name="Millares 62 6 4" xfId="8504" xr:uid="{F435DB70-72A3-43DA-910B-5338B68C5603}"/>
    <cellStyle name="Millares 62 7" xfId="8505" xr:uid="{19B1FEC2-2113-42EC-8ECC-C829B2E4CFA2}"/>
    <cellStyle name="Millares 62 7 2" xfId="13849" xr:uid="{23552F6D-9524-468F-B689-0FD3AE5C2E88}"/>
    <cellStyle name="Millares 62 8" xfId="13838" xr:uid="{CE594926-E93F-47A7-BA1E-9BE9275BEC4E}"/>
    <cellStyle name="Millares 62 9" xfId="11043" xr:uid="{0CA9B107-B5DB-4676-AAAD-338BE4245172}"/>
    <cellStyle name="Millares 63" xfId="5601" xr:uid="{809A46CC-D7EB-40E2-ADAC-6E07FD0E623A}"/>
    <cellStyle name="Millares 63 10" xfId="16284" xr:uid="{67264774-93FD-4622-BE97-3D6C808D5983}"/>
    <cellStyle name="Millares 63 11" xfId="18432" xr:uid="{2099FC23-1A1D-4472-B188-92677DA728AC}"/>
    <cellStyle name="Millares 63 12" xfId="8506" xr:uid="{F4ED3301-92E7-4945-A47A-17E965FCDC3C}"/>
    <cellStyle name="Millares 63 2" xfId="5602" xr:uid="{A1D8F4BC-DCE0-4CF9-9E19-BC0AF9F4BBB1}"/>
    <cellStyle name="Millares 63 2 10" xfId="18433" xr:uid="{C97B82BC-6746-4D5D-BAF1-8A8D28452EBC}"/>
    <cellStyle name="Millares 63 2 11" xfId="8507" xr:uid="{7D6FEC28-E400-4B97-A86A-FBDCF20266E0}"/>
    <cellStyle name="Millares 63 2 2" xfId="5603" xr:uid="{0D5CDBE6-03F7-4789-8DD7-752392FE5E01}"/>
    <cellStyle name="Millares 63 2 2 2" xfId="13852" xr:uid="{542DA532-55A0-45D7-8F02-AFCE8338A371}"/>
    <cellStyle name="Millares 63 2 2 3" xfId="11051" xr:uid="{EEAC21AD-C9B0-4EF5-9262-0E18138EF8D9}"/>
    <cellStyle name="Millares 63 2 2 4" xfId="16286" xr:uid="{50B58450-3EF7-47C4-B6A7-4D13014CF738}"/>
    <cellStyle name="Millares 63 2 2 5" xfId="18434" xr:uid="{5E48B4F0-028B-46C9-B196-1472DC714290}"/>
    <cellStyle name="Millares 63 2 2 6" xfId="8508" xr:uid="{B262950A-66E6-47F2-9016-FAA26BF93586}"/>
    <cellStyle name="Millares 63 2 3" xfId="5604" xr:uid="{DABF5E64-D3FE-4343-A6FF-1B49CE535B1C}"/>
    <cellStyle name="Millares 63 2 3 2" xfId="13853" xr:uid="{F5C1CB2C-F59C-414E-A471-6989F9F09DBD}"/>
    <cellStyle name="Millares 63 2 3 3" xfId="11052" xr:uid="{0E74B88C-7BB6-46A5-B0A3-14F7CCF8E964}"/>
    <cellStyle name="Millares 63 2 3 4" xfId="16287" xr:uid="{0CE907BC-14EF-49E6-98D1-B81B26E70543}"/>
    <cellStyle name="Millares 63 2 3 5" xfId="18435" xr:uid="{06656FDA-DD6B-473C-BA03-D57241A42313}"/>
    <cellStyle name="Millares 63 2 3 6" xfId="8509" xr:uid="{5B3E3D15-E9C1-476F-AFCC-113D8FEA2BA2}"/>
    <cellStyle name="Millares 63 2 4" xfId="5605" xr:uid="{41E9CBF5-6B3E-4361-954F-74014A14DC9A}"/>
    <cellStyle name="Millares 63 2 4 2" xfId="13854" xr:uid="{25637F60-4E81-4C69-B5E0-818DF0926BDF}"/>
    <cellStyle name="Millares 63 2 4 3" xfId="12365" xr:uid="{B058D55B-CD62-47AA-A6B4-937EC8378C68}"/>
    <cellStyle name="Millares 63 2 4 4" xfId="18436" xr:uid="{69FA9264-D5C9-4FF8-8B9F-BC75CD09253F}"/>
    <cellStyle name="Millares 63 2 4 5" xfId="8510" xr:uid="{0E8E70EE-714E-4765-B8F0-E8E3984BCC21}"/>
    <cellStyle name="Millares 63 2 5" xfId="7158" xr:uid="{DB96AA13-745B-4C2B-B862-995E3FD2D11E}"/>
    <cellStyle name="Millares 63 2 5 2" xfId="13855" xr:uid="{72185EB5-472D-489C-9BB1-4760DB2CF970}"/>
    <cellStyle name="Millares 63 2 5 3" xfId="19938" xr:uid="{844F59A6-624B-4A21-80DA-5465D71E8CE9}"/>
    <cellStyle name="Millares 63 2 5 4" xfId="8511" xr:uid="{AC366369-C3D1-4BD3-9D1C-56927A45FCE2}"/>
    <cellStyle name="Millares 63 2 6" xfId="8512" xr:uid="{9FA1A864-CDF1-4FBF-A082-383BAB411A51}"/>
    <cellStyle name="Millares 63 2 6 2" xfId="13856" xr:uid="{541AB780-ED25-4B57-BDF5-5F13C8F0330D}"/>
    <cellStyle name="Millares 63 2 7" xfId="13851" xr:uid="{F88FEF8B-7FF4-45AB-8ABE-AC67F13EB1AA}"/>
    <cellStyle name="Millares 63 2 8" xfId="11050" xr:uid="{0123415F-D224-472B-9679-780C809F6F1F}"/>
    <cellStyle name="Millares 63 2 9" xfId="16285" xr:uid="{C53640B8-ED4E-4636-A6E4-87C012DE029D}"/>
    <cellStyle name="Millares 63 3" xfId="5606" xr:uid="{1CE77441-6277-48A6-B921-FD7C7805844E}"/>
    <cellStyle name="Millares 63 3 2" xfId="13857" xr:uid="{B4C82484-253F-48BB-9334-075152A99718}"/>
    <cellStyle name="Millares 63 3 3" xfId="11053" xr:uid="{B79923C9-D043-4875-8BF4-5A7636BB5A17}"/>
    <cellStyle name="Millares 63 3 4" xfId="16288" xr:uid="{D8FFD676-4F7A-4F83-AD4A-0E6E9180F536}"/>
    <cellStyle name="Millares 63 3 5" xfId="18437" xr:uid="{6899E56C-7FC1-4444-B6DD-D651FAAF09CA}"/>
    <cellStyle name="Millares 63 3 6" xfId="8513" xr:uid="{895644F3-970D-4274-905D-4C1D942ABE77}"/>
    <cellStyle name="Millares 63 4" xfId="5607" xr:uid="{4D26116E-6DA2-4E3F-8BA3-DD60B4EC9A8D}"/>
    <cellStyle name="Millares 63 4 2" xfId="13858" xr:uid="{E3EAD00A-8679-4FB1-AB28-3AC4C5DD795C}"/>
    <cellStyle name="Millares 63 4 3" xfId="11054" xr:uid="{89B35D82-A23F-42FE-8157-AA97F4BC84C7}"/>
    <cellStyle name="Millares 63 4 4" xfId="16289" xr:uid="{F91E604D-538C-4875-91A4-585A7C19AC9A}"/>
    <cellStyle name="Millares 63 4 5" xfId="18438" xr:uid="{9D347AB5-1F48-4274-AC87-0C7CF07264EA}"/>
    <cellStyle name="Millares 63 4 6" xfId="8514" xr:uid="{AD768969-F6BA-4DE0-868A-1B8198B9EFAC}"/>
    <cellStyle name="Millares 63 5" xfId="5608" xr:uid="{92FD760C-D41A-4FAC-B3B5-5FED337EC1B3}"/>
    <cellStyle name="Millares 63 5 2" xfId="13859" xr:uid="{97AC8CB1-606A-4BEF-A1B6-547CC379045B}"/>
    <cellStyle name="Millares 63 5 3" xfId="12364" xr:uid="{6B336FCA-C598-46C1-ADB0-F3679CCC6F33}"/>
    <cellStyle name="Millares 63 5 4" xfId="18439" xr:uid="{F5F37147-ECA0-4033-AEDA-81FBE191A0EF}"/>
    <cellStyle name="Millares 63 5 5" xfId="8515" xr:uid="{58D55A6A-6D77-4456-898C-10ACD899B1DC}"/>
    <cellStyle name="Millares 63 6" xfId="7029" xr:uid="{6F01D052-4E38-49A1-B73C-197CC0DF4E96}"/>
    <cellStyle name="Millares 63 6 2" xfId="13860" xr:uid="{CE23396D-413E-4900-AC95-AE9D11CF325A}"/>
    <cellStyle name="Millares 63 6 3" xfId="19837" xr:uid="{1886C2C6-7874-4EDE-A56D-E2DC429DBF3F}"/>
    <cellStyle name="Millares 63 6 4" xfId="8516" xr:uid="{E0257C79-BA2F-45CF-B26F-613E015C66C0}"/>
    <cellStyle name="Millares 63 7" xfId="8517" xr:uid="{0B88F87C-4B96-46DF-8C87-B2967580F7D3}"/>
    <cellStyle name="Millares 63 7 2" xfId="13861" xr:uid="{DF308598-2330-4F8B-AF9A-B956671587FF}"/>
    <cellStyle name="Millares 63 8" xfId="13850" xr:uid="{A6FB8C73-E157-4CFA-9814-F1EBC1062AF3}"/>
    <cellStyle name="Millares 63 9" xfId="11049" xr:uid="{4209BE09-4A2A-4AF9-95B7-CB7CE8674792}"/>
    <cellStyle name="Millares 64" xfId="5609" xr:uid="{47CF62EA-67BC-4824-BA6A-8B3478162992}"/>
    <cellStyle name="Millares 64 10" xfId="16290" xr:uid="{335CF4E5-A347-43CA-AEF3-7424962EC960}"/>
    <cellStyle name="Millares 64 11" xfId="18440" xr:uid="{DB3516A5-D5B0-4DD7-B6DF-18E783BEFF45}"/>
    <cellStyle name="Millares 64 12" xfId="8518" xr:uid="{3E953FB0-468F-4F31-8854-AEE0A36AB904}"/>
    <cellStyle name="Millares 64 2" xfId="5610" xr:uid="{9E3690CA-487F-48DF-AFB7-B5B1738828A6}"/>
    <cellStyle name="Millares 64 2 10" xfId="18441" xr:uid="{B472FEF5-4A53-408A-9731-EBD22BDBFCB9}"/>
    <cellStyle name="Millares 64 2 11" xfId="8519" xr:uid="{1034D3D9-DF17-4733-94FF-D746E58578DA}"/>
    <cellStyle name="Millares 64 2 2" xfId="5611" xr:uid="{B6A52822-1FEA-44E8-8EB2-3F7FD12139BB}"/>
    <cellStyle name="Millares 64 2 2 2" xfId="13864" xr:uid="{C7F6BDA2-78BC-450D-B06A-C3328426B845}"/>
    <cellStyle name="Millares 64 2 2 3" xfId="11057" xr:uid="{36DE8585-CBCA-41FD-A523-25B0A31E9185}"/>
    <cellStyle name="Millares 64 2 2 4" xfId="16292" xr:uid="{A8113504-62D3-436F-878B-1BCA9C8CBF46}"/>
    <cellStyle name="Millares 64 2 2 5" xfId="18442" xr:uid="{E763E487-0040-4CDC-B394-F9E4B5DD3D54}"/>
    <cellStyle name="Millares 64 2 2 6" xfId="8520" xr:uid="{5A3E0541-3751-4961-A30D-39DFFD5148B2}"/>
    <cellStyle name="Millares 64 2 3" xfId="5612" xr:uid="{85930441-35CD-48AF-9CB6-64C1FE84CC01}"/>
    <cellStyle name="Millares 64 2 3 2" xfId="13865" xr:uid="{F5A966F1-A17A-49DB-8DD9-C5237320B9B8}"/>
    <cellStyle name="Millares 64 2 3 3" xfId="11058" xr:uid="{B3CE5331-0E76-4184-A8C7-0E58FABB77C1}"/>
    <cellStyle name="Millares 64 2 3 4" xfId="16293" xr:uid="{C6E4B394-D433-4354-AC3C-AB191965D71F}"/>
    <cellStyle name="Millares 64 2 3 5" xfId="18443" xr:uid="{915D8F26-11A2-4FBD-A297-1DE681672415}"/>
    <cellStyle name="Millares 64 2 3 6" xfId="8521" xr:uid="{3B00D775-F05B-4E75-BDEB-D997588DFC4B}"/>
    <cellStyle name="Millares 64 2 4" xfId="5613" xr:uid="{FA85EFAF-EAD6-4629-9B58-4E0004369BE7}"/>
    <cellStyle name="Millares 64 2 4 2" xfId="13866" xr:uid="{90C7EEE5-50E8-4312-B970-BC90C8B23583}"/>
    <cellStyle name="Millares 64 2 4 3" xfId="12367" xr:uid="{814C4076-BB10-4324-8617-94FA78C85D46}"/>
    <cellStyle name="Millares 64 2 4 4" xfId="18444" xr:uid="{9B36C5AA-21E8-46D6-95F5-A49060313895}"/>
    <cellStyle name="Millares 64 2 4 5" xfId="8522" xr:uid="{5C343471-01B3-48E2-860F-B93149430CE8}"/>
    <cellStyle name="Millares 64 2 5" xfId="7159" xr:uid="{FEC91B02-657B-4DF8-BF51-24FBE235EB72}"/>
    <cellStyle name="Millares 64 2 5 2" xfId="13867" xr:uid="{5BFDF9FA-E09D-499D-B005-9848BC4E6258}"/>
    <cellStyle name="Millares 64 2 5 3" xfId="19939" xr:uid="{CF607840-5F1A-4765-9E0B-780BCC065C4C}"/>
    <cellStyle name="Millares 64 2 5 4" xfId="8523" xr:uid="{72944E71-EA88-4CCD-B82A-57278246EF6F}"/>
    <cellStyle name="Millares 64 2 6" xfId="8524" xr:uid="{FB517B23-B862-4D80-AEBB-5D20B0584372}"/>
    <cellStyle name="Millares 64 2 6 2" xfId="13868" xr:uid="{7B9359CA-B9F0-4C6F-89A7-02BF451A3A21}"/>
    <cellStyle name="Millares 64 2 7" xfId="13863" xr:uid="{CDDA2333-9392-4310-B1D5-54066A02F76A}"/>
    <cellStyle name="Millares 64 2 8" xfId="11056" xr:uid="{648CEEA5-72E8-482D-BD63-8AA489AB82AE}"/>
    <cellStyle name="Millares 64 2 9" xfId="16291" xr:uid="{F5BB679B-E326-488E-93A5-650ECACD5891}"/>
    <cellStyle name="Millares 64 3" xfId="5614" xr:uid="{DABE7AFF-BA9A-4B68-BC2C-2DAE7DFB13A7}"/>
    <cellStyle name="Millares 64 3 2" xfId="13869" xr:uid="{37BBC3B2-05ED-4034-AB37-E22EB86570C2}"/>
    <cellStyle name="Millares 64 3 3" xfId="11059" xr:uid="{E52A0FEA-6935-423F-9E52-76749273121D}"/>
    <cellStyle name="Millares 64 3 4" xfId="16294" xr:uid="{61FD28A1-6DC1-43A6-AF3D-E2FC40C4DF49}"/>
    <cellStyle name="Millares 64 3 5" xfId="18445" xr:uid="{01FC8F94-5E65-40DE-A729-3617A6443F1E}"/>
    <cellStyle name="Millares 64 3 6" xfId="8525" xr:uid="{DE1D36F1-953A-4369-AA91-56E9BC6DD5A1}"/>
    <cellStyle name="Millares 64 4" xfId="5615" xr:uid="{A7EC9163-8F17-4E2E-A46B-E28008ABC1B9}"/>
    <cellStyle name="Millares 64 4 2" xfId="13870" xr:uid="{38455F5D-1025-47B4-8D1F-A44D838229F0}"/>
    <cellStyle name="Millares 64 4 3" xfId="11060" xr:uid="{AF503838-5980-4715-AE66-DD8E2BD8540F}"/>
    <cellStyle name="Millares 64 4 4" xfId="16295" xr:uid="{1587FC8B-60AB-4C5C-9710-5F24CFE30BEF}"/>
    <cellStyle name="Millares 64 4 5" xfId="18446" xr:uid="{857D3BF7-B9E5-4F3A-9287-ACC6D189192D}"/>
    <cellStyle name="Millares 64 4 6" xfId="8526" xr:uid="{BE0FAC5B-3DC2-4E69-832A-876A1A541CE3}"/>
    <cellStyle name="Millares 64 5" xfId="5616" xr:uid="{8A79636B-7767-4672-AB7A-7F22C25E5202}"/>
    <cellStyle name="Millares 64 5 2" xfId="13871" xr:uid="{E9ABC3F0-8C18-42AF-B243-C6066E82F902}"/>
    <cellStyle name="Millares 64 5 3" xfId="12366" xr:uid="{1454D5A1-7372-4206-9154-52B6A53C90C4}"/>
    <cellStyle name="Millares 64 5 4" xfId="18447" xr:uid="{82967214-DEB7-44BB-A5FD-806DFE101996}"/>
    <cellStyle name="Millares 64 5 5" xfId="8527" xr:uid="{21066381-8971-4FD8-A0A2-03C9E0B22A88}"/>
    <cellStyle name="Millares 64 6" xfId="7030" xr:uid="{04C961A2-5EE0-4CD1-812B-057D4CE36328}"/>
    <cellStyle name="Millares 64 6 2" xfId="13872" xr:uid="{28E9EB33-974E-4F6E-BCE4-4DD723D37A37}"/>
    <cellStyle name="Millares 64 6 3" xfId="19838" xr:uid="{F550B3FB-686E-4573-B286-BBE5FFC101BA}"/>
    <cellStyle name="Millares 64 6 4" xfId="8528" xr:uid="{D7AD2BEF-D5F0-43E9-8C51-4FDFEA54ECD2}"/>
    <cellStyle name="Millares 64 7" xfId="8529" xr:uid="{A9BFA843-5547-4143-A70F-1202635D8E55}"/>
    <cellStyle name="Millares 64 7 2" xfId="13873" xr:uid="{056CAD3F-1662-4BA8-B9DB-8D3D59349BA9}"/>
    <cellStyle name="Millares 64 8" xfId="13862" xr:uid="{81B3FE4C-BC87-47FB-89A2-B315B21649F7}"/>
    <cellStyle name="Millares 64 9" xfId="11055" xr:uid="{24EA06A5-6C03-4790-8618-9E842E1BBA11}"/>
    <cellStyle name="Millares 65" xfId="5617" xr:uid="{05945ECE-402A-440F-A248-29BF29CE383F}"/>
    <cellStyle name="Millares 65 10" xfId="16296" xr:uid="{84A876FE-4963-41B4-87D6-E8534D3B44CF}"/>
    <cellStyle name="Millares 65 11" xfId="18448" xr:uid="{BF527A4C-1630-4291-A93C-26F59F2F2CA0}"/>
    <cellStyle name="Millares 65 12" xfId="8530" xr:uid="{90865F54-5717-4409-ABF8-6EFF0AF74626}"/>
    <cellStyle name="Millares 65 2" xfId="5618" xr:uid="{F9CDC19C-0431-4BBA-93FA-31213A2A6F96}"/>
    <cellStyle name="Millares 65 2 10" xfId="18449" xr:uid="{9AF25F49-1E47-440E-8EFB-6787B3F8174F}"/>
    <cellStyle name="Millares 65 2 11" xfId="8531" xr:uid="{3058DE48-BF3C-4FA5-914E-F5EE12FD3123}"/>
    <cellStyle name="Millares 65 2 2" xfId="5619" xr:uid="{4802A79C-1751-4BF8-843F-8BF481A1B2EA}"/>
    <cellStyle name="Millares 65 2 2 2" xfId="13876" xr:uid="{8EF3C976-B71F-437B-A78D-434C746FFC42}"/>
    <cellStyle name="Millares 65 2 2 3" xfId="11063" xr:uid="{583AEEE5-6FDD-456D-84A8-2F03B2046509}"/>
    <cellStyle name="Millares 65 2 2 4" xfId="16298" xr:uid="{FA7B48B7-70D0-4365-A013-1DF24FD39E20}"/>
    <cellStyle name="Millares 65 2 2 5" xfId="18450" xr:uid="{C4D9D604-8188-48AD-B824-1F24BC5BC0FB}"/>
    <cellStyle name="Millares 65 2 2 6" xfId="8532" xr:uid="{8D0B329D-2E76-43C0-96A8-DD93DA44FC9C}"/>
    <cellStyle name="Millares 65 2 3" xfId="5620" xr:uid="{F7E4953F-49C4-486A-BB97-3DAE52AD16A4}"/>
    <cellStyle name="Millares 65 2 3 2" xfId="13877" xr:uid="{71CF4B46-5C34-40DE-A422-CD6CFD4C3193}"/>
    <cellStyle name="Millares 65 2 3 3" xfId="11064" xr:uid="{EC7A64B0-8DC8-4FCE-BE72-38BA9796BA2C}"/>
    <cellStyle name="Millares 65 2 3 4" xfId="16299" xr:uid="{B20ABEFF-BA29-46B1-B750-70B20416690A}"/>
    <cellStyle name="Millares 65 2 3 5" xfId="18451" xr:uid="{9D69FAD8-1CD3-4B2B-9526-5DC1FD3F87BD}"/>
    <cellStyle name="Millares 65 2 3 6" xfId="8533" xr:uid="{E9FCE58B-1AE2-4B9F-B1C4-511E6764EB97}"/>
    <cellStyle name="Millares 65 2 4" xfId="5621" xr:uid="{7F8A8CCE-9BD4-44EF-823A-28D3C40640D3}"/>
    <cellStyle name="Millares 65 2 4 2" xfId="13878" xr:uid="{BA27D1E9-E346-44B9-AF85-471772C0ED12}"/>
    <cellStyle name="Millares 65 2 4 3" xfId="12369" xr:uid="{EC95E86D-8E80-4C99-AC56-3E0E1DBDDC66}"/>
    <cellStyle name="Millares 65 2 4 4" xfId="18452" xr:uid="{9A71266B-D53F-4D15-A049-F8CB094BFDB6}"/>
    <cellStyle name="Millares 65 2 4 5" xfId="8534" xr:uid="{52AB8BA5-103D-4F8B-B6A4-8E7E132DDC71}"/>
    <cellStyle name="Millares 65 2 5" xfId="7160" xr:uid="{347A9FA5-46AC-4A1D-8442-02D73F718398}"/>
    <cellStyle name="Millares 65 2 5 2" xfId="13879" xr:uid="{40ACEC9B-062A-4F3C-825C-EAAAB859DDEA}"/>
    <cellStyle name="Millares 65 2 5 3" xfId="19940" xr:uid="{6A0F0AD7-33F5-4A66-AF3A-D407546112F8}"/>
    <cellStyle name="Millares 65 2 5 4" xfId="8535" xr:uid="{A437BB23-DBE7-4782-9B59-956B983ECA41}"/>
    <cellStyle name="Millares 65 2 6" xfId="8536" xr:uid="{5C6CD599-287E-4453-B1A0-4419A0B46CFF}"/>
    <cellStyle name="Millares 65 2 6 2" xfId="13880" xr:uid="{88CB3AD0-06F7-4B9E-A00A-474EFF44EE83}"/>
    <cellStyle name="Millares 65 2 7" xfId="13875" xr:uid="{D3AC84C7-4D9C-4550-9BF5-A5ED9B3AD567}"/>
    <cellStyle name="Millares 65 2 8" xfId="11062" xr:uid="{289B20E1-4917-454E-89A0-6D7D98102F32}"/>
    <cellStyle name="Millares 65 2 9" xfId="16297" xr:uid="{17FAC865-C7B6-4882-B62D-8159DA05EF71}"/>
    <cellStyle name="Millares 65 3" xfId="5622" xr:uid="{FA42B7E1-F70D-4D47-BF92-CBAA6E5C4E71}"/>
    <cellStyle name="Millares 65 3 2" xfId="13881" xr:uid="{BE3DBA2D-5F6B-4E8D-87E0-03BB7D15978A}"/>
    <cellStyle name="Millares 65 3 3" xfId="11065" xr:uid="{38236E21-748F-4A15-A48C-5685F052AFFB}"/>
    <cellStyle name="Millares 65 3 4" xfId="16300" xr:uid="{AA28AB8B-2028-4472-B91E-556FED0065C0}"/>
    <cellStyle name="Millares 65 3 5" xfId="18453" xr:uid="{5106CA45-06BA-46F0-A2A7-094A1327C0B6}"/>
    <cellStyle name="Millares 65 3 6" xfId="8537" xr:uid="{6576BD28-9B54-4312-BD4C-3CFC7A366D4F}"/>
    <cellStyle name="Millares 65 4" xfId="5623" xr:uid="{B5E640E5-8680-49DB-A40F-BFB486D6C373}"/>
    <cellStyle name="Millares 65 4 2" xfId="13882" xr:uid="{7C1785A5-137E-4DF2-B196-40AF7FF7E44D}"/>
    <cellStyle name="Millares 65 4 3" xfId="11066" xr:uid="{21184549-B88E-405A-9761-98F409735BA2}"/>
    <cellStyle name="Millares 65 4 4" xfId="16301" xr:uid="{B9C0CEF8-52EA-41DF-B667-157BD1ACB7D5}"/>
    <cellStyle name="Millares 65 4 5" xfId="18454" xr:uid="{7EFC9264-0A34-4D6D-9416-BA126AD72D2F}"/>
    <cellStyle name="Millares 65 4 6" xfId="8538" xr:uid="{C2A8E8BE-8F68-47CB-966B-8BA86EAC4474}"/>
    <cellStyle name="Millares 65 5" xfId="5624" xr:uid="{09785DD9-EB4A-4173-A828-A1A83453D010}"/>
    <cellStyle name="Millares 65 5 2" xfId="13883" xr:uid="{1615880D-5B74-4D4D-BB3C-D0E3C53EE8D3}"/>
    <cellStyle name="Millares 65 5 3" xfId="12368" xr:uid="{F39312EE-5AFA-4301-BF5E-9B898C53F236}"/>
    <cellStyle name="Millares 65 5 4" xfId="18455" xr:uid="{0B4A73B6-D5C4-41DB-BC76-F5E9AE44FD61}"/>
    <cellStyle name="Millares 65 5 5" xfId="8539" xr:uid="{466F217F-6225-428E-BDFD-823F81413C08}"/>
    <cellStyle name="Millares 65 6" xfId="7031" xr:uid="{71CCFB7B-0F39-4419-AAA0-87F5BFBFE3A7}"/>
    <cellStyle name="Millares 65 6 2" xfId="13884" xr:uid="{8E2FA99B-E74D-47D7-85F7-2DC42E4A162A}"/>
    <cellStyle name="Millares 65 6 3" xfId="19839" xr:uid="{381C980B-1416-4D5C-90AB-7E25AC3F8EF3}"/>
    <cellStyle name="Millares 65 6 4" xfId="8540" xr:uid="{9E5F5D8E-44B3-48E1-99DE-28CCC5F3A9B4}"/>
    <cellStyle name="Millares 65 7" xfId="8541" xr:uid="{840EFDA9-88CE-4908-BB3E-667CDD1107D2}"/>
    <cellStyle name="Millares 65 7 2" xfId="13885" xr:uid="{1E0C6226-9183-4B2D-A439-E6C104F3DCE1}"/>
    <cellStyle name="Millares 65 8" xfId="13874" xr:uid="{A261EF38-54AC-425D-86F9-7EE0FCDC0A9D}"/>
    <cellStyle name="Millares 65 9" xfId="11061" xr:uid="{F784AFE0-E1ED-4781-A607-4802E86A340F}"/>
    <cellStyle name="Millares 654 2 2" xfId="399" xr:uid="{B8E46902-4915-4DA9-940E-62AAA1803DC0}"/>
    <cellStyle name="Millares 656" xfId="409" xr:uid="{BEEAD633-704F-4BEA-A73E-85C1CCBE42C7}"/>
    <cellStyle name="Millares 657" xfId="402" xr:uid="{CA8AA21C-5B59-405C-945C-2B1EE340C62F}"/>
    <cellStyle name="Millares 66" xfId="5625" xr:uid="{45BEE70C-5AED-4242-80C1-DFC1B115BA35}"/>
    <cellStyle name="Millares 66 10" xfId="16302" xr:uid="{063DC5A9-90FE-4453-9E4B-A2F7B8405B6C}"/>
    <cellStyle name="Millares 66 11" xfId="18456" xr:uid="{23014A63-685D-4F2D-AFBA-01BEFA6E10F0}"/>
    <cellStyle name="Millares 66 12" xfId="8542" xr:uid="{BFA33928-9ECA-4C53-AC7A-2E289060AEA0}"/>
    <cellStyle name="Millares 66 2" xfId="5626" xr:uid="{F6F9FF27-D95F-4118-9490-AC00E0BFC2F5}"/>
    <cellStyle name="Millares 66 2 10" xfId="18457" xr:uid="{CA57BB47-0053-4A24-B479-E02A0ABC87F1}"/>
    <cellStyle name="Millares 66 2 11" xfId="8543" xr:uid="{03C276B0-8C2C-4B51-83DC-BFE205136731}"/>
    <cellStyle name="Millares 66 2 2" xfId="5627" xr:uid="{896902E3-1159-4533-AD9C-1139A93130F1}"/>
    <cellStyle name="Millares 66 2 2 2" xfId="13888" xr:uid="{CEEB74D1-63F8-433F-9A19-9F798DFFAE0A}"/>
    <cellStyle name="Millares 66 2 2 3" xfId="11069" xr:uid="{6D88DC7A-D1F3-4DBB-9FE0-6A6F3129785D}"/>
    <cellStyle name="Millares 66 2 2 4" xfId="16304" xr:uid="{29307013-E8DD-47D1-A78A-26F9FB98968B}"/>
    <cellStyle name="Millares 66 2 2 5" xfId="18458" xr:uid="{09BC5952-42AC-449B-B12F-2B2A2F2F6C32}"/>
    <cellStyle name="Millares 66 2 2 6" xfId="8544" xr:uid="{E0AB7C18-14E2-4534-A96C-936AD869F379}"/>
    <cellStyle name="Millares 66 2 3" xfId="5628" xr:uid="{C9037814-8FA0-4A07-B31B-3A17B6B803F3}"/>
    <cellStyle name="Millares 66 2 3 2" xfId="13889" xr:uid="{18ECE402-4419-4BDD-B3D4-CE981CEA7E2E}"/>
    <cellStyle name="Millares 66 2 3 3" xfId="11070" xr:uid="{44FA6047-6841-40D6-BF73-23D0D8304AA8}"/>
    <cellStyle name="Millares 66 2 3 4" xfId="16305" xr:uid="{2A6F5E46-7FC3-473D-8E2F-17C0CE85AC12}"/>
    <cellStyle name="Millares 66 2 3 5" xfId="18459" xr:uid="{6AE3EC6C-461D-4182-AC14-3644733926D8}"/>
    <cellStyle name="Millares 66 2 3 6" xfId="8545" xr:uid="{087E3749-90B0-489E-B08A-3531B201C6B8}"/>
    <cellStyle name="Millares 66 2 4" xfId="5629" xr:uid="{95D63707-7EE0-456D-BEA5-98814D6A4A35}"/>
    <cellStyle name="Millares 66 2 4 2" xfId="13890" xr:uid="{C89B7376-940A-4593-8E0F-393A8905D523}"/>
    <cellStyle name="Millares 66 2 4 3" xfId="12371" xr:uid="{957C8885-25C6-4BE1-ACBE-B7B70A025D8F}"/>
    <cellStyle name="Millares 66 2 4 4" xfId="18460" xr:uid="{78B4C016-A827-44C2-A8D8-653513817EAC}"/>
    <cellStyle name="Millares 66 2 4 5" xfId="8546" xr:uid="{F8B9C042-9EC1-46D2-8405-CAE0507C78CC}"/>
    <cellStyle name="Millares 66 2 5" xfId="7161" xr:uid="{559DC60F-B53A-46AE-BADC-CDBAAE7D6198}"/>
    <cellStyle name="Millares 66 2 5 2" xfId="13891" xr:uid="{4C590232-53AA-4799-B497-BE8B5D892877}"/>
    <cellStyle name="Millares 66 2 5 3" xfId="19941" xr:uid="{02AC734F-B9CE-41FD-9629-6BF22B1F1278}"/>
    <cellStyle name="Millares 66 2 5 4" xfId="8547" xr:uid="{2CF383FE-6625-476D-B07C-E957314B0FF5}"/>
    <cellStyle name="Millares 66 2 6" xfId="8548" xr:uid="{A8D181A7-FED2-47C1-BF95-A5C1434BB1C9}"/>
    <cellStyle name="Millares 66 2 6 2" xfId="13892" xr:uid="{2D6F3E36-DEB5-476F-84FF-244A4097BA0A}"/>
    <cellStyle name="Millares 66 2 7" xfId="13887" xr:uid="{4B75AECC-433A-432C-AE32-5A792B449440}"/>
    <cellStyle name="Millares 66 2 8" xfId="11068" xr:uid="{6AB0B13A-BE43-4C70-88F9-357EF77274CA}"/>
    <cellStyle name="Millares 66 2 9" xfId="16303" xr:uid="{953C73A4-C127-4F73-B1AA-B5C8A47803C0}"/>
    <cellStyle name="Millares 66 3" xfId="5630" xr:uid="{53F2F554-1793-4EBB-AC79-956182014503}"/>
    <cellStyle name="Millares 66 3 2" xfId="13893" xr:uid="{3B7B3BB5-E738-4DFE-8450-F6F2F3CCE3B7}"/>
    <cellStyle name="Millares 66 3 3" xfId="11071" xr:uid="{2AA0B6D7-0867-48FF-B4CA-B7596956DEE3}"/>
    <cellStyle name="Millares 66 3 4" xfId="16306" xr:uid="{F42641D3-F6AD-4643-8EDC-A9CE1F3462F7}"/>
    <cellStyle name="Millares 66 3 5" xfId="18461" xr:uid="{E764CBE6-1FDC-48CF-BE93-369072DC7EA6}"/>
    <cellStyle name="Millares 66 3 6" xfId="8549" xr:uid="{FD3F67BF-18EA-4B33-8946-E5416B660FA8}"/>
    <cellStyle name="Millares 66 4" xfId="5631" xr:uid="{DE6615BA-A1CF-4604-8F82-AD25CD248721}"/>
    <cellStyle name="Millares 66 4 2" xfId="13894" xr:uid="{61DE0B9E-36D2-4EDE-925E-5A4B1287C2B3}"/>
    <cellStyle name="Millares 66 4 3" xfId="11072" xr:uid="{7D8AFCB7-BE9F-45F8-964D-DDA89661F627}"/>
    <cellStyle name="Millares 66 4 4" xfId="16307" xr:uid="{919D47F9-F2F5-47E0-8672-6315E6C539B8}"/>
    <cellStyle name="Millares 66 4 5" xfId="18462" xr:uid="{8B36C856-D441-4434-B66D-25FF271FE82F}"/>
    <cellStyle name="Millares 66 4 6" xfId="8550" xr:uid="{6F7DFB4C-DA01-4516-8D6D-DA7B2EBFFB9E}"/>
    <cellStyle name="Millares 66 5" xfId="5632" xr:uid="{60B47083-B85C-42C1-A559-7B3D89D197C5}"/>
    <cellStyle name="Millares 66 5 2" xfId="13895" xr:uid="{B07C85DB-32A7-47A2-8DD8-40FD758CEE56}"/>
    <cellStyle name="Millares 66 5 3" xfId="12370" xr:uid="{73CF29FA-6935-4535-86E4-35AA9FD2A8CB}"/>
    <cellStyle name="Millares 66 5 4" xfId="18463" xr:uid="{E7B512AB-FD1F-42F1-9D07-88EC7A9A5194}"/>
    <cellStyle name="Millares 66 5 5" xfId="8551" xr:uid="{380212FA-D064-4D1E-88B3-2EC8F5081B48}"/>
    <cellStyle name="Millares 66 6" xfId="7032" xr:uid="{205ABACE-8BC9-432B-8204-38E6B64C6E11}"/>
    <cellStyle name="Millares 66 6 2" xfId="13896" xr:uid="{C9645806-4E9C-48DC-8163-041E111E1F35}"/>
    <cellStyle name="Millares 66 6 3" xfId="19840" xr:uid="{30238044-0474-4DFD-9D7D-34624F849933}"/>
    <cellStyle name="Millares 66 6 4" xfId="8552" xr:uid="{9C47F9F9-2467-49BE-9D73-9A890B3B2244}"/>
    <cellStyle name="Millares 66 7" xfId="8553" xr:uid="{2C715554-2F32-4D2A-B4C0-E0E4E887925B}"/>
    <cellStyle name="Millares 66 7 2" xfId="13897" xr:uid="{6ED601DF-AC9B-427A-B92D-73871F919128}"/>
    <cellStyle name="Millares 66 8" xfId="13886" xr:uid="{0EC7476E-9121-4177-B7B9-276BE1851619}"/>
    <cellStyle name="Millares 66 9" xfId="11067" xr:uid="{C76A7232-11A7-454A-8B83-893704CAB22E}"/>
    <cellStyle name="Millares 67" xfId="5633" xr:uid="{E0AC44B6-3D7F-4C51-8114-ADA25747F680}"/>
    <cellStyle name="Millares 67 10" xfId="16308" xr:uid="{C6E1702C-3336-4777-A75F-50D5FC15AA79}"/>
    <cellStyle name="Millares 67 11" xfId="18464" xr:uid="{A5CBBC27-34DD-43CB-A0FE-0023B7A414C4}"/>
    <cellStyle name="Millares 67 12" xfId="8554" xr:uid="{578DF061-4D42-4687-A9A8-43A753AB9FA9}"/>
    <cellStyle name="Millares 67 2" xfId="5634" xr:uid="{51854BE9-C4E5-43ED-BF1D-98AE6565EBE6}"/>
    <cellStyle name="Millares 67 2 10" xfId="18465" xr:uid="{6F074B44-9ABD-466A-B099-924B5D5FA559}"/>
    <cellStyle name="Millares 67 2 11" xfId="8555" xr:uid="{0721F7B8-6467-4B87-9582-3D148FB4D8F9}"/>
    <cellStyle name="Millares 67 2 2" xfId="5635" xr:uid="{745DA253-3C2E-42CF-A5B3-702439F41535}"/>
    <cellStyle name="Millares 67 2 2 2" xfId="13900" xr:uid="{AFB2100E-CDF5-46EB-9CEE-266BBF52CD0A}"/>
    <cellStyle name="Millares 67 2 2 3" xfId="11075" xr:uid="{5C4CFC3D-6DBB-49E3-9FF4-664BB964A7B2}"/>
    <cellStyle name="Millares 67 2 2 4" xfId="16310" xr:uid="{7668CAE9-B16D-459C-BCDD-0A579B24FC3E}"/>
    <cellStyle name="Millares 67 2 2 5" xfId="18466" xr:uid="{B365540A-10AC-404E-BAAE-BF4D1D80EA15}"/>
    <cellStyle name="Millares 67 2 2 6" xfId="8556" xr:uid="{139BBF31-2768-4EA0-83A3-02994EC5879A}"/>
    <cellStyle name="Millares 67 2 3" xfId="5636" xr:uid="{27CFFC87-A5F7-4341-941F-2FD11F28D2CB}"/>
    <cellStyle name="Millares 67 2 3 2" xfId="13901" xr:uid="{E59D1797-8214-485F-AFE4-963C54AE15EF}"/>
    <cellStyle name="Millares 67 2 3 3" xfId="11076" xr:uid="{7A6B57AA-5599-46EE-ABB2-F17628868081}"/>
    <cellStyle name="Millares 67 2 3 4" xfId="16311" xr:uid="{9F4C312A-6675-4B6A-A4D0-01E4DD9CF945}"/>
    <cellStyle name="Millares 67 2 3 5" xfId="18467" xr:uid="{9023BC41-E3B5-48AC-9A90-060EE8B8CAD9}"/>
    <cellStyle name="Millares 67 2 3 6" xfId="8557" xr:uid="{A2FC8C1E-8E05-4E7A-A34B-6BFDF1DD6853}"/>
    <cellStyle name="Millares 67 2 4" xfId="5637" xr:uid="{1248D974-7CAD-4A18-B383-535D1E01527B}"/>
    <cellStyle name="Millares 67 2 4 2" xfId="13902" xr:uid="{BF95BDE0-9E8F-47BA-8D2A-259AE547E18F}"/>
    <cellStyle name="Millares 67 2 4 3" xfId="12373" xr:uid="{FDC50935-060B-40C5-A796-3E1601EF4D9B}"/>
    <cellStyle name="Millares 67 2 4 4" xfId="18468" xr:uid="{343B3A10-CCDC-4970-8252-E4FE6937E6C9}"/>
    <cellStyle name="Millares 67 2 4 5" xfId="8558" xr:uid="{FD067576-7C5B-484F-823F-C647EF992222}"/>
    <cellStyle name="Millares 67 2 5" xfId="7162" xr:uid="{25967C39-3610-4C36-AED4-2CDE3F3ED561}"/>
    <cellStyle name="Millares 67 2 5 2" xfId="13903" xr:uid="{6889DBEC-2D59-4A00-97F3-EEEBEE73178D}"/>
    <cellStyle name="Millares 67 2 5 3" xfId="19942" xr:uid="{F5E7B9BA-9472-4B9D-B97D-0E00D5D8BC5A}"/>
    <cellStyle name="Millares 67 2 5 4" xfId="8559" xr:uid="{F3F1716E-E005-4098-89FF-AD2FD00F8E75}"/>
    <cellStyle name="Millares 67 2 6" xfId="8560" xr:uid="{A4683532-76D2-4060-8866-DAD3737462B6}"/>
    <cellStyle name="Millares 67 2 6 2" xfId="13904" xr:uid="{72891EAE-DD05-4085-96C6-001BAAF68C90}"/>
    <cellStyle name="Millares 67 2 7" xfId="13899" xr:uid="{514EF032-C6E4-4DE9-8C19-05DE2DD5A4D7}"/>
    <cellStyle name="Millares 67 2 8" xfId="11074" xr:uid="{12E17252-0C01-4B53-B76B-524E08AEF7E5}"/>
    <cellStyle name="Millares 67 2 9" xfId="16309" xr:uid="{C7A9393D-AF55-48D7-8984-4AED39FFC0B1}"/>
    <cellStyle name="Millares 67 3" xfId="5638" xr:uid="{CE6E088E-E1D4-4BA2-8590-5F72309D5E7B}"/>
    <cellStyle name="Millares 67 3 2" xfId="13905" xr:uid="{1CE26311-6AA2-46ED-A2CF-9CDBA92593FD}"/>
    <cellStyle name="Millares 67 3 3" xfId="11077" xr:uid="{5DCD91F1-1C67-4D97-8153-004D99850DDD}"/>
    <cellStyle name="Millares 67 3 4" xfId="16312" xr:uid="{942DCADF-E6FB-4DDC-9FA6-010485B84AB2}"/>
    <cellStyle name="Millares 67 3 5" xfId="18469" xr:uid="{C83A45E5-18BB-4F3F-ABAB-92114D4D876C}"/>
    <cellStyle name="Millares 67 3 6" xfId="8561" xr:uid="{0C3DEED3-18CE-48F5-9599-048664800949}"/>
    <cellStyle name="Millares 67 4" xfId="5639" xr:uid="{81DD659E-F678-4093-A38D-8F03319952EF}"/>
    <cellStyle name="Millares 67 4 2" xfId="13906" xr:uid="{18904480-24AC-4F79-AD80-C156647518D4}"/>
    <cellStyle name="Millares 67 4 3" xfId="11078" xr:uid="{51AB1C36-DD23-4D7C-BE0E-C52BE3D05134}"/>
    <cellStyle name="Millares 67 4 4" xfId="16313" xr:uid="{51A5E180-79D0-4002-B557-F606B6E05871}"/>
    <cellStyle name="Millares 67 4 5" xfId="18470" xr:uid="{2E8087BE-92AF-42CF-95B8-D0C36C78DDF6}"/>
    <cellStyle name="Millares 67 4 6" xfId="8562" xr:uid="{66FF6AB5-F727-4950-BF4B-D33DFC2E286A}"/>
    <cellStyle name="Millares 67 5" xfId="5640" xr:uid="{7DAA9EA2-2EBC-4841-9E5D-D5590389DCA9}"/>
    <cellStyle name="Millares 67 5 2" xfId="13907" xr:uid="{B715C777-3BEC-4538-A52F-27155E173FED}"/>
    <cellStyle name="Millares 67 5 3" xfId="12372" xr:uid="{C88AF302-BB63-4AC3-BE3D-7D44688AD9E3}"/>
    <cellStyle name="Millares 67 5 4" xfId="18471" xr:uid="{38A7B3C9-B61E-407E-B8EB-3ADB33C18833}"/>
    <cellStyle name="Millares 67 5 5" xfId="8563" xr:uid="{A693E2D1-8DF9-4D5A-A77C-78BEBB7F0D66}"/>
    <cellStyle name="Millares 67 6" xfId="7033" xr:uid="{FD2C354A-ABDE-4B15-A123-254F10EAA7A5}"/>
    <cellStyle name="Millares 67 6 2" xfId="13908" xr:uid="{B0994A4B-5FB7-415E-9570-A7E805DCE60D}"/>
    <cellStyle name="Millares 67 6 3" xfId="19841" xr:uid="{00EDF228-5C60-46FD-8F59-2EAEEB4CACD9}"/>
    <cellStyle name="Millares 67 6 4" xfId="8564" xr:uid="{025BFA6C-E6F0-44EA-BF89-B9E1FFEC1ADB}"/>
    <cellStyle name="Millares 67 7" xfId="8565" xr:uid="{FFDFFCD3-447F-4F47-BA5D-E8D29213DA4A}"/>
    <cellStyle name="Millares 67 7 2" xfId="13909" xr:uid="{7C3F8D2F-4F6B-43F4-8FDB-F70C1D841339}"/>
    <cellStyle name="Millares 67 8" xfId="13898" xr:uid="{D40F2F5E-6E8C-4C32-9AE5-54A99E5AB2C8}"/>
    <cellStyle name="Millares 67 9" xfId="11073" xr:uid="{D2DD11C7-74E4-47C9-81B6-7FCB80D70680}"/>
    <cellStyle name="Millares 68" xfId="5641" xr:uid="{868438E8-39E6-4730-BAB9-0F87BB007B2F}"/>
    <cellStyle name="Millares 68 10" xfId="16314" xr:uid="{C2B0862D-A2C4-426E-BD94-1CA38B82654D}"/>
    <cellStyle name="Millares 68 11" xfId="18472" xr:uid="{6D8B7061-676F-4F57-8519-E790C6E589A0}"/>
    <cellStyle name="Millares 68 12" xfId="8566" xr:uid="{BADA8912-FD56-4C00-BEF5-9D7D0B7D52D0}"/>
    <cellStyle name="Millares 68 2" xfId="5642" xr:uid="{8BBC8117-6F78-45E5-B998-41EAB1EF9E32}"/>
    <cellStyle name="Millares 68 2 10" xfId="18473" xr:uid="{56E37BA2-94B9-401E-A270-F6A6AA82CD20}"/>
    <cellStyle name="Millares 68 2 11" xfId="8567" xr:uid="{836ABE59-45B1-432E-9F6F-E5F74279466E}"/>
    <cellStyle name="Millares 68 2 2" xfId="5643" xr:uid="{C5F643C8-A29D-4BE9-8712-EE3F8ABD718C}"/>
    <cellStyle name="Millares 68 2 2 2" xfId="13912" xr:uid="{3083486F-68CC-411F-9FDC-76BF4E4AEFD3}"/>
    <cellStyle name="Millares 68 2 2 3" xfId="11081" xr:uid="{EDC35C02-AFF2-4417-BEE7-881CB0DB6A7E}"/>
    <cellStyle name="Millares 68 2 2 4" xfId="16316" xr:uid="{DC8B39DA-3A9B-4A5B-9728-51BE4A2754C2}"/>
    <cellStyle name="Millares 68 2 2 5" xfId="18474" xr:uid="{F15D94A3-6E20-4BD2-BE00-EB787A8F0E81}"/>
    <cellStyle name="Millares 68 2 2 6" xfId="8568" xr:uid="{76278CDA-79C7-4843-8D07-A6075E0F04A8}"/>
    <cellStyle name="Millares 68 2 3" xfId="5644" xr:uid="{648CEA31-7B5B-4791-AB60-6FD80862C3E3}"/>
    <cellStyle name="Millares 68 2 3 2" xfId="13913" xr:uid="{330D11B0-2CE6-4BAF-AD82-20722B1EBDE2}"/>
    <cellStyle name="Millares 68 2 3 3" xfId="11082" xr:uid="{8FB09A11-5A0A-45DE-A361-5A28B2B181BD}"/>
    <cellStyle name="Millares 68 2 3 4" xfId="16317" xr:uid="{5F4523CE-9292-4C9A-A064-F95C3436623E}"/>
    <cellStyle name="Millares 68 2 3 5" xfId="18475" xr:uid="{8BBAE363-6D71-4DFA-BAEE-3AC686FD432F}"/>
    <cellStyle name="Millares 68 2 3 6" xfId="8569" xr:uid="{514D403B-7F0C-46F9-8558-A173F4D037EC}"/>
    <cellStyle name="Millares 68 2 4" xfId="5645" xr:uid="{34F67B69-CE7F-4BC6-90A1-94105A572113}"/>
    <cellStyle name="Millares 68 2 4 2" xfId="13914" xr:uid="{AEA2EED4-9B46-44C0-B9E1-ACA13A93D51A}"/>
    <cellStyle name="Millares 68 2 4 3" xfId="12375" xr:uid="{A0337F01-A498-4C2A-85DE-E9E1BCF9EF3C}"/>
    <cellStyle name="Millares 68 2 4 4" xfId="18476" xr:uid="{A4998AB3-04D3-4935-9DD6-7183A3A8D07E}"/>
    <cellStyle name="Millares 68 2 4 5" xfId="8570" xr:uid="{BBFDFC7F-2143-4D2C-8B21-2D1B8E9B2D1C}"/>
    <cellStyle name="Millares 68 2 5" xfId="7163" xr:uid="{C41394F4-E5D4-4E3C-8267-F375B21C6E0C}"/>
    <cellStyle name="Millares 68 2 5 2" xfId="13915" xr:uid="{7DDC8CAE-2C82-44FA-B9AC-E3667E2124C3}"/>
    <cellStyle name="Millares 68 2 5 3" xfId="19943" xr:uid="{7F5A4026-7815-4645-8D79-098CA6C0A39B}"/>
    <cellStyle name="Millares 68 2 5 4" xfId="8571" xr:uid="{29CE174C-71FF-4602-9454-14D4EC207094}"/>
    <cellStyle name="Millares 68 2 6" xfId="8572" xr:uid="{11A40BEA-1D85-4D2B-810C-74821C6D3ECB}"/>
    <cellStyle name="Millares 68 2 6 2" xfId="13916" xr:uid="{64E6A9B1-E991-4666-81A2-764CC0F4B4E5}"/>
    <cellStyle name="Millares 68 2 7" xfId="13911" xr:uid="{7457D0E2-7619-4F98-B0C4-20FABEA3368B}"/>
    <cellStyle name="Millares 68 2 8" xfId="11080" xr:uid="{87355206-2469-4A5B-999D-5A99F7FAC745}"/>
    <cellStyle name="Millares 68 2 9" xfId="16315" xr:uid="{88091C51-3F7B-4749-8AC9-D9D9B9BAE96C}"/>
    <cellStyle name="Millares 68 3" xfId="5646" xr:uid="{258B0978-0CAB-42D1-9F20-2B1D343943CE}"/>
    <cellStyle name="Millares 68 3 2" xfId="13917" xr:uid="{7B99A347-E426-4731-B15F-09D326516F3C}"/>
    <cellStyle name="Millares 68 3 3" xfId="11083" xr:uid="{CCFCD150-D3DD-45DB-BC2A-8E17AED00E31}"/>
    <cellStyle name="Millares 68 3 4" xfId="16318" xr:uid="{B8109673-4851-4204-BBE4-FB450B197B66}"/>
    <cellStyle name="Millares 68 3 5" xfId="18477" xr:uid="{F8F0D1BD-AD58-4575-B520-6C1345D003F3}"/>
    <cellStyle name="Millares 68 3 6" xfId="8573" xr:uid="{C6774B86-2037-4F71-8DF2-A2DDC07FCD52}"/>
    <cellStyle name="Millares 68 4" xfId="5647" xr:uid="{BBAEBE3A-5D0E-4353-B139-F48C00491B04}"/>
    <cellStyle name="Millares 68 4 2" xfId="13918" xr:uid="{7E3CFB1A-1768-48EF-AE2E-1EEB16BB217E}"/>
    <cellStyle name="Millares 68 4 3" xfId="11084" xr:uid="{1E5D5242-6F76-4F63-9E6F-EE6AC51F8C9E}"/>
    <cellStyle name="Millares 68 4 4" xfId="16319" xr:uid="{F37A0164-2DC0-4F65-9A31-B3C99383EEFD}"/>
    <cellStyle name="Millares 68 4 5" xfId="18478" xr:uid="{225358AC-69AF-4952-A71C-67D53E92463F}"/>
    <cellStyle name="Millares 68 4 6" xfId="8574" xr:uid="{AA2BB004-1053-4DDB-811A-64D258E7DF3F}"/>
    <cellStyle name="Millares 68 5" xfId="5648" xr:uid="{3FF35070-7BA1-4C17-811F-0B7D0E00EC4C}"/>
    <cellStyle name="Millares 68 5 2" xfId="13919" xr:uid="{41AC0E6A-F4AD-4A97-9069-EBC6F4E726E8}"/>
    <cellStyle name="Millares 68 5 3" xfId="12374" xr:uid="{0310E506-DE5F-41E7-B462-B5B09E87E7AC}"/>
    <cellStyle name="Millares 68 5 4" xfId="18479" xr:uid="{304115D5-5C49-4A08-BCF2-5591178F0F31}"/>
    <cellStyle name="Millares 68 5 5" xfId="8575" xr:uid="{0898CD4A-511B-4129-9919-14D7F098E3D9}"/>
    <cellStyle name="Millares 68 6" xfId="7034" xr:uid="{4C07FC51-EC2A-484D-9D71-A461E6B07DA2}"/>
    <cellStyle name="Millares 68 6 2" xfId="13920" xr:uid="{9316F5AC-2D3C-4836-9246-467261CCBD51}"/>
    <cellStyle name="Millares 68 6 3" xfId="19842" xr:uid="{D1E5BA84-B1BB-487A-98F9-CA47CC6FD866}"/>
    <cellStyle name="Millares 68 6 4" xfId="8576" xr:uid="{DDB879A1-5186-42FA-B254-1768920B12B2}"/>
    <cellStyle name="Millares 68 7" xfId="8577" xr:uid="{F59AB99C-AD2D-40CF-813D-17AE3D087E5F}"/>
    <cellStyle name="Millares 68 7 2" xfId="13921" xr:uid="{761079C3-CF5F-4222-A9E6-60C7DC62997F}"/>
    <cellStyle name="Millares 68 8" xfId="13910" xr:uid="{9C81E779-CD20-44EA-B3B4-F220F35B9C1E}"/>
    <cellStyle name="Millares 68 9" xfId="11079" xr:uid="{8C67AC7C-2CA0-4E6C-969A-E8706243F150}"/>
    <cellStyle name="Millares 69" xfId="5649" xr:uid="{C0D4C5F5-FC69-4AC2-BE67-7EB92596B4DB}"/>
    <cellStyle name="Millares 69 10" xfId="16320" xr:uid="{241BF75E-127D-4D51-A2AA-096107CC0C38}"/>
    <cellStyle name="Millares 69 11" xfId="18480" xr:uid="{BF34F2AF-2D0D-4540-82E1-39DDC5E059AB}"/>
    <cellStyle name="Millares 69 12" xfId="8578" xr:uid="{C87C0A92-DC12-47D5-8C0B-A21CB9CB6F14}"/>
    <cellStyle name="Millares 69 2" xfId="5650" xr:uid="{13BA51D4-1697-45DF-A80D-77B0250B28C8}"/>
    <cellStyle name="Millares 69 2 10" xfId="18481" xr:uid="{57666525-2D0B-48AA-941B-9BBF7F485222}"/>
    <cellStyle name="Millares 69 2 11" xfId="8579" xr:uid="{70A5A33F-205E-45B7-BD9F-86CAF15F9D8F}"/>
    <cellStyle name="Millares 69 2 2" xfId="5651" xr:uid="{849216CF-647D-4E8C-938A-1744A5BDFBA9}"/>
    <cellStyle name="Millares 69 2 2 2" xfId="13924" xr:uid="{6CDAC447-8952-47D3-8257-380021DB83ED}"/>
    <cellStyle name="Millares 69 2 2 3" xfId="11087" xr:uid="{F0EC9CA9-9CCC-482D-BB60-8EF2673A175F}"/>
    <cellStyle name="Millares 69 2 2 4" xfId="16322" xr:uid="{419EAAB1-DCF8-4FE2-B319-17C0F6879690}"/>
    <cellStyle name="Millares 69 2 2 5" xfId="18482" xr:uid="{1FFDF016-C815-425A-8C30-95867F5D9B06}"/>
    <cellStyle name="Millares 69 2 2 6" xfId="8580" xr:uid="{327D58DA-D3F1-4544-AE90-9518B1B3D3DE}"/>
    <cellStyle name="Millares 69 2 3" xfId="5652" xr:uid="{D250EBDF-A5C2-4872-8B10-A71CD80F397D}"/>
    <cellStyle name="Millares 69 2 3 2" xfId="13925" xr:uid="{C57A0097-9F47-4612-807C-A38B3399AC3D}"/>
    <cellStyle name="Millares 69 2 3 3" xfId="11088" xr:uid="{E29A1C7F-E800-4342-82F4-B30AADCC2B66}"/>
    <cellStyle name="Millares 69 2 3 4" xfId="16323" xr:uid="{D54F9445-CE2E-4EB4-88C2-BABC67A1E3B8}"/>
    <cellStyle name="Millares 69 2 3 5" xfId="18483" xr:uid="{C4B688FC-3E28-4AFB-8011-8AB6F4E30850}"/>
    <cellStyle name="Millares 69 2 3 6" xfId="8581" xr:uid="{2E632FFC-8F7A-4A19-A833-F819FE770D38}"/>
    <cellStyle name="Millares 69 2 4" xfId="5653" xr:uid="{B940C260-AF3B-41CF-A376-09F3D077E88C}"/>
    <cellStyle name="Millares 69 2 4 2" xfId="13926" xr:uid="{0712CD6E-3158-413C-AFD7-C6BADA303706}"/>
    <cellStyle name="Millares 69 2 4 3" xfId="12377" xr:uid="{6AFBF29E-86C2-4F3A-99E9-1ED975DD53D1}"/>
    <cellStyle name="Millares 69 2 4 4" xfId="18484" xr:uid="{E6C729FA-B06F-4A8C-BE3D-9B74F56D835D}"/>
    <cellStyle name="Millares 69 2 4 5" xfId="8582" xr:uid="{8F218D7A-3BA8-4D90-9DFD-C828D967C9E1}"/>
    <cellStyle name="Millares 69 2 5" xfId="7164" xr:uid="{A728FB3B-A8A8-4552-BD44-34B9AA45674A}"/>
    <cellStyle name="Millares 69 2 5 2" xfId="13927" xr:uid="{2D57E612-B5C0-4753-AB7A-05119673E40B}"/>
    <cellStyle name="Millares 69 2 5 3" xfId="19944" xr:uid="{D6471B5D-2FAA-4B6D-9880-245879F86273}"/>
    <cellStyle name="Millares 69 2 5 4" xfId="8583" xr:uid="{10563451-6FA5-4728-B0C1-8847A0E29651}"/>
    <cellStyle name="Millares 69 2 6" xfId="8584" xr:uid="{F8E2277B-143C-4E4E-A61C-6A6A11A49470}"/>
    <cellStyle name="Millares 69 2 6 2" xfId="13928" xr:uid="{4A19B3FC-B94C-469D-B7D6-7A850C767BE8}"/>
    <cellStyle name="Millares 69 2 7" xfId="13923" xr:uid="{C9F8F077-88B5-4E03-9DA5-F5E467186831}"/>
    <cellStyle name="Millares 69 2 8" xfId="11086" xr:uid="{111828AD-72FA-439E-886C-56B88EC21F53}"/>
    <cellStyle name="Millares 69 2 9" xfId="16321" xr:uid="{85E8485E-AF52-47A8-9936-3810D64483AB}"/>
    <cellStyle name="Millares 69 3" xfId="5654" xr:uid="{5A8ACC91-CBE8-4695-96F5-EF3DFB22D439}"/>
    <cellStyle name="Millares 69 3 2" xfId="13929" xr:uid="{7AB0EC42-01AD-4954-8C38-12A8335DA878}"/>
    <cellStyle name="Millares 69 3 3" xfId="11089" xr:uid="{E8670586-B5E6-4900-9F6A-C3889B938199}"/>
    <cellStyle name="Millares 69 3 4" xfId="16324" xr:uid="{9E8D8317-89DC-41E2-9502-C04F7CCDD570}"/>
    <cellStyle name="Millares 69 3 5" xfId="18485" xr:uid="{29A31F36-E4DE-4747-A96B-B799ECE2CBA5}"/>
    <cellStyle name="Millares 69 3 6" xfId="8585" xr:uid="{037FDE2C-35D0-45C8-9388-2C477A93A14E}"/>
    <cellStyle name="Millares 69 4" xfId="5655" xr:uid="{B3F7E29D-E75F-40B7-85B4-56998744513C}"/>
    <cellStyle name="Millares 69 4 2" xfId="13930" xr:uid="{8E07C497-A296-4A48-A105-B3403BE8A8FD}"/>
    <cellStyle name="Millares 69 4 3" xfId="11090" xr:uid="{749F3749-590B-42BA-BEE4-7B889CB73529}"/>
    <cellStyle name="Millares 69 4 4" xfId="16325" xr:uid="{380D125F-B2C2-4A59-B5C5-A9AD3C7DD9FE}"/>
    <cellStyle name="Millares 69 4 5" xfId="18486" xr:uid="{595C8915-3036-45A8-AD34-6E541BBEFA20}"/>
    <cellStyle name="Millares 69 4 6" xfId="8586" xr:uid="{EC150C78-CE1C-45E4-9FD8-4921E8750E3E}"/>
    <cellStyle name="Millares 69 5" xfId="5656" xr:uid="{319EF1F4-9D45-4C3A-851A-7602495C0D46}"/>
    <cellStyle name="Millares 69 5 2" xfId="13931" xr:uid="{D70AFB46-B22A-452F-8C01-C728CFFA641B}"/>
    <cellStyle name="Millares 69 5 3" xfId="12376" xr:uid="{C7D4E179-D983-413C-AD06-EB8D0285B350}"/>
    <cellStyle name="Millares 69 5 4" xfId="18487" xr:uid="{72FCA06D-DF7B-415A-8884-0CF2837F43C8}"/>
    <cellStyle name="Millares 69 5 5" xfId="8587" xr:uid="{B9966CFB-AA0B-42AF-9106-CDF68B0F7CDB}"/>
    <cellStyle name="Millares 69 6" xfId="7035" xr:uid="{DF610F14-1EE8-4A67-AC1E-9B962FEAA6BB}"/>
    <cellStyle name="Millares 69 6 2" xfId="13932" xr:uid="{98470030-4DC8-4118-9E7F-145B8407FBF3}"/>
    <cellStyle name="Millares 69 6 3" xfId="19843" xr:uid="{3EA92498-015B-43D4-A4AC-9BF23A654201}"/>
    <cellStyle name="Millares 69 6 4" xfId="8588" xr:uid="{CD7A0431-9FF9-4691-8067-3714DA3FE509}"/>
    <cellStyle name="Millares 69 7" xfId="8589" xr:uid="{4EB785AA-BA92-4060-919E-12F186F6BD54}"/>
    <cellStyle name="Millares 69 7 2" xfId="13933" xr:uid="{F61BA014-7049-41F1-AA11-034AFB2337BD}"/>
    <cellStyle name="Millares 69 8" xfId="13922" xr:uid="{771DC308-B00F-4C73-A2BE-E11D7CBEC39F}"/>
    <cellStyle name="Millares 69 9" xfId="11085" xr:uid="{9ACD69E8-D052-4D13-B98C-CF2FE4A91FD9}"/>
    <cellStyle name="Millares 7" xfId="65" xr:uid="{00000000-0005-0000-0000-0000B1000000}"/>
    <cellStyle name="Millares 7 10" xfId="11091" xr:uid="{95E4A83D-95A6-41E7-B6F5-9D2211B5D9C5}"/>
    <cellStyle name="Millares 7 11" xfId="16326" xr:uid="{1BAF218A-C215-4619-8332-DB9528B5DD4E}"/>
    <cellStyle name="Millares 7 12" xfId="18488" xr:uid="{E17149A1-9C58-4C62-8191-9BEE7E75EB68}"/>
    <cellStyle name="Millares 7 13" xfId="8590" xr:uid="{DD9B5639-C143-4032-98EC-BA61AAB30E0C}"/>
    <cellStyle name="Millares 7 14" xfId="5657" xr:uid="{41D9649C-6994-48DB-8F0D-A344E7358A8E}"/>
    <cellStyle name="Millares 7 2" xfId="118" xr:uid="{00000000-0005-0000-0000-0000B2000000}"/>
    <cellStyle name="Millares 7 2 10" xfId="8591" xr:uid="{548CA65C-6F57-48F1-8AB1-BF5A74DFFAB2}"/>
    <cellStyle name="Millares 7 2 11" xfId="5658" xr:uid="{6AAA5FE0-AA6B-4D56-A552-38C303A27606}"/>
    <cellStyle name="Millares 7 2 2" xfId="208" xr:uid="{00000000-0005-0000-0000-0000B3000000}"/>
    <cellStyle name="Millares 7 2 2 2" xfId="309" xr:uid="{41736706-4A19-49F1-A19E-F9D76F13E2EA}"/>
    <cellStyle name="Millares 7 2 2 2 2" xfId="13936" xr:uid="{0E78C39E-5487-427F-8BB4-E893A0D09EA5}"/>
    <cellStyle name="Millares 7 2 2 3" xfId="11093" xr:uid="{65D93EBD-D7E2-4B02-A5A5-9C949B378A0F}"/>
    <cellStyle name="Millares 7 2 2 4" xfId="16328" xr:uid="{3D12FD96-BEC3-424A-AB75-8D24345F64DD}"/>
    <cellStyle name="Millares 7 2 2 5" xfId="18490" xr:uid="{AE43BDFB-1D6C-4726-B9D3-BCCF42BDCEF4}"/>
    <cellStyle name="Millares 7 2 2 6" xfId="8592" xr:uid="{7F76B633-EE4A-445B-8085-00DE08DE78BC}"/>
    <cellStyle name="Millares 7 2 2 7" xfId="5659" xr:uid="{5F76A7AE-A89F-4770-86A8-AAF9FE56FE9B}"/>
    <cellStyle name="Millares 7 2 3" xfId="162" xr:uid="{00000000-0005-0000-0000-0000B4000000}"/>
    <cellStyle name="Millares 7 2 3 2" xfId="268" xr:uid="{F2069326-5EFA-4E63-9CEB-13F0056BC2E5}"/>
    <cellStyle name="Millares 7 2 3 2 2" xfId="13937" xr:uid="{935F9A89-982D-44D4-8AE7-91C5950F01DD}"/>
    <cellStyle name="Millares 7 2 3 3" xfId="12379" xr:uid="{251E4FBB-39DC-4264-8BE9-A132A2760025}"/>
    <cellStyle name="Millares 7 2 3 4" xfId="18491" xr:uid="{A7B4CF32-5485-41B8-BADF-440D27B34DCC}"/>
    <cellStyle name="Millares 7 2 3 5" xfId="8593" xr:uid="{6997E7BD-4AF0-43DB-AF5D-04FA0CA27580}"/>
    <cellStyle name="Millares 7 2 3 6" xfId="5660" xr:uid="{6DCD8FFE-8120-4F08-B40E-8159F6148FEC}"/>
    <cellStyle name="Millares 7 2 4" xfId="240" xr:uid="{C0F02893-5BB1-42DB-8C9D-C5B92831E1BE}"/>
    <cellStyle name="Millares 7 2 4 2" xfId="13938" xr:uid="{FA01F8F2-27F7-4EBA-80E1-FBDEB02C1D28}"/>
    <cellStyle name="Millares 7 2 4 3" xfId="19845" xr:uid="{70CC7BAF-0B27-4D02-A542-4FDD8C66E43B}"/>
    <cellStyle name="Millares 7 2 4 4" xfId="8594" xr:uid="{045EA6B8-0871-4C34-BA27-52C92338D26E}"/>
    <cellStyle name="Millares 7 2 4 5" xfId="7037" xr:uid="{97650B4E-BB7C-43A2-A373-04139241592E}"/>
    <cellStyle name="Millares 7 2 5" xfId="438" xr:uid="{AE4812E6-5BBD-47A0-A544-D3EA571E70F4}"/>
    <cellStyle name="Millares 7 2 5 2" xfId="13939" xr:uid="{DE06FEFD-B940-4292-80FB-67ED45469AB3}"/>
    <cellStyle name="Millares 7 2 5 3" xfId="8595" xr:uid="{A4D7E7BB-4313-4E01-BFF9-88C9C4D83718}"/>
    <cellStyle name="Millares 7 2 6" xfId="13935" xr:uid="{092A995D-C999-4935-8178-F38BF500D728}"/>
    <cellStyle name="Millares 7 2 7" xfId="11092" xr:uid="{72C2817F-26D0-4603-89DB-2AB48D7C9386}"/>
    <cellStyle name="Millares 7 2 8" xfId="16327" xr:uid="{1180956C-7771-450A-857E-C0C2F63CCA2F}"/>
    <cellStyle name="Millares 7 2 9" xfId="18489" xr:uid="{FEB7B9A9-F5AB-41E8-9A48-B8DD4B030665}"/>
    <cellStyle name="Millares 7 3" xfId="131" xr:uid="{00000000-0005-0000-0000-0000B5000000}"/>
    <cellStyle name="Millares 7 3 10" xfId="8596" xr:uid="{7BA91E3E-5E46-4991-8B37-ED37BC8A9C92}"/>
    <cellStyle name="Millares 7 3 11" xfId="5661" xr:uid="{D2B6B93B-F060-42A5-9557-F24489940313}"/>
    <cellStyle name="Millares 7 3 2" xfId="646" xr:uid="{961ACF0F-6147-4160-85DC-0998D6A91968}"/>
    <cellStyle name="Millares 7 3 2 2" xfId="13941" xr:uid="{A29ABC52-87EE-4025-88A1-0E4D8B2FC859}"/>
    <cellStyle name="Millares 7 3 2 3" xfId="11095" xr:uid="{66158944-E8B7-446B-9C7A-4A337C888B46}"/>
    <cellStyle name="Millares 7 3 2 4" xfId="16330" xr:uid="{6C2A949D-1BB7-4C08-9AFA-64E9FB78CAD8}"/>
    <cellStyle name="Millares 7 3 2 5" xfId="18493" xr:uid="{F1AECAC9-88AD-4DF7-A2A3-A4A8DB8BF4AF}"/>
    <cellStyle name="Millares 7 3 2 6" xfId="8597" xr:uid="{EA109CAB-8942-438B-824C-E5C766114186}"/>
    <cellStyle name="Millares 7 3 2 7" xfId="5662" xr:uid="{C5471F0F-B3DF-4ED1-888A-FD9D44AE5731}"/>
    <cellStyle name="Millares 7 3 3" xfId="5663" xr:uid="{6ED835BD-A2D3-40AC-B63E-EAC7CB3BBDA5}"/>
    <cellStyle name="Millares 7 3 3 2" xfId="13942" xr:uid="{3538E13C-FB84-48ED-98CD-98E2FEA506A7}"/>
    <cellStyle name="Millares 7 3 3 3" xfId="12380" xr:uid="{29E7C02D-EBB9-43AD-8C84-573DE7EA8E56}"/>
    <cellStyle name="Millares 7 3 3 4" xfId="18494" xr:uid="{D7332B78-1C9C-4C4D-80FB-BD0099CBDF1A}"/>
    <cellStyle name="Millares 7 3 3 5" xfId="8598" xr:uid="{1B31ECD3-59F8-4482-8E8F-BB88EE620FD3}"/>
    <cellStyle name="Millares 7 3 4" xfId="7165" xr:uid="{E1083AE2-7CCE-47DF-BB35-1D8332E44173}"/>
    <cellStyle name="Millares 7 3 4 2" xfId="13943" xr:uid="{5D8B03B3-1E39-4E84-B26C-DEC9B914ACE7}"/>
    <cellStyle name="Millares 7 3 4 3" xfId="19945" xr:uid="{65F047D5-5D51-4C3A-94B5-32B0A83FE09E}"/>
    <cellStyle name="Millares 7 3 4 4" xfId="8599" xr:uid="{346E30ED-E4AF-488B-BAEF-246AE21CAF94}"/>
    <cellStyle name="Millares 7 3 5" xfId="8600" xr:uid="{3EDBE613-7F73-44F2-AE84-27EB953FC950}"/>
    <cellStyle name="Millares 7 3 5 2" xfId="13944" xr:uid="{A19C3D1E-E5D3-49B4-8F81-D557DFA3929E}"/>
    <cellStyle name="Millares 7 3 6" xfId="13940" xr:uid="{D424807E-864E-40A6-ACDB-7784EB447EEE}"/>
    <cellStyle name="Millares 7 3 7" xfId="11094" xr:uid="{192F8E9C-3C72-42CD-9564-BF22CCE6F680}"/>
    <cellStyle name="Millares 7 3 8" xfId="16329" xr:uid="{6704FF63-7952-4AA4-959B-71909CED38C2}"/>
    <cellStyle name="Millares 7 3 9" xfId="18492" xr:uid="{AC4BEC9A-F8E8-4DE2-A564-07192DC94654}"/>
    <cellStyle name="Millares 7 4" xfId="196" xr:uid="{00000000-0005-0000-0000-0000B6000000}"/>
    <cellStyle name="Millares 7 4 10" xfId="11096" xr:uid="{B0053B2B-5AA9-4CA4-B361-92B48C37F692}"/>
    <cellStyle name="Millares 7 4 11" xfId="16331" xr:uid="{4497A714-48FC-4C5E-BD66-79B11A92300B}"/>
    <cellStyle name="Millares 7 4 12" xfId="18495" xr:uid="{A04B7673-E3E5-457B-9A8E-36EFEBB4F7DA}"/>
    <cellStyle name="Millares 7 4 13" xfId="8601" xr:uid="{7005D1ED-6D8C-460E-85DA-5ADB11FF0AF0}"/>
    <cellStyle name="Millares 7 4 14" xfId="22780" xr:uid="{E86DAEDB-9ED3-4EB0-A5E4-E2A69362F7C3}"/>
    <cellStyle name="Millares 7 4 14 2" xfId="28326" xr:uid="{72ABB57B-70F9-4351-8F67-2B07B38CE2AE}"/>
    <cellStyle name="Millares 7 4 15" xfId="5664" xr:uid="{9387D0E4-CB31-4DB6-AF0E-5B2067E5385F}"/>
    <cellStyle name="Millares 7 4 2" xfId="297" xr:uid="{208EDCB0-F30B-4E1A-9469-4FE8AC795009}"/>
    <cellStyle name="Millares 7 4 2 2" xfId="5666" xr:uid="{58FC75F1-D886-462B-8728-96B86761AABB}"/>
    <cellStyle name="Millares 7 4 2 2 2" xfId="13947" xr:uid="{F67AFA52-EB04-4A49-960D-83C083F8D98E}"/>
    <cellStyle name="Millares 7 4 2 2 3" xfId="11098" xr:uid="{98A0C81C-9A31-4A3D-A120-5F71FA81358E}"/>
    <cellStyle name="Millares 7 4 2 2 4" xfId="16333" xr:uid="{5BDB15D2-5350-4F2E-9230-9A2BC19879AD}"/>
    <cellStyle name="Millares 7 4 2 2 5" xfId="18497" xr:uid="{4717077B-D735-470B-AB82-F6447E4CE767}"/>
    <cellStyle name="Millares 7 4 2 2 6" xfId="8603" xr:uid="{9BDC5258-5A66-448B-84FB-FB863522FB50}"/>
    <cellStyle name="Millares 7 4 2 3" xfId="5667" xr:uid="{95F38BDE-39DA-4A9D-9741-EA9B5699B6E1}"/>
    <cellStyle name="Millares 7 4 2 3 2" xfId="13948" xr:uid="{AE410329-B2EC-4B4B-8F8F-ED8874AA5562}"/>
    <cellStyle name="Millares 7 4 2 3 3" xfId="18498" xr:uid="{BF463910-ABFF-497C-B8FD-6BF0A318A875}"/>
    <cellStyle name="Millares 7 4 2 3 4" xfId="8604" xr:uid="{258BB37B-A220-439A-807E-2C833E055AB6}"/>
    <cellStyle name="Millares 7 4 2 4" xfId="13946" xr:uid="{D7D99CF8-2302-433C-AB1D-96E3F44F297F}"/>
    <cellStyle name="Millares 7 4 2 5" xfId="11097" xr:uid="{6FA2A810-8C60-4EBD-B1C8-8F772E74F5CE}"/>
    <cellStyle name="Millares 7 4 2 6" xfId="16332" xr:uid="{FE496D40-F6B8-464E-9D89-251B779637E1}"/>
    <cellStyle name="Millares 7 4 2 7" xfId="18496" xr:uid="{DDDF58A4-4B1D-4CC3-B219-69CC9B93D73F}"/>
    <cellStyle name="Millares 7 4 2 8" xfId="8602" xr:uid="{8B0083DB-E937-49A1-BACE-60FCAC77A76E}"/>
    <cellStyle name="Millares 7 4 2 9" xfId="5665" xr:uid="{25FAC104-DA76-416A-8217-C1D37074A35E}"/>
    <cellStyle name="Millares 7 4 3" xfId="5668" xr:uid="{CC33980C-7663-464F-90BF-041C28DA85D8}"/>
    <cellStyle name="Millares 7 4 3 2" xfId="13949" xr:uid="{B5E01DBA-FD80-459B-A3C2-FA276ED3ACF7}"/>
    <cellStyle name="Millares 7 4 3 3" xfId="11099" xr:uid="{E8EF7D58-3E81-49A0-956F-02BD62B4C69A}"/>
    <cellStyle name="Millares 7 4 3 4" xfId="16334" xr:uid="{8A895A19-845A-4B80-9A1F-F1FB76D09CD2}"/>
    <cellStyle name="Millares 7 4 3 5" xfId="18499" xr:uid="{E685D11B-0E86-41C1-8DCD-387883B6D227}"/>
    <cellStyle name="Millares 7 4 3 6" xfId="8605" xr:uid="{A52A0FC9-A9EB-4D37-BBF5-5203C2000EC4}"/>
    <cellStyle name="Millares 7 4 4" xfId="5669" xr:uid="{7DBC583C-CF08-4E98-9C79-235A53855F5D}"/>
    <cellStyle name="Millares 7 4 4 2" xfId="13950" xr:uid="{EFDB2C9A-DCD8-4246-92D6-88010A5CFE1C}"/>
    <cellStyle name="Millares 7 4 4 3" xfId="11100" xr:uid="{F111CEC1-885A-482A-95B8-78C465732E08}"/>
    <cellStyle name="Millares 7 4 4 4" xfId="16335" xr:uid="{74E92B44-5C0A-443C-AB47-C597A9DBBF47}"/>
    <cellStyle name="Millares 7 4 4 5" xfId="18500" xr:uid="{405F0702-B6D7-46E8-ABF4-1596A35D4F73}"/>
    <cellStyle name="Millares 7 4 4 6" xfId="8606" xr:uid="{04BF4C92-3AAF-4C03-A35C-3E939D58EA14}"/>
    <cellStyle name="Millares 7 4 5" xfId="5670" xr:uid="{51817062-CD15-4F63-8613-29C68C3735C8}"/>
    <cellStyle name="Millares 7 4 5 2" xfId="13951" xr:uid="{727EF7B6-FDF1-4A95-8076-223F17F5DE17}"/>
    <cellStyle name="Millares 7 4 5 3" xfId="11101" xr:uid="{0C099B7A-61EE-42A5-B386-67DAB53CE943}"/>
    <cellStyle name="Millares 7 4 5 4" xfId="16336" xr:uid="{A393FF35-2EA7-4689-BE28-32FEF9BACEB7}"/>
    <cellStyle name="Millares 7 4 5 5" xfId="18501" xr:uid="{758DB3E7-7933-4084-B6B8-419AB5A58365}"/>
    <cellStyle name="Millares 7 4 5 6" xfId="8607" xr:uid="{C11108FC-43EA-4ED9-A90E-71B1F1283B03}"/>
    <cellStyle name="Millares 7 4 6" xfId="5671" xr:uid="{4821AC87-5DE9-446B-B0EA-24246267C5F4}"/>
    <cellStyle name="Millares 7 4 6 2" xfId="13952" xr:uid="{E36BDE3D-A73B-46DF-B63C-2CF39A67A1EF}"/>
    <cellStyle name="Millares 7 4 6 3" xfId="12381" xr:uid="{77BED60C-57AF-4436-8AB7-82B8368AC3FF}"/>
    <cellStyle name="Millares 7 4 6 4" xfId="17525" xr:uid="{894296C5-8F48-46AE-BBD2-9765207A6518}"/>
    <cellStyle name="Millares 7 4 6 5" xfId="18502" xr:uid="{FC9CF290-97C0-4D51-9CE9-C4B0A3E9461C}"/>
    <cellStyle name="Millares 7 4 6 6" xfId="8608" xr:uid="{BDB660B7-06A5-44C7-8A4A-6DAD928DDAA4}"/>
    <cellStyle name="Millares 7 4 7" xfId="7166" xr:uid="{523F5EF2-968A-4782-AF5F-0681A84C50D5}"/>
    <cellStyle name="Millares 7 4 7 2" xfId="13953" xr:uid="{ECEB9C09-362F-47DF-8561-577438D9B02F}"/>
    <cellStyle name="Millares 7 4 7 3" xfId="10275" xr:uid="{8288396C-3FAE-4504-8583-24BDD1A84CBA}"/>
    <cellStyle name="Millares 7 4 7 4" xfId="8609" xr:uid="{DE147C08-BA19-4915-9048-5507123EB699}"/>
    <cellStyle name="Millares 7 4 8" xfId="8610" xr:uid="{31240E20-A1C7-4D73-928E-78D23B33F88D}"/>
    <cellStyle name="Millares 7 4 8 2" xfId="13954" xr:uid="{E03DB8FC-5590-4221-BBC4-C65EE2B983F9}"/>
    <cellStyle name="Millares 7 4 9" xfId="13945" xr:uid="{F1AEDE68-EE83-4B33-A7A5-EE868785D8CC}"/>
    <cellStyle name="Millares 7 5" xfId="149" xr:uid="{00000000-0005-0000-0000-0000B7000000}"/>
    <cellStyle name="Millares 7 5 2" xfId="255" xr:uid="{03C37BB0-74DA-48DF-9CEE-4A98134A05EF}"/>
    <cellStyle name="Millares 7 5 2 2" xfId="13955" xr:uid="{37F9791D-EEA8-4853-BF49-262070E210B3}"/>
    <cellStyle name="Millares 7 5 3" xfId="11102" xr:uid="{7DF6D615-2878-4FF4-B0C2-B84801E2D5EA}"/>
    <cellStyle name="Millares 7 5 4" xfId="16337" xr:uid="{0978CEE2-3EE8-4D8C-B307-0AB1A9246C9D}"/>
    <cellStyle name="Millares 7 5 5" xfId="18503" xr:uid="{DE361814-ACBB-4960-9153-F5CAE335A304}"/>
    <cellStyle name="Millares 7 5 6" xfId="8611" xr:uid="{E42A5F91-11E5-438D-8C15-DD9AD7FCF9F5}"/>
    <cellStyle name="Millares 7 5 7" xfId="5672" xr:uid="{46E3D8BE-1928-4FCE-8DEF-FE0EEA520B07}"/>
    <cellStyle name="Millares 7 6" xfId="101" xr:uid="{00000000-0005-0000-0000-0000B8000000}"/>
    <cellStyle name="Millares 7 6 2" xfId="228" xr:uid="{30A918DB-6FD9-487B-99B1-FED8EECD13A5}"/>
    <cellStyle name="Millares 7 6 2 2" xfId="13956" xr:uid="{996FD664-F488-4A15-AAD9-D70C803876A7}"/>
    <cellStyle name="Millares 7 6 3" xfId="12378" xr:uid="{49FA9171-DA0E-4A6D-843D-00464868B13D}"/>
    <cellStyle name="Millares 7 6 4" xfId="17524" xr:uid="{6C12D386-0C11-470C-889E-33D1068AAAAE}"/>
    <cellStyle name="Millares 7 6 5" xfId="18504" xr:uid="{8CD8CCE8-6514-4F46-9C7D-12E3EF4BBA79}"/>
    <cellStyle name="Millares 7 6 6" xfId="8612" xr:uid="{2BA09ADF-79A7-47E2-BE98-8DDBAE6B4CE1}"/>
    <cellStyle name="Millares 7 6 7" xfId="5673" xr:uid="{3AE3E331-CE8E-4300-80DB-D8C01D4351C6}"/>
    <cellStyle name="Millares 7 7" xfId="7036" xr:uid="{5ADC5F02-59F4-4BF2-A643-6FF3D763B18A}"/>
    <cellStyle name="Millares 7 7 2" xfId="13957" xr:uid="{1480EF32-C7F0-4E73-8D1D-C17F7A173897}"/>
    <cellStyle name="Millares 7 7 3" xfId="19844" xr:uid="{82EFACF4-8592-4483-B345-6A394E650F1D}"/>
    <cellStyle name="Millares 7 7 4" xfId="8613" xr:uid="{E56E7562-E16E-465D-BEB5-31D5B95E1126}"/>
    <cellStyle name="Millares 7 8" xfId="8614" xr:uid="{1AE061BD-609D-4BA5-8CDC-7826268537D6}"/>
    <cellStyle name="Millares 7 8 2" xfId="13958" xr:uid="{E8FABCAD-BF1D-46E8-B210-F5E634176820}"/>
    <cellStyle name="Millares 7 9" xfId="13934" xr:uid="{6B97411F-245C-4377-9A7A-B8ABD93A7097}"/>
    <cellStyle name="Millares 70" xfId="5674" xr:uid="{2190E780-EC82-4DFE-9C93-E7B07FBFB087}"/>
    <cellStyle name="Millares 70 10" xfId="16338" xr:uid="{0DDFF33B-CA8E-4407-B52A-196362EAB93E}"/>
    <cellStyle name="Millares 70 11" xfId="18505" xr:uid="{4684AAA4-8AAE-485D-A973-A25B9B45444F}"/>
    <cellStyle name="Millares 70 12" xfId="8615" xr:uid="{E616DB38-6938-46B3-B21A-3CFBDEC9111A}"/>
    <cellStyle name="Millares 70 2" xfId="5675" xr:uid="{579FA36D-6BA2-4D9C-9FFB-D69CC25D4917}"/>
    <cellStyle name="Millares 70 2 10" xfId="18506" xr:uid="{49DBDD34-C9DD-4FF3-8ED8-CFCECC91B811}"/>
    <cellStyle name="Millares 70 2 11" xfId="8616" xr:uid="{8D91E709-1F54-4A51-A4E7-F62D7A521A25}"/>
    <cellStyle name="Millares 70 2 2" xfId="5676" xr:uid="{7A3AD417-C43C-48D3-B012-36865879DFC9}"/>
    <cellStyle name="Millares 70 2 2 2" xfId="13961" xr:uid="{93B27B5F-0898-4707-A57E-0ED354962608}"/>
    <cellStyle name="Millares 70 2 2 3" xfId="11105" xr:uid="{8C965B39-432D-46B1-80E6-176F74722E4E}"/>
    <cellStyle name="Millares 70 2 2 4" xfId="16340" xr:uid="{A3AF81DE-0FE2-48C8-AA1E-7F7DC68CF88F}"/>
    <cellStyle name="Millares 70 2 2 5" xfId="18507" xr:uid="{92422B67-F0AE-424A-89E1-F15205AE4F23}"/>
    <cellStyle name="Millares 70 2 2 6" xfId="8617" xr:uid="{0506B658-BD8D-465D-A9EA-C9F2B459549C}"/>
    <cellStyle name="Millares 70 2 3" xfId="5677" xr:uid="{AB26F155-7F49-46F6-BFAB-EA7B4F6B5886}"/>
    <cellStyle name="Millares 70 2 3 2" xfId="13962" xr:uid="{3856025C-BDF3-4115-BAE3-A71F8D4E0C59}"/>
    <cellStyle name="Millares 70 2 3 3" xfId="11106" xr:uid="{9DC685E8-1369-4F57-AA9D-90A963A1515E}"/>
    <cellStyle name="Millares 70 2 3 4" xfId="16341" xr:uid="{5615B27C-8950-4E6E-8A88-D3B64EC60D8C}"/>
    <cellStyle name="Millares 70 2 3 5" xfId="18508" xr:uid="{E8C799CD-C208-48F4-867E-51E5E1423342}"/>
    <cellStyle name="Millares 70 2 3 6" xfId="8618" xr:uid="{BF9E7534-3658-4CBC-BC84-B50B4B920681}"/>
    <cellStyle name="Millares 70 2 4" xfId="5678" xr:uid="{BDA132C9-78E1-4083-850D-29A16089A58C}"/>
    <cellStyle name="Millares 70 2 4 2" xfId="13963" xr:uid="{72E855B1-7838-4608-AB67-D4FB758B7C92}"/>
    <cellStyle name="Millares 70 2 4 3" xfId="12383" xr:uid="{ADF11DF1-6862-45F4-BC17-6BE3044D9C8B}"/>
    <cellStyle name="Millares 70 2 4 4" xfId="18509" xr:uid="{08DCAD57-482C-409E-A3C6-22FEDBB48D8A}"/>
    <cellStyle name="Millares 70 2 4 5" xfId="8619" xr:uid="{CB811CC5-15B8-467C-BC20-70D85DD72F56}"/>
    <cellStyle name="Millares 70 2 5" xfId="7167" xr:uid="{5825FA59-68A1-4CBC-B853-844F0079B0CE}"/>
    <cellStyle name="Millares 70 2 5 2" xfId="13964" xr:uid="{D51048DA-160A-4F60-8FFC-24D3C06B5DD5}"/>
    <cellStyle name="Millares 70 2 5 3" xfId="19946" xr:uid="{668AEB88-CD3E-49C9-A00E-5C3607E7CBBD}"/>
    <cellStyle name="Millares 70 2 5 4" xfId="8620" xr:uid="{1534B497-30D8-4A7A-8A5A-914FDDF2FFAE}"/>
    <cellStyle name="Millares 70 2 6" xfId="8621" xr:uid="{88305277-3333-440C-AFB4-9BCBF6632301}"/>
    <cellStyle name="Millares 70 2 6 2" xfId="13965" xr:uid="{F441ED8E-534A-4060-BCD2-F56A68B63C67}"/>
    <cellStyle name="Millares 70 2 7" xfId="13960" xr:uid="{5783D234-7A5A-468E-BEF0-558DB05641EF}"/>
    <cellStyle name="Millares 70 2 8" xfId="11104" xr:uid="{34E279A9-D228-4BC3-A901-B08A1FDA03DD}"/>
    <cellStyle name="Millares 70 2 9" xfId="16339" xr:uid="{D7165180-74F0-4257-B24E-B68B6F2C7A58}"/>
    <cellStyle name="Millares 70 3" xfId="5679" xr:uid="{F0C36F19-9B9B-4211-AB0D-E5338ABEE31E}"/>
    <cellStyle name="Millares 70 3 2" xfId="13966" xr:uid="{1784566A-E225-4A94-A3A9-61A7A25712AB}"/>
    <cellStyle name="Millares 70 3 3" xfId="11107" xr:uid="{5CD6FCC3-32EC-42B7-A300-CF1BE876B4E0}"/>
    <cellStyle name="Millares 70 3 4" xfId="16342" xr:uid="{D7AD05A2-A133-4A56-848D-A003895CD365}"/>
    <cellStyle name="Millares 70 3 5" xfId="18510" xr:uid="{91023CE8-CDA5-4023-B7B7-81CC1EF6B247}"/>
    <cellStyle name="Millares 70 3 6" xfId="8622" xr:uid="{C2C684B3-CB5F-4FE9-86A7-DC3DC8D18626}"/>
    <cellStyle name="Millares 70 4" xfId="5680" xr:uid="{2C6AFA0E-B9C9-4D20-B752-8C3BB76911A7}"/>
    <cellStyle name="Millares 70 4 2" xfId="13967" xr:uid="{C1C9FA07-0D73-4DBF-8276-FD724E5CB051}"/>
    <cellStyle name="Millares 70 4 3" xfId="11108" xr:uid="{2D187FEE-B06C-4A20-B026-12B8C1D89C06}"/>
    <cellStyle name="Millares 70 4 4" xfId="16343" xr:uid="{663BB4A9-9C54-4470-BAD7-CD42A57CC372}"/>
    <cellStyle name="Millares 70 4 5" xfId="18511" xr:uid="{C65BB186-1F93-461D-A668-AB4B8B343690}"/>
    <cellStyle name="Millares 70 4 6" xfId="8623" xr:uid="{82115A5E-5ED0-4CBB-82D7-DE3D417A6CAC}"/>
    <cellStyle name="Millares 70 5" xfId="5681" xr:uid="{6B036B10-E837-4148-98E2-65E2A7B9DDC1}"/>
    <cellStyle name="Millares 70 5 2" xfId="13968" xr:uid="{DEDBC239-BC8D-4A39-8C66-C7D709E1F3DB}"/>
    <cellStyle name="Millares 70 5 3" xfId="12382" xr:uid="{FE5F44CC-E97B-4E10-84E7-BB236771B7AA}"/>
    <cellStyle name="Millares 70 5 4" xfId="18512" xr:uid="{D2BF49D5-9D55-4B2C-AA84-A76FAF13EBC7}"/>
    <cellStyle name="Millares 70 5 5" xfId="8624" xr:uid="{E38D18FB-661E-4C4E-9DB9-F5CD8E26404D}"/>
    <cellStyle name="Millares 70 6" xfId="7038" xr:uid="{042D8CDB-DBBB-4F2D-BD36-DC4E1A74D736}"/>
    <cellStyle name="Millares 70 6 2" xfId="13969" xr:uid="{0DF84276-99DE-41C4-B8DA-5728726D324B}"/>
    <cellStyle name="Millares 70 6 3" xfId="19846" xr:uid="{E490D7CE-863F-45FF-B7FC-C2D8A0F9989E}"/>
    <cellStyle name="Millares 70 6 4" xfId="8625" xr:uid="{3CC08E4F-78E4-403E-9617-B4337D56E7BF}"/>
    <cellStyle name="Millares 70 7" xfId="8626" xr:uid="{16DDEB7F-134F-4278-85C3-F01917F5FD5B}"/>
    <cellStyle name="Millares 70 7 2" xfId="13970" xr:uid="{64468966-5D75-48C8-A171-8CDEFFE1B5E9}"/>
    <cellStyle name="Millares 70 8" xfId="13959" xr:uid="{DB35D408-3E2E-4FC2-8369-509A3AA42E9E}"/>
    <cellStyle name="Millares 70 9" xfId="11103" xr:uid="{978F6A23-B71D-4DBE-B2B0-278A4BAFE35D}"/>
    <cellStyle name="Millares 71" xfId="5682" xr:uid="{C176336E-F40D-4407-8AEE-ADF5AB9D899B}"/>
    <cellStyle name="Millares 71 10" xfId="16344" xr:uid="{EE6E9CFD-083A-430C-8899-6F64AC9CF96F}"/>
    <cellStyle name="Millares 71 11" xfId="18513" xr:uid="{F33F10C5-EB12-40CC-99EF-74EC6C93BC89}"/>
    <cellStyle name="Millares 71 12" xfId="8627" xr:uid="{1735AB8E-9391-4189-9842-FBDB5093BD6D}"/>
    <cellStyle name="Millares 71 2" xfId="5683" xr:uid="{D5B40624-E477-4B13-9070-8B22BA764DBD}"/>
    <cellStyle name="Millares 71 2 10" xfId="18514" xr:uid="{C4D74218-B3AE-4CE8-898C-E0CE51C9C2DD}"/>
    <cellStyle name="Millares 71 2 11" xfId="8628" xr:uid="{7D9B2733-AEA6-430B-828F-808467DD3E56}"/>
    <cellStyle name="Millares 71 2 2" xfId="5684" xr:uid="{4A3484B7-8F00-489C-974E-CDCFE14CF6FC}"/>
    <cellStyle name="Millares 71 2 2 2" xfId="13973" xr:uid="{4800C0C7-4BA1-458D-8911-9B2A3BFDE0E6}"/>
    <cellStyle name="Millares 71 2 2 3" xfId="11111" xr:uid="{8B06CAD8-484E-4DA0-8A65-83D630D82228}"/>
    <cellStyle name="Millares 71 2 2 4" xfId="16346" xr:uid="{AA62291E-41A1-4300-8FD7-A2BEDB59F8D7}"/>
    <cellStyle name="Millares 71 2 2 5" xfId="18515" xr:uid="{1235E612-DAA4-4A57-AF72-3B4E218465ED}"/>
    <cellStyle name="Millares 71 2 2 6" xfId="8629" xr:uid="{69A17CCE-319F-42EB-833F-CA567FF75E64}"/>
    <cellStyle name="Millares 71 2 3" xfId="5685" xr:uid="{7639DBD4-62D6-4FB7-BD8D-18A679072507}"/>
    <cellStyle name="Millares 71 2 3 2" xfId="13974" xr:uid="{1AF8CA07-783B-4FD4-9EC8-FE3427D18933}"/>
    <cellStyle name="Millares 71 2 3 3" xfId="11112" xr:uid="{37CDB889-72FC-419D-AC39-4D6FAB92B538}"/>
    <cellStyle name="Millares 71 2 3 4" xfId="16347" xr:uid="{0E9CCE19-8025-42A1-8E01-8D004AC97692}"/>
    <cellStyle name="Millares 71 2 3 5" xfId="18516" xr:uid="{557C8706-C261-4894-81A0-22C00BA959D6}"/>
    <cellStyle name="Millares 71 2 3 6" xfId="8630" xr:uid="{C22FAE60-E2EA-4807-A571-47D4E19315A8}"/>
    <cellStyle name="Millares 71 2 4" xfId="5686" xr:uid="{30B3E1A0-9DEE-411F-B065-D1F2FA9426D8}"/>
    <cellStyle name="Millares 71 2 4 2" xfId="13975" xr:uid="{98C076EE-5CFD-4201-9F8F-3CFCC36AE3D4}"/>
    <cellStyle name="Millares 71 2 4 3" xfId="12385" xr:uid="{788FF6C2-2A2E-4DAC-945A-D2DD81E99E28}"/>
    <cellStyle name="Millares 71 2 4 4" xfId="18517" xr:uid="{0329877D-0E41-4F53-8FBC-53967FA7F2B3}"/>
    <cellStyle name="Millares 71 2 4 5" xfId="8631" xr:uid="{393F8059-9EFC-464F-8639-18A24FEF9582}"/>
    <cellStyle name="Millares 71 2 5" xfId="7168" xr:uid="{1221CBA5-6FA7-40FF-BEC7-1C66501118F9}"/>
    <cellStyle name="Millares 71 2 5 2" xfId="13976" xr:uid="{12798E0F-4821-4E05-B0D5-FD3C2F61B382}"/>
    <cellStyle name="Millares 71 2 5 3" xfId="19947" xr:uid="{0FA5ACDE-18B2-4DB0-B270-976B5150417D}"/>
    <cellStyle name="Millares 71 2 5 4" xfId="8632" xr:uid="{86E252BB-E4EA-4F13-936C-35ADCF8EC64E}"/>
    <cellStyle name="Millares 71 2 6" xfId="8633" xr:uid="{C9BE733B-A0C8-42A6-B2DF-0724C763A518}"/>
    <cellStyle name="Millares 71 2 6 2" xfId="13977" xr:uid="{37020DAC-6032-4E51-8392-F09C1782D1A1}"/>
    <cellStyle name="Millares 71 2 7" xfId="13972" xr:uid="{47C1C455-A337-4079-BEAD-6FC2A4FAA62B}"/>
    <cellStyle name="Millares 71 2 8" xfId="11110" xr:uid="{1326299C-08E4-4816-ADEE-F10088E07D87}"/>
    <cellStyle name="Millares 71 2 9" xfId="16345" xr:uid="{E1708CA1-88C7-4D3D-8685-0411738932B0}"/>
    <cellStyle name="Millares 71 3" xfId="5687" xr:uid="{A5F32D50-9B17-41EA-A015-97826449F3C7}"/>
    <cellStyle name="Millares 71 3 2" xfId="13978" xr:uid="{46D55E9F-2060-4D52-9FE5-5DC6FF52B436}"/>
    <cellStyle name="Millares 71 3 3" xfId="11113" xr:uid="{9DB4F448-ABCC-4092-9791-77C862A8ED9C}"/>
    <cellStyle name="Millares 71 3 4" xfId="16348" xr:uid="{A59AEA42-697B-4B6A-B36E-6787C919A44C}"/>
    <cellStyle name="Millares 71 3 5" xfId="18518" xr:uid="{65E2596D-38E4-42C3-A1FB-8F9D66540DF4}"/>
    <cellStyle name="Millares 71 3 6" xfId="8634" xr:uid="{06132A4E-D6B0-4A3F-B8B9-DAE7D28879D4}"/>
    <cellStyle name="Millares 71 4" xfId="5688" xr:uid="{99732DD7-5315-433C-87D6-4174061D1757}"/>
    <cellStyle name="Millares 71 4 2" xfId="13979" xr:uid="{ACEA64B9-80A4-460D-958C-D7A84F8B8F00}"/>
    <cellStyle name="Millares 71 4 3" xfId="11114" xr:uid="{51FD8848-E6FB-4531-B95D-520ADF309C43}"/>
    <cellStyle name="Millares 71 4 4" xfId="16349" xr:uid="{35B4F452-A5E6-4F18-A09F-9261C6CCC146}"/>
    <cellStyle name="Millares 71 4 5" xfId="18519" xr:uid="{CAE912B7-A18C-4576-AFAD-FE68E590DD23}"/>
    <cellStyle name="Millares 71 4 6" xfId="8635" xr:uid="{C2C08A4A-8764-417A-AEB4-AB89101503EF}"/>
    <cellStyle name="Millares 71 5" xfId="5689" xr:uid="{39B2D07C-85FC-465D-AC27-5A218F915650}"/>
    <cellStyle name="Millares 71 5 2" xfId="13980" xr:uid="{FA82C40F-A3FC-4DD3-A7CE-5F30F90AAC09}"/>
    <cellStyle name="Millares 71 5 3" xfId="12384" xr:uid="{2FE89C95-24F0-45C6-86D3-82BF64A9F50A}"/>
    <cellStyle name="Millares 71 5 4" xfId="18520" xr:uid="{82F35266-653C-421C-AACB-BE17319A9572}"/>
    <cellStyle name="Millares 71 5 5" xfId="8636" xr:uid="{6982B0F8-D41F-4599-87F2-48C0FA901CB5}"/>
    <cellStyle name="Millares 71 6" xfId="7039" xr:uid="{FBA8D708-0472-497B-B770-587A0BC9B7A9}"/>
    <cellStyle name="Millares 71 6 2" xfId="13981" xr:uid="{CD553045-14B6-4DBF-AA18-ECD81E4B0C0A}"/>
    <cellStyle name="Millares 71 6 3" xfId="19847" xr:uid="{EB9732EB-D357-4325-A6DC-34322C0EBE3E}"/>
    <cellStyle name="Millares 71 6 4" xfId="8637" xr:uid="{390BD56E-F549-40EE-BC94-7F92F040F8AA}"/>
    <cellStyle name="Millares 71 7" xfId="8638" xr:uid="{EED61F08-2000-4938-943A-7B10A84C2CB5}"/>
    <cellStyle name="Millares 71 7 2" xfId="13982" xr:uid="{CC0BBB81-F320-4DF4-8B97-39411C32C84F}"/>
    <cellStyle name="Millares 71 8" xfId="13971" xr:uid="{36CB4645-7E4B-4754-8024-9B8FBADD95EF}"/>
    <cellStyle name="Millares 71 9" xfId="11109" xr:uid="{F292DB55-842B-4A85-BB48-5B51C81593DE}"/>
    <cellStyle name="Millares 72" xfId="5690" xr:uid="{4CCA477F-B879-4574-AF9D-AB5B58477DDB}"/>
    <cellStyle name="Millares 72 10" xfId="16350" xr:uid="{4CBF8514-E47B-4CDC-A516-EB79A39E2B61}"/>
    <cellStyle name="Millares 72 11" xfId="18521" xr:uid="{6128D191-76B6-4CD9-9FE3-649D53777717}"/>
    <cellStyle name="Millares 72 12" xfId="8639" xr:uid="{880A58CC-986C-42C2-B990-DC916D9C9783}"/>
    <cellStyle name="Millares 72 2" xfId="5691" xr:uid="{4453026B-E55C-4866-9E19-2D91CC34423B}"/>
    <cellStyle name="Millares 72 2 10" xfId="18522" xr:uid="{2B35D826-41ED-41A8-AE88-5BCB1AE6870F}"/>
    <cellStyle name="Millares 72 2 11" xfId="8640" xr:uid="{C9FCB9C0-7658-42D9-B69B-4AB07A2CFC38}"/>
    <cellStyle name="Millares 72 2 2" xfId="5692" xr:uid="{32CB7577-826F-4F34-9523-66455A34E39E}"/>
    <cellStyle name="Millares 72 2 2 2" xfId="13985" xr:uid="{F109BCE6-8ECE-497B-BE39-75D4A2D9DF61}"/>
    <cellStyle name="Millares 72 2 2 3" xfId="11117" xr:uid="{88AEB446-47AF-4E84-AA70-A88FD432D7BB}"/>
    <cellStyle name="Millares 72 2 2 4" xfId="16352" xr:uid="{99B55692-32AA-46E2-B39D-357626CCC78F}"/>
    <cellStyle name="Millares 72 2 2 5" xfId="18523" xr:uid="{8DF0FE7D-7970-47E5-A2CB-9DD273AD3C09}"/>
    <cellStyle name="Millares 72 2 2 6" xfId="8641" xr:uid="{698E56B3-5DC8-407C-94C9-FEBA2C292BBD}"/>
    <cellStyle name="Millares 72 2 3" xfId="5693" xr:uid="{6AB02320-F380-4589-9CA4-C35A4085435E}"/>
    <cellStyle name="Millares 72 2 3 2" xfId="13986" xr:uid="{42603B24-0BFA-431F-89D5-A8431F8EEB9A}"/>
    <cellStyle name="Millares 72 2 3 3" xfId="11118" xr:uid="{379317EA-DF0B-488F-B55A-9D9D4ED090B8}"/>
    <cellStyle name="Millares 72 2 3 4" xfId="16353" xr:uid="{431CA881-5DE4-4DC1-BF68-51FC0242FA78}"/>
    <cellStyle name="Millares 72 2 3 5" xfId="18524" xr:uid="{F87B83FB-000A-4864-948D-2FC3128A4ED5}"/>
    <cellStyle name="Millares 72 2 3 6" xfId="8642" xr:uid="{BC858052-D903-48F4-9F1B-BB109ED332D1}"/>
    <cellStyle name="Millares 72 2 4" xfId="5694" xr:uid="{5AAD1533-A0E0-4AD4-9E08-71DD4402526D}"/>
    <cellStyle name="Millares 72 2 4 2" xfId="13987" xr:uid="{BA2F1A94-42C6-47AA-926E-3D4804C8BABB}"/>
    <cellStyle name="Millares 72 2 4 3" xfId="12387" xr:uid="{03C94A7C-5619-4577-ABBB-95DED6B18444}"/>
    <cellStyle name="Millares 72 2 4 4" xfId="18525" xr:uid="{25D89A54-F078-4394-8CBD-E62355F930EC}"/>
    <cellStyle name="Millares 72 2 4 5" xfId="8643" xr:uid="{DD4A062F-37FD-4244-B3AE-1F3BB21E0DAD}"/>
    <cellStyle name="Millares 72 2 5" xfId="7169" xr:uid="{7018B6D7-442D-47A3-B4AB-BA53677896E6}"/>
    <cellStyle name="Millares 72 2 5 2" xfId="13988" xr:uid="{F646A94F-9CCF-4656-A127-A81A95CF3771}"/>
    <cellStyle name="Millares 72 2 5 3" xfId="19948" xr:uid="{68C63F35-CAAB-4BD7-A79B-AEECE7D944E0}"/>
    <cellStyle name="Millares 72 2 5 4" xfId="8644" xr:uid="{55801B85-CAE4-428D-96CE-4B8C3B10EF04}"/>
    <cellStyle name="Millares 72 2 6" xfId="8645" xr:uid="{F0875E03-3EC7-4200-90FC-248C67E5ABD6}"/>
    <cellStyle name="Millares 72 2 6 2" xfId="13989" xr:uid="{498143ED-DD39-4F49-BC64-8DAA010181F3}"/>
    <cellStyle name="Millares 72 2 7" xfId="13984" xr:uid="{3863C7D3-131C-48DC-8305-7B8DF9ECA0C4}"/>
    <cellStyle name="Millares 72 2 8" xfId="11116" xr:uid="{DF2E8BBB-7255-4A8B-90AE-D45943AB6395}"/>
    <cellStyle name="Millares 72 2 9" xfId="16351" xr:uid="{D9B845A9-01A3-4F02-B10D-287310E85DD3}"/>
    <cellStyle name="Millares 72 3" xfId="5695" xr:uid="{B984F72C-F751-424C-946E-417A2E7A1831}"/>
    <cellStyle name="Millares 72 3 2" xfId="13990" xr:uid="{2BC67390-0C33-40FB-A63D-E271BCBF48B6}"/>
    <cellStyle name="Millares 72 3 3" xfId="11119" xr:uid="{D378F89F-5549-4AA2-8B1D-1BC8735688D5}"/>
    <cellStyle name="Millares 72 3 4" xfId="16354" xr:uid="{EDC5EE5D-5BDF-4FD9-B74E-2A9E5A67449A}"/>
    <cellStyle name="Millares 72 3 5" xfId="18526" xr:uid="{0AF77D37-5608-42A9-B46A-7D0FB6A037A8}"/>
    <cellStyle name="Millares 72 3 6" xfId="8646" xr:uid="{A2118D80-0BB6-44DB-B6BE-D45BFA6D15B8}"/>
    <cellStyle name="Millares 72 4" xfId="5696" xr:uid="{161BB7C3-E1DE-466E-8987-23942F8D7A21}"/>
    <cellStyle name="Millares 72 4 2" xfId="13991" xr:uid="{B7A66946-B73D-4BB3-B490-0C3DC4721078}"/>
    <cellStyle name="Millares 72 4 3" xfId="11120" xr:uid="{1A789FBB-E321-4B0E-B495-D7687A4CC521}"/>
    <cellStyle name="Millares 72 4 4" xfId="16355" xr:uid="{19294A3A-2F83-42F3-BEEC-DE69E9AAF16C}"/>
    <cellStyle name="Millares 72 4 5" xfId="18527" xr:uid="{F6A0F955-E03E-403F-9BAB-2BCFE34776EB}"/>
    <cellStyle name="Millares 72 4 6" xfId="8647" xr:uid="{9EDB5300-1C46-4CCF-9916-135C87D22F2D}"/>
    <cellStyle name="Millares 72 5" xfId="5697" xr:uid="{306A83D9-C07F-4BD6-BD3E-0E3BAEBB00A6}"/>
    <cellStyle name="Millares 72 5 2" xfId="13992" xr:uid="{B7A06A07-BC85-4E01-8A40-EC9B99E4E59A}"/>
    <cellStyle name="Millares 72 5 3" xfId="12386" xr:uid="{F7BBCFC8-44D9-43DC-8B3A-153195D5D0D6}"/>
    <cellStyle name="Millares 72 5 4" xfId="18528" xr:uid="{34A05C85-44DC-40ED-9674-07E271DF060D}"/>
    <cellStyle name="Millares 72 5 5" xfId="8648" xr:uid="{CBF3DCC9-361C-471D-8341-7ED5E5A8DEF7}"/>
    <cellStyle name="Millares 72 6" xfId="7040" xr:uid="{018FA138-12C2-474E-9587-8AA25EF8B6C5}"/>
    <cellStyle name="Millares 72 6 2" xfId="13993" xr:uid="{E77F4D3B-A7FD-4FC3-875D-0F5E8F2D9F44}"/>
    <cellStyle name="Millares 72 6 3" xfId="19848" xr:uid="{C5374786-3B2E-4615-B683-063FD601F451}"/>
    <cellStyle name="Millares 72 6 4" xfId="8649" xr:uid="{6A324D34-C803-4759-8072-3D06BF9E401B}"/>
    <cellStyle name="Millares 72 7" xfId="8650" xr:uid="{FBB56099-ABFC-45E9-8D48-B581C4798DB7}"/>
    <cellStyle name="Millares 72 7 2" xfId="13994" xr:uid="{B10CEAE6-7955-4C49-8235-D0400FAC980A}"/>
    <cellStyle name="Millares 72 8" xfId="13983" xr:uid="{D64B75BD-8D13-41F8-8929-A356F11CDEDD}"/>
    <cellStyle name="Millares 72 9" xfId="11115" xr:uid="{13314618-FF24-4164-9B59-587C71A66FB4}"/>
    <cellStyle name="Millares 73" xfId="5698" xr:uid="{DD369AC4-47E4-42B9-9B78-78CEC774BAED}"/>
    <cellStyle name="Millares 73 10" xfId="16356" xr:uid="{7A8DAE59-9553-47B6-9F30-DBB34F6DB1CB}"/>
    <cellStyle name="Millares 73 11" xfId="18529" xr:uid="{464658B1-EC58-4D77-8140-E65BD4FE0C68}"/>
    <cellStyle name="Millares 73 12" xfId="8651" xr:uid="{14032CEE-B854-44B1-A94A-59BE5E58AB5A}"/>
    <cellStyle name="Millares 73 2" xfId="5699" xr:uid="{E2FFB14B-E0BA-4413-A4F8-F1434993D21E}"/>
    <cellStyle name="Millares 73 2 10" xfId="18530" xr:uid="{1EE7D32C-AF80-4D99-8ECC-009DD90E87F2}"/>
    <cellStyle name="Millares 73 2 11" xfId="8652" xr:uid="{606F238B-732E-4BFF-989E-225A23B1A6B2}"/>
    <cellStyle name="Millares 73 2 2" xfId="5700" xr:uid="{BE3C1536-6610-4D9D-B245-3EBA4117A30E}"/>
    <cellStyle name="Millares 73 2 2 2" xfId="13997" xr:uid="{07D315F7-C9FE-4C6E-9B3C-77B23DAE8988}"/>
    <cellStyle name="Millares 73 2 2 3" xfId="11123" xr:uid="{50EBB580-D69B-400D-845D-840C51FD3219}"/>
    <cellStyle name="Millares 73 2 2 4" xfId="16358" xr:uid="{E5517FE7-3297-475D-ABDA-8FBDB800BCC7}"/>
    <cellStyle name="Millares 73 2 2 5" xfId="18531" xr:uid="{3197FB91-5921-48D4-AB77-DCFB5A4F1624}"/>
    <cellStyle name="Millares 73 2 2 6" xfId="8653" xr:uid="{ECC8DA9A-72BC-425A-AEEE-17844256CE12}"/>
    <cellStyle name="Millares 73 2 3" xfId="5701" xr:uid="{23B5263B-2AB6-42E7-9936-D76F4426C54E}"/>
    <cellStyle name="Millares 73 2 3 2" xfId="13998" xr:uid="{DE54B967-EEFC-4D3D-A6B7-2963718B0C04}"/>
    <cellStyle name="Millares 73 2 3 3" xfId="11124" xr:uid="{E480E278-2E64-4B4F-A4F3-255024F2C421}"/>
    <cellStyle name="Millares 73 2 3 4" xfId="16359" xr:uid="{010CBC8E-EFD8-4EB3-931F-B659854241B1}"/>
    <cellStyle name="Millares 73 2 3 5" xfId="18532" xr:uid="{6258D082-B5AF-4B3D-9506-7E1DDBD6D463}"/>
    <cellStyle name="Millares 73 2 3 6" xfId="8654" xr:uid="{7C001D52-07F1-4F94-98A5-BC5C7F272833}"/>
    <cellStyle name="Millares 73 2 4" xfId="5702" xr:uid="{76B048AC-DFB7-410B-8513-F12C2F58BE94}"/>
    <cellStyle name="Millares 73 2 4 2" xfId="13999" xr:uid="{9E49D516-4FCF-4885-BACB-A4164B3233ED}"/>
    <cellStyle name="Millares 73 2 4 3" xfId="12389" xr:uid="{F171AA89-69CF-4DEE-8A23-8BAEA7A6765C}"/>
    <cellStyle name="Millares 73 2 4 4" xfId="18533" xr:uid="{75D8FD78-6F7A-4EA5-B158-284DAF5D7C10}"/>
    <cellStyle name="Millares 73 2 4 5" xfId="8655" xr:uid="{2E70236C-7251-40AB-9B74-2BF72ADC6454}"/>
    <cellStyle name="Millares 73 2 5" xfId="7170" xr:uid="{7EAD3799-108C-47FC-A7E1-9AACA6731C1A}"/>
    <cellStyle name="Millares 73 2 5 2" xfId="14000" xr:uid="{8BEE6FD6-5C6E-434A-96AD-99ABAA7FD4F2}"/>
    <cellStyle name="Millares 73 2 5 3" xfId="19949" xr:uid="{005A1007-3ACF-496A-AA24-276C21D5FB1F}"/>
    <cellStyle name="Millares 73 2 5 4" xfId="8656" xr:uid="{A530334A-0CE6-463F-82EB-025745CCEB81}"/>
    <cellStyle name="Millares 73 2 6" xfId="8657" xr:uid="{B9D4E4E7-24AE-426A-BF4D-DDCB3CDFF6CA}"/>
    <cellStyle name="Millares 73 2 6 2" xfId="14001" xr:uid="{C72EFAAD-F7E9-4B0D-93C7-B03B1DED301B}"/>
    <cellStyle name="Millares 73 2 7" xfId="13996" xr:uid="{2446FCF1-420D-41BF-845F-AC8F2995B2C0}"/>
    <cellStyle name="Millares 73 2 8" xfId="11122" xr:uid="{E6DB0114-1C45-4BE2-BA84-2007E31551A2}"/>
    <cellStyle name="Millares 73 2 9" xfId="16357" xr:uid="{3CD68C14-8ECA-4C41-8906-3F8B1B8A707E}"/>
    <cellStyle name="Millares 73 3" xfId="5703" xr:uid="{328D0AB5-3C0A-4821-8BDB-430E8874A151}"/>
    <cellStyle name="Millares 73 3 2" xfId="14002" xr:uid="{20693CA4-D466-4DCC-8801-20DE27FBC317}"/>
    <cellStyle name="Millares 73 3 3" xfId="11125" xr:uid="{14CC0BEB-9BE7-41ED-9020-27DF5A1EBD0B}"/>
    <cellStyle name="Millares 73 3 4" xfId="16360" xr:uid="{5A465C36-0AF7-4483-ADB2-8F8841E6E081}"/>
    <cellStyle name="Millares 73 3 5" xfId="18534" xr:uid="{64B7300E-6D25-4418-9497-D7FF305953EF}"/>
    <cellStyle name="Millares 73 3 6" xfId="8658" xr:uid="{BA92534E-6D4A-4CBA-AFAF-26BCD6D3C390}"/>
    <cellStyle name="Millares 73 4" xfId="5704" xr:uid="{9933CD10-025B-48A7-B09F-67813C1A8FC3}"/>
    <cellStyle name="Millares 73 4 2" xfId="14003" xr:uid="{A6DD1DB6-BE44-493A-8C32-D801D857EC93}"/>
    <cellStyle name="Millares 73 4 3" xfId="11126" xr:uid="{5AFBD5CC-F70B-46AB-9BEA-C0EE00F80421}"/>
    <cellStyle name="Millares 73 4 4" xfId="16361" xr:uid="{FCA0A1B7-9D8A-456E-BF2A-E7EE12FC2DEB}"/>
    <cellStyle name="Millares 73 4 5" xfId="18535" xr:uid="{1A41DC19-DFA7-42EA-8DA6-79AA6FA64512}"/>
    <cellStyle name="Millares 73 4 6" xfId="8659" xr:uid="{B95F2A11-A0DD-4C81-8C6D-96357E144399}"/>
    <cellStyle name="Millares 73 5" xfId="5705" xr:uid="{016283C7-EFAA-4B5F-9F19-9D558ED18E92}"/>
    <cellStyle name="Millares 73 5 2" xfId="14004" xr:uid="{B75C1489-5442-4165-A3C9-F814E49EBB80}"/>
    <cellStyle name="Millares 73 5 3" xfId="12388" xr:uid="{D41F85FB-4632-420F-9D50-45DF809C2C09}"/>
    <cellStyle name="Millares 73 5 4" xfId="18536" xr:uid="{300531B7-C132-4E6E-8341-C2B582F4A52D}"/>
    <cellStyle name="Millares 73 5 5" xfId="8660" xr:uid="{F59D1236-6E41-4ABF-9577-CF7F7F41A06F}"/>
    <cellStyle name="Millares 73 6" xfId="7041" xr:uid="{9C984BEA-11E9-4210-8A96-DDDD07B91ED7}"/>
    <cellStyle name="Millares 73 6 2" xfId="14005" xr:uid="{A807B3BC-F107-463F-A34C-E9D0D4F0F028}"/>
    <cellStyle name="Millares 73 6 3" xfId="19849" xr:uid="{A6D413AE-D2E8-48DD-B962-F1E3CA3B37EA}"/>
    <cellStyle name="Millares 73 6 4" xfId="8661" xr:uid="{A8DE3D64-6036-44D4-B0B0-E39667D79EE2}"/>
    <cellStyle name="Millares 73 7" xfId="8662" xr:uid="{1E83AEF9-18D2-4AF8-B8B0-172C94147825}"/>
    <cellStyle name="Millares 73 7 2" xfId="14006" xr:uid="{3703F2EA-34C7-499D-904D-704FDCA1D400}"/>
    <cellStyle name="Millares 73 8" xfId="13995" xr:uid="{D80BFE54-D27B-4B3C-A2F7-F077C76E6528}"/>
    <cellStyle name="Millares 73 9" xfId="11121" xr:uid="{C3931F4C-B15A-495E-94AD-90B06C7AC105}"/>
    <cellStyle name="Millares 74" xfId="5706" xr:uid="{D5964194-435E-44DB-8361-20468EB3C178}"/>
    <cellStyle name="Millares 74 10" xfId="16362" xr:uid="{BDD4154F-56B6-48B9-AFED-0EF9517619F0}"/>
    <cellStyle name="Millares 74 11" xfId="18537" xr:uid="{6E359D38-FC40-407A-AEE5-40898F5E42F9}"/>
    <cellStyle name="Millares 74 12" xfId="8663" xr:uid="{371ED4FA-B778-4F4C-A73B-AAB1FE2A5B7E}"/>
    <cellStyle name="Millares 74 2" xfId="5707" xr:uid="{362A0209-AFA8-4DB4-9C49-F1CAE4537D28}"/>
    <cellStyle name="Millares 74 2 10" xfId="18538" xr:uid="{4E4D7E8A-0F24-4E6E-A4CA-DA6041AF62F6}"/>
    <cellStyle name="Millares 74 2 11" xfId="8664" xr:uid="{243F06B9-D446-4D20-9A24-4A6DCD2873EC}"/>
    <cellStyle name="Millares 74 2 2" xfId="5708" xr:uid="{B46339F6-6137-469F-88B8-878F8AF4FBAC}"/>
    <cellStyle name="Millares 74 2 2 2" xfId="14009" xr:uid="{B2819FA8-439D-44F3-8586-7C14CEDF6763}"/>
    <cellStyle name="Millares 74 2 2 3" xfId="11129" xr:uid="{8ABD6768-8020-45D7-B629-A6FC008D16A4}"/>
    <cellStyle name="Millares 74 2 2 4" xfId="16364" xr:uid="{D085DF7F-DCF9-4EF6-9289-46306EE674B6}"/>
    <cellStyle name="Millares 74 2 2 5" xfId="18539" xr:uid="{3D6AA7C8-7D73-4680-8C89-10338BC535B5}"/>
    <cellStyle name="Millares 74 2 2 6" xfId="8665" xr:uid="{09290AD2-C715-49F8-93EF-D2555D5C2DC4}"/>
    <cellStyle name="Millares 74 2 3" xfId="5709" xr:uid="{D17ACF80-0A1D-4087-AE5E-597B856481D1}"/>
    <cellStyle name="Millares 74 2 3 2" xfId="14010" xr:uid="{342AFF04-5418-46F3-979A-CD422C2A9E51}"/>
    <cellStyle name="Millares 74 2 3 3" xfId="11130" xr:uid="{B1D41783-9C69-4EAE-9790-70691AEC19AA}"/>
    <cellStyle name="Millares 74 2 3 4" xfId="16365" xr:uid="{99AF52AD-B075-496A-B1D5-E13F906DF67E}"/>
    <cellStyle name="Millares 74 2 3 5" xfId="18540" xr:uid="{57B56916-7092-45C1-B67F-846525AF68AE}"/>
    <cellStyle name="Millares 74 2 3 6" xfId="8666" xr:uid="{69C6E9C0-6493-4914-B9EB-A4AD9BCB4693}"/>
    <cellStyle name="Millares 74 2 4" xfId="5710" xr:uid="{848939AC-4160-4944-AEFE-8F2EF94B1112}"/>
    <cellStyle name="Millares 74 2 4 2" xfId="14011" xr:uid="{2066E415-E97A-410C-BC46-565F3117B9BD}"/>
    <cellStyle name="Millares 74 2 4 3" xfId="12391" xr:uid="{388BC7E2-827A-4A3B-B517-E0749D90A4D8}"/>
    <cellStyle name="Millares 74 2 4 4" xfId="18541" xr:uid="{EE8962C4-3C0C-441B-8234-2EBB9C0E44B0}"/>
    <cellStyle name="Millares 74 2 4 5" xfId="8667" xr:uid="{F8B364A5-00CA-46E1-91A3-414FD94DCECD}"/>
    <cellStyle name="Millares 74 2 5" xfId="7171" xr:uid="{9730FE58-6E50-4787-A8C0-EF2DB0E27020}"/>
    <cellStyle name="Millares 74 2 5 2" xfId="14012" xr:uid="{A90356A3-423B-46A5-8D21-09C84060486D}"/>
    <cellStyle name="Millares 74 2 5 3" xfId="19950" xr:uid="{63D2166F-DC9A-4953-A4DD-C8C197224461}"/>
    <cellStyle name="Millares 74 2 5 4" xfId="8668" xr:uid="{7789631A-3823-42F0-AC04-0FBB7EF83A79}"/>
    <cellStyle name="Millares 74 2 6" xfId="8669" xr:uid="{AF1BAA7C-D5B9-46D7-8633-182F3B1C86E4}"/>
    <cellStyle name="Millares 74 2 6 2" xfId="14013" xr:uid="{EEEB8B5B-7AF5-4273-8BDB-A51FC5FDEB4D}"/>
    <cellStyle name="Millares 74 2 7" xfId="14008" xr:uid="{EE0E284E-35BD-4805-B713-6D4387575D6E}"/>
    <cellStyle name="Millares 74 2 8" xfId="11128" xr:uid="{0D94F22F-99A2-458A-BFAF-5B77B2F00B07}"/>
    <cellStyle name="Millares 74 2 9" xfId="16363" xr:uid="{56ACA84E-330D-4D4E-B185-E27284D2BBF0}"/>
    <cellStyle name="Millares 74 3" xfId="5711" xr:uid="{BF91535D-913A-4E5A-90F2-5F2AC58C534D}"/>
    <cellStyle name="Millares 74 3 2" xfId="14014" xr:uid="{7895F598-F037-46E8-A208-3B2475C2E6EF}"/>
    <cellStyle name="Millares 74 3 3" xfId="11131" xr:uid="{76F5F78A-F4FB-4E60-B15F-AC583CB087DB}"/>
    <cellStyle name="Millares 74 3 4" xfId="16366" xr:uid="{F2A2984A-E79C-44FD-B6C9-4E8D9D044BAD}"/>
    <cellStyle name="Millares 74 3 5" xfId="18542" xr:uid="{D275F2A0-F370-4693-9EB2-AB71369682B4}"/>
    <cellStyle name="Millares 74 3 6" xfId="8670" xr:uid="{E0DB7B36-8E9E-4318-A037-C10D110871B3}"/>
    <cellStyle name="Millares 74 4" xfId="5712" xr:uid="{D51ACD21-7197-4B31-A7E0-F2DB87F3E4D3}"/>
    <cellStyle name="Millares 74 4 2" xfId="14015" xr:uid="{DB2907AB-8247-43F3-A3B9-B3C43FFA5D16}"/>
    <cellStyle name="Millares 74 4 3" xfId="11132" xr:uid="{69E5B61D-C724-4095-92DB-C83CBAC427F0}"/>
    <cellStyle name="Millares 74 4 4" xfId="16367" xr:uid="{05BA3845-28D9-431D-B2B5-B460292582D8}"/>
    <cellStyle name="Millares 74 4 5" xfId="18543" xr:uid="{E70975CF-1414-4ABF-A977-9DED37AB4D65}"/>
    <cellStyle name="Millares 74 4 6" xfId="8671" xr:uid="{9652CBD4-74A4-4068-B892-2CDBFB939833}"/>
    <cellStyle name="Millares 74 5" xfId="5713" xr:uid="{79F05887-F6B1-4531-94E3-0BB0D948F392}"/>
    <cellStyle name="Millares 74 5 2" xfId="14016" xr:uid="{4A4C92A2-21EF-4055-9FDB-DB8D0D39AA3C}"/>
    <cellStyle name="Millares 74 5 3" xfId="12390" xr:uid="{D36C60A2-3DDA-4802-BEB6-2CD7BEA9654E}"/>
    <cellStyle name="Millares 74 5 4" xfId="18544" xr:uid="{3B66A36A-9663-4F38-9314-6E6CFE6D27B1}"/>
    <cellStyle name="Millares 74 5 5" xfId="8672" xr:uid="{D58D52C4-1FEE-4C26-8DA2-0B16096C0C56}"/>
    <cellStyle name="Millares 74 6" xfId="7042" xr:uid="{F04C3952-09DC-43E7-A3C6-070456F1519E}"/>
    <cellStyle name="Millares 74 6 2" xfId="14017" xr:uid="{AA235374-A0F4-4ADF-B587-F0D1665E6117}"/>
    <cellStyle name="Millares 74 6 3" xfId="19850" xr:uid="{2677A65E-B2A9-4A94-8C1D-24995927FA29}"/>
    <cellStyle name="Millares 74 6 4" xfId="8673" xr:uid="{85B1E207-6310-43EC-BD29-4F060BAF7D83}"/>
    <cellStyle name="Millares 74 7" xfId="8674" xr:uid="{A1C79653-8814-4BFE-9E7D-4060D09F4502}"/>
    <cellStyle name="Millares 74 7 2" xfId="14018" xr:uid="{56002E35-A0AC-4D19-954A-3AE0C715C67B}"/>
    <cellStyle name="Millares 74 8" xfId="14007" xr:uid="{F25CEFEA-7619-4371-8FF1-87B94049212B}"/>
    <cellStyle name="Millares 74 9" xfId="11127" xr:uid="{29AAFB2E-9340-4B0E-AAD7-2294DF57246F}"/>
    <cellStyle name="Millares 75" xfId="5714" xr:uid="{8ED667AE-B905-4255-9F19-6A8777CE6747}"/>
    <cellStyle name="Millares 75 10" xfId="16368" xr:uid="{32B614D9-705D-4F08-BF53-44BE98187D25}"/>
    <cellStyle name="Millares 75 11" xfId="18545" xr:uid="{AEFE8181-1ABB-4471-9A7A-E58EE8825479}"/>
    <cellStyle name="Millares 75 12" xfId="8675" xr:uid="{2DF558D7-EE4B-41A5-ADAD-0A9B034FD45A}"/>
    <cellStyle name="Millares 75 2" xfId="5715" xr:uid="{73EC36A6-8E7F-410C-9937-E94F961861BD}"/>
    <cellStyle name="Millares 75 2 10" xfId="18546" xr:uid="{A5ADF734-B34A-4718-986B-EB67138C2954}"/>
    <cellStyle name="Millares 75 2 11" xfId="8676" xr:uid="{E9316869-1F2D-4267-A196-5DF83BC654F9}"/>
    <cellStyle name="Millares 75 2 2" xfId="5716" xr:uid="{F10F53B3-58A0-4DD8-925E-BB053747992D}"/>
    <cellStyle name="Millares 75 2 2 2" xfId="14021" xr:uid="{EFC954B7-1C72-410F-B80B-042ABE1481BA}"/>
    <cellStyle name="Millares 75 2 2 3" xfId="11135" xr:uid="{7143564B-0C9C-47C4-98A2-7B6DF8475021}"/>
    <cellStyle name="Millares 75 2 2 4" xfId="16370" xr:uid="{7CE03079-E691-4E2E-B943-BABA8BCC9B24}"/>
    <cellStyle name="Millares 75 2 2 5" xfId="18547" xr:uid="{369E9DEC-6E54-460E-8A89-08121BE80E3C}"/>
    <cellStyle name="Millares 75 2 2 6" xfId="8677" xr:uid="{BD10E0B6-55D0-4005-8338-39C28A890141}"/>
    <cellStyle name="Millares 75 2 3" xfId="5717" xr:uid="{EB5A0439-C251-40D5-A1D9-23FCD95526FA}"/>
    <cellStyle name="Millares 75 2 3 2" xfId="14022" xr:uid="{06EA69B9-164D-4557-8DE8-C73D99A7CF2D}"/>
    <cellStyle name="Millares 75 2 3 3" xfId="11136" xr:uid="{2AD063BD-4D52-4285-9B6F-83B2BECF09A6}"/>
    <cellStyle name="Millares 75 2 3 4" xfId="16371" xr:uid="{A70B5125-EE1E-45B7-B0E4-5ABA8635135E}"/>
    <cellStyle name="Millares 75 2 3 5" xfId="18548" xr:uid="{CEB855E2-CF4C-4B34-B0CD-1EC6EA98B123}"/>
    <cellStyle name="Millares 75 2 3 6" xfId="8678" xr:uid="{953C11E0-A48D-406B-B0F2-F7859B372ED4}"/>
    <cellStyle name="Millares 75 2 4" xfId="5718" xr:uid="{D6620D60-1D89-46DA-B643-E2F86687DFBF}"/>
    <cellStyle name="Millares 75 2 4 2" xfId="14023" xr:uid="{25B36603-52B7-4547-B607-650B07160F05}"/>
    <cellStyle name="Millares 75 2 4 3" xfId="12393" xr:uid="{B7074A05-3650-44A5-9EFF-4B4135652877}"/>
    <cellStyle name="Millares 75 2 4 4" xfId="18549" xr:uid="{C2E48A46-D7F8-4EF3-9B30-EA33E3392E5A}"/>
    <cellStyle name="Millares 75 2 4 5" xfId="8679" xr:uid="{95E9B9E7-76E8-4611-8A33-92E12259FE94}"/>
    <cellStyle name="Millares 75 2 5" xfId="7172" xr:uid="{F234D144-F5C5-4100-BC13-7508F50C506C}"/>
    <cellStyle name="Millares 75 2 5 2" xfId="14024" xr:uid="{30AA2A4E-612D-4A3C-958A-3DF46170C2BB}"/>
    <cellStyle name="Millares 75 2 5 3" xfId="19951" xr:uid="{1084E601-3B4E-481A-923A-025AFFBDA304}"/>
    <cellStyle name="Millares 75 2 5 4" xfId="8680" xr:uid="{45268EE5-9125-41F4-B5A7-C22D634852FA}"/>
    <cellStyle name="Millares 75 2 6" xfId="8681" xr:uid="{6407BB7F-C0D2-47A2-9925-53D190076A91}"/>
    <cellStyle name="Millares 75 2 6 2" xfId="14025" xr:uid="{3E7FBF7C-4759-4E74-8FE3-E0FCBE4E4091}"/>
    <cellStyle name="Millares 75 2 7" xfId="14020" xr:uid="{5DF4DC82-E71B-4972-84A7-D8DEBF09D8FC}"/>
    <cellStyle name="Millares 75 2 8" xfId="11134" xr:uid="{763B966C-6EBC-427A-BAB9-ADF650C15B8E}"/>
    <cellStyle name="Millares 75 2 9" xfId="16369" xr:uid="{16D9B74B-5A1B-41D7-AF07-4036B7803AE1}"/>
    <cellStyle name="Millares 75 3" xfId="5719" xr:uid="{D2D5EB98-87C6-414A-A1D5-A80D2BCC527C}"/>
    <cellStyle name="Millares 75 3 2" xfId="14026" xr:uid="{B5A38182-623E-441C-AFA8-BAF67C512B8E}"/>
    <cellStyle name="Millares 75 3 3" xfId="11137" xr:uid="{FA39E31B-A52C-4CB4-961F-00255A483B54}"/>
    <cellStyle name="Millares 75 3 4" xfId="16372" xr:uid="{108792A6-AA84-44B6-A273-7245A4336A8D}"/>
    <cellStyle name="Millares 75 3 5" xfId="18550" xr:uid="{C5BBE9B2-A8DE-4DD0-9374-E18083BF1881}"/>
    <cellStyle name="Millares 75 3 6" xfId="8682" xr:uid="{57B0268A-0E7B-4C29-9DE3-F23F8D22F432}"/>
    <cellStyle name="Millares 75 4" xfId="5720" xr:uid="{DCCDA123-5545-41CB-ABFE-7670F6D8E110}"/>
    <cellStyle name="Millares 75 4 2" xfId="14027" xr:uid="{36BD48E5-CA61-435A-9BE0-EFBFA48B7929}"/>
    <cellStyle name="Millares 75 4 3" xfId="11138" xr:uid="{E8E46DE4-E285-4B50-8FAE-94D41D85C072}"/>
    <cellStyle name="Millares 75 4 4" xfId="16373" xr:uid="{924B5DA5-3DA1-45A9-AB5E-5DC371FF3026}"/>
    <cellStyle name="Millares 75 4 5" xfId="18551" xr:uid="{C9F5C480-C34A-4D5A-A340-B9BDC01BCA73}"/>
    <cellStyle name="Millares 75 4 6" xfId="8683" xr:uid="{5CBA4867-0CCD-4614-9D9C-2E1331C4AD8C}"/>
    <cellStyle name="Millares 75 5" xfId="5721" xr:uid="{075D83E6-534E-4028-AEB4-0DE596138DC8}"/>
    <cellStyle name="Millares 75 5 2" xfId="14028" xr:uid="{85B9C07C-FAE4-4560-B9C7-F4EDEB861AAB}"/>
    <cellStyle name="Millares 75 5 3" xfId="12392" xr:uid="{D58A5780-F2B2-4B6D-BAF9-306B43EAC6DF}"/>
    <cellStyle name="Millares 75 5 4" xfId="18552" xr:uid="{86228966-225E-4FF6-ADC5-9FDF63F9EFD6}"/>
    <cellStyle name="Millares 75 5 5" xfId="8684" xr:uid="{6E20CABA-9DE7-4677-8080-4309EA1DBA94}"/>
    <cellStyle name="Millares 75 6" xfId="7043" xr:uid="{1192C216-3708-4452-A4B9-3AAEEE886A74}"/>
    <cellStyle name="Millares 75 6 2" xfId="14029" xr:uid="{2FCDC6E1-4ABB-42B0-838A-60697872C454}"/>
    <cellStyle name="Millares 75 6 3" xfId="19851" xr:uid="{E503FED0-F22D-43D6-BCF5-4C321E843160}"/>
    <cellStyle name="Millares 75 6 4" xfId="8685" xr:uid="{37A0B91E-29A4-48F8-9A8D-C1D7A50C8951}"/>
    <cellStyle name="Millares 75 7" xfId="8686" xr:uid="{90903270-7CD1-4448-B245-CF8D36A9360D}"/>
    <cellStyle name="Millares 75 7 2" xfId="14030" xr:uid="{F4D9FE90-3CD5-4984-9BCF-0BD5973BC835}"/>
    <cellStyle name="Millares 75 8" xfId="14019" xr:uid="{37409348-ECE8-465F-816F-B55C39338313}"/>
    <cellStyle name="Millares 75 9" xfId="11133" xr:uid="{F5F0AA52-7706-4403-BC6D-0F4F3D87DDC9}"/>
    <cellStyle name="Millares 76" xfId="5722" xr:uid="{EEDE8035-422B-4186-B48F-FAFDC2D1D2AD}"/>
    <cellStyle name="Millares 76 10" xfId="16374" xr:uid="{41EFAE6C-B7D2-454B-9FA1-BE6306BB6EA5}"/>
    <cellStyle name="Millares 76 11" xfId="18553" xr:uid="{7350B393-5A0F-4BBB-BADD-B22B30558E87}"/>
    <cellStyle name="Millares 76 12" xfId="8687" xr:uid="{239EA2E8-C9A7-4A4A-8DA5-7FAE34CA68A0}"/>
    <cellStyle name="Millares 76 2" xfId="5723" xr:uid="{2EE42C39-AEC4-4DCA-BC93-6AFABDF4CEA5}"/>
    <cellStyle name="Millares 76 2 10" xfId="18554" xr:uid="{AA96F20C-3308-4C58-855F-890A522C7345}"/>
    <cellStyle name="Millares 76 2 11" xfId="8688" xr:uid="{ED298227-9A44-4A1A-B847-8153830ECCC3}"/>
    <cellStyle name="Millares 76 2 2" xfId="5724" xr:uid="{E08BABAF-9AD0-47CC-85D0-493F569913F8}"/>
    <cellStyle name="Millares 76 2 2 2" xfId="14033" xr:uid="{0BEF7A95-F65F-423D-A632-6EF341DAF87F}"/>
    <cellStyle name="Millares 76 2 2 3" xfId="11141" xr:uid="{1E5674B2-DAB0-46F9-B97C-616917C0F2E3}"/>
    <cellStyle name="Millares 76 2 2 4" xfId="16376" xr:uid="{AEFE792F-D40D-4CD6-9E15-7BAA05A97392}"/>
    <cellStyle name="Millares 76 2 2 5" xfId="18555" xr:uid="{2ADD0385-3CF2-4B42-B5F7-6C0E31FCF012}"/>
    <cellStyle name="Millares 76 2 2 6" xfId="8689" xr:uid="{BEE64546-DB13-4C17-9492-DACEA4F5C254}"/>
    <cellStyle name="Millares 76 2 3" xfId="5725" xr:uid="{B178B6F6-44C4-423C-A23D-E399E4A3553C}"/>
    <cellStyle name="Millares 76 2 3 2" xfId="14034" xr:uid="{498E5B67-0A76-40BE-8EB7-E4C28FF627EC}"/>
    <cellStyle name="Millares 76 2 3 3" xfId="11142" xr:uid="{C60F65E3-0C5E-455D-8B21-77D2494862D2}"/>
    <cellStyle name="Millares 76 2 3 4" xfId="16377" xr:uid="{1CF18B53-1C3D-4F33-AB05-25F8954DCDD3}"/>
    <cellStyle name="Millares 76 2 3 5" xfId="18556" xr:uid="{140F006B-1711-456D-87BF-CB611F50301B}"/>
    <cellStyle name="Millares 76 2 3 6" xfId="8690" xr:uid="{91386C39-0F4F-4F8B-9C02-DED276170752}"/>
    <cellStyle name="Millares 76 2 4" xfId="5726" xr:uid="{493F2AB6-27D6-41AA-A401-4653EAE0FC50}"/>
    <cellStyle name="Millares 76 2 4 2" xfId="14035" xr:uid="{7BE46AAE-33C5-4C28-9789-5D1B021B0A66}"/>
    <cellStyle name="Millares 76 2 4 3" xfId="12395" xr:uid="{0A722BFD-E80D-472F-AD3D-6F30D82E29B2}"/>
    <cellStyle name="Millares 76 2 4 4" xfId="18557" xr:uid="{E3A0EC52-D1E3-48E2-BECA-BD73F13A02DD}"/>
    <cellStyle name="Millares 76 2 4 5" xfId="8691" xr:uid="{FFA0C496-4BC2-4C06-8045-BEA6B98151AA}"/>
    <cellStyle name="Millares 76 2 5" xfId="7173" xr:uid="{95C0DAE5-8B61-494A-9E6B-264B6AE114F4}"/>
    <cellStyle name="Millares 76 2 5 2" xfId="14036" xr:uid="{920E6AD6-15F0-40F1-8111-C51F5A5DD896}"/>
    <cellStyle name="Millares 76 2 5 3" xfId="19952" xr:uid="{624FA232-13AE-40F2-ADFB-C1862EDA361C}"/>
    <cellStyle name="Millares 76 2 5 4" xfId="8692" xr:uid="{00A061EB-EC8D-442E-B927-B3C6D3A97BAF}"/>
    <cellStyle name="Millares 76 2 6" xfId="8693" xr:uid="{9AB4E4F2-7C83-458C-8938-809B900ED326}"/>
    <cellStyle name="Millares 76 2 6 2" xfId="14037" xr:uid="{7EFF8411-A831-4BE2-92BF-201B50B807C0}"/>
    <cellStyle name="Millares 76 2 7" xfId="14032" xr:uid="{C3E9F611-58EC-4CCF-B7D8-0DE5B8CA6DE7}"/>
    <cellStyle name="Millares 76 2 8" xfId="11140" xr:uid="{68171DB5-2007-4E28-A129-7FB1C1028555}"/>
    <cellStyle name="Millares 76 2 9" xfId="16375" xr:uid="{5285C589-3D0D-4689-9587-B8B83B592423}"/>
    <cellStyle name="Millares 76 3" xfId="5727" xr:uid="{E5C28E90-386B-470F-8290-F269543CEA32}"/>
    <cellStyle name="Millares 76 3 2" xfId="14038" xr:uid="{BD843199-E9BF-4853-8FE9-F883EB542DB7}"/>
    <cellStyle name="Millares 76 3 3" xfId="11143" xr:uid="{78F30EF8-5596-455C-A045-DD1881964814}"/>
    <cellStyle name="Millares 76 3 4" xfId="16378" xr:uid="{CA9F0121-FB4B-4C50-8DA7-196A5DDDE1FC}"/>
    <cellStyle name="Millares 76 3 5" xfId="18558" xr:uid="{5C95506C-4E97-4F9A-8720-A04C5D57A2BF}"/>
    <cellStyle name="Millares 76 3 6" xfId="8694" xr:uid="{A4DEF121-E618-4133-ACB6-434E5C891656}"/>
    <cellStyle name="Millares 76 4" xfId="5728" xr:uid="{8319FB3D-7080-41C3-9501-CB37E419AE8A}"/>
    <cellStyle name="Millares 76 4 2" xfId="14039" xr:uid="{AE79523F-7DFE-4C71-B88D-B6E4D24FC43E}"/>
    <cellStyle name="Millares 76 4 3" xfId="11144" xr:uid="{F8C3FBB1-B7E9-4F5D-802F-ACF3DC184CB2}"/>
    <cellStyle name="Millares 76 4 4" xfId="16379" xr:uid="{C1094882-F77E-46F5-BE11-388AB692CAA2}"/>
    <cellStyle name="Millares 76 4 5" xfId="18559" xr:uid="{43499043-539A-431A-B60F-7A833D8821A6}"/>
    <cellStyle name="Millares 76 4 6" xfId="8695" xr:uid="{5AE8738C-8798-462D-99DA-C5647D0118B8}"/>
    <cellStyle name="Millares 76 5" xfId="5729" xr:uid="{39BBC640-053E-4A74-AFAE-AB43742D8383}"/>
    <cellStyle name="Millares 76 5 2" xfId="14040" xr:uid="{CCC682AC-FB8A-45A4-BA50-3AC274C145D9}"/>
    <cellStyle name="Millares 76 5 3" xfId="12394" xr:uid="{0E1F7F88-797F-434D-B6B0-7721C2417DB5}"/>
    <cellStyle name="Millares 76 5 4" xfId="18560" xr:uid="{4B6D842F-5E0C-44B0-A253-7BE5631FFFEA}"/>
    <cellStyle name="Millares 76 5 5" xfId="8696" xr:uid="{F84830AB-ED0F-45C5-918A-4E310B7B777A}"/>
    <cellStyle name="Millares 76 6" xfId="7044" xr:uid="{16096D0E-C3DC-4F46-AE77-9D04F2A37CC5}"/>
    <cellStyle name="Millares 76 6 2" xfId="14041" xr:uid="{605DB318-C398-4AB3-9899-591DAFED8153}"/>
    <cellStyle name="Millares 76 6 3" xfId="19852" xr:uid="{6FBD6253-5A06-49CA-A058-A45EF083E700}"/>
    <cellStyle name="Millares 76 6 4" xfId="8697" xr:uid="{4655F493-3C20-489B-AA6F-03B9BA0E9FDF}"/>
    <cellStyle name="Millares 76 7" xfId="8698" xr:uid="{84112F90-5570-459F-A356-0EA35CBBD184}"/>
    <cellStyle name="Millares 76 7 2" xfId="14042" xr:uid="{D8428882-312D-42D7-B23F-959D981926E2}"/>
    <cellStyle name="Millares 76 8" xfId="14031" xr:uid="{855CCC32-4141-4BFE-A6B8-A48B29B0C4CA}"/>
    <cellStyle name="Millares 76 9" xfId="11139" xr:uid="{8D7C41EF-73B7-4F94-B5B8-9E5BAFD769B2}"/>
    <cellStyle name="Millares 77" xfId="5730" xr:uid="{0C84E053-1BD6-4A26-98D6-DE1AE6C75628}"/>
    <cellStyle name="Millares 77 10" xfId="16380" xr:uid="{C62823D1-92E3-475D-9D06-E891DB1E6F06}"/>
    <cellStyle name="Millares 77 11" xfId="18561" xr:uid="{2B5CC4DD-FB6C-4E25-BD16-DA6C454A537C}"/>
    <cellStyle name="Millares 77 12" xfId="8699" xr:uid="{7EBA5834-7491-4D4C-A916-3697CF65FA1B}"/>
    <cellStyle name="Millares 77 2" xfId="5731" xr:uid="{B73E5DD7-7862-42AF-BF5C-2E3909BA0997}"/>
    <cellStyle name="Millares 77 2 10" xfId="18562" xr:uid="{DC169683-33F6-4C4F-9223-C37C68813E2C}"/>
    <cellStyle name="Millares 77 2 11" xfId="8700" xr:uid="{B1E68102-E6CF-4820-9239-243E7A59F1D2}"/>
    <cellStyle name="Millares 77 2 2" xfId="5732" xr:uid="{1C69C8C0-F29C-4B35-BF7C-416AB7069C10}"/>
    <cellStyle name="Millares 77 2 2 2" xfId="14045" xr:uid="{C73CD848-1DA5-4082-AA32-0EE90049FCF5}"/>
    <cellStyle name="Millares 77 2 2 3" xfId="11147" xr:uid="{AF0FAA55-CCBC-4F0C-9E98-3F9FDC931C92}"/>
    <cellStyle name="Millares 77 2 2 4" xfId="16382" xr:uid="{CDAF6AC6-AB33-4EBB-AFB5-79806CE1C014}"/>
    <cellStyle name="Millares 77 2 2 5" xfId="18563" xr:uid="{77F1E0F9-1DFF-4B94-AFB0-1BAD95EA91CF}"/>
    <cellStyle name="Millares 77 2 2 6" xfId="8701" xr:uid="{F6756105-60D6-4CC8-A54C-A64F5608F4B7}"/>
    <cellStyle name="Millares 77 2 3" xfId="5733" xr:uid="{516CE91F-E538-488E-8519-98942987A099}"/>
    <cellStyle name="Millares 77 2 3 2" xfId="14046" xr:uid="{BA7E0C0E-A541-4FC3-8CEB-BCB38E1FACFE}"/>
    <cellStyle name="Millares 77 2 3 3" xfId="11148" xr:uid="{F12BC4B8-9F76-46CF-A9C0-8B0F3D1577E3}"/>
    <cellStyle name="Millares 77 2 3 4" xfId="16383" xr:uid="{7A515EC5-F307-4910-A82B-AC61DE420DAF}"/>
    <cellStyle name="Millares 77 2 3 5" xfId="18564" xr:uid="{C46C4DAB-C238-4864-8084-2B3743D3A25E}"/>
    <cellStyle name="Millares 77 2 3 6" xfId="8702" xr:uid="{5177EFEB-FB30-43C2-A5E3-F636ED5D3E8B}"/>
    <cellStyle name="Millares 77 2 4" xfId="5734" xr:uid="{8E257B8C-963C-4916-A8F7-D89C513A4DCF}"/>
    <cellStyle name="Millares 77 2 4 2" xfId="14047" xr:uid="{D21BDEFC-B894-4610-842B-B11F0B7F2375}"/>
    <cellStyle name="Millares 77 2 4 3" xfId="12397" xr:uid="{A73164DD-16F7-45FF-AE3D-30308500FA44}"/>
    <cellStyle name="Millares 77 2 4 4" xfId="18565" xr:uid="{C66980C8-7066-49F5-8B15-867ABADD136D}"/>
    <cellStyle name="Millares 77 2 4 5" xfId="8703" xr:uid="{EEB0EF8A-B896-46A0-AE0A-8734DA85C740}"/>
    <cellStyle name="Millares 77 2 5" xfId="7174" xr:uid="{88E82F64-8F66-4550-A02C-05921E4D81B3}"/>
    <cellStyle name="Millares 77 2 5 2" xfId="14048" xr:uid="{81E6033A-DAFB-40AF-900C-B7A8667DCC6A}"/>
    <cellStyle name="Millares 77 2 5 3" xfId="19953" xr:uid="{C5F4C2FF-C4CC-43F8-AA19-7F0F53339D3D}"/>
    <cellStyle name="Millares 77 2 5 4" xfId="8704" xr:uid="{E25F2D40-C9EF-47AB-B3C2-2B6D6DA6CB2D}"/>
    <cellStyle name="Millares 77 2 6" xfId="8705" xr:uid="{105510FD-83B6-495B-A249-521780878027}"/>
    <cellStyle name="Millares 77 2 6 2" xfId="14049" xr:uid="{44FD5EC5-D069-4F86-86DF-374B8BEEF236}"/>
    <cellStyle name="Millares 77 2 7" xfId="14044" xr:uid="{AF858E49-E5A7-471E-9779-5CECDC715F71}"/>
    <cellStyle name="Millares 77 2 8" xfId="11146" xr:uid="{991C114B-8CCB-4D1F-B55B-B4B425E76BE0}"/>
    <cellStyle name="Millares 77 2 9" xfId="16381" xr:uid="{BA35501C-09BB-44B7-8985-C3F56209867B}"/>
    <cellStyle name="Millares 77 3" xfId="5735" xr:uid="{A253D5DC-E499-43D9-B73F-7DF7F64A5C67}"/>
    <cellStyle name="Millares 77 3 2" xfId="14050" xr:uid="{41230143-2770-4260-A45A-4D11B1C32E2D}"/>
    <cellStyle name="Millares 77 3 3" xfId="11149" xr:uid="{4E8644A7-3057-4AEC-8DBF-EC46CFEEC12C}"/>
    <cellStyle name="Millares 77 3 4" xfId="16384" xr:uid="{63F5AF6C-2E73-494E-8EBE-FF20AA8EDFE8}"/>
    <cellStyle name="Millares 77 3 5" xfId="18566" xr:uid="{0424CEE3-571E-4DBB-A382-4E03417493F3}"/>
    <cellStyle name="Millares 77 3 6" xfId="8706" xr:uid="{F4688877-DCA7-40DD-9A45-FA1EBD3AF0DC}"/>
    <cellStyle name="Millares 77 4" xfId="5736" xr:uid="{0AE7772F-41E5-4217-80DE-236E18930969}"/>
    <cellStyle name="Millares 77 4 2" xfId="14051" xr:uid="{74BD425A-40BB-4696-806F-27D4EDF3BCAD}"/>
    <cellStyle name="Millares 77 4 3" xfId="11150" xr:uid="{B3C87C60-503F-41B2-AF1E-A3D722788F64}"/>
    <cellStyle name="Millares 77 4 4" xfId="16385" xr:uid="{C390E1B0-0714-42AD-B2D1-18F5C65F1271}"/>
    <cellStyle name="Millares 77 4 5" xfId="18567" xr:uid="{6DDC446B-AA0E-4F12-8199-B3CBF85FB837}"/>
    <cellStyle name="Millares 77 4 6" xfId="8707" xr:uid="{A2FECE50-B704-497A-90E9-76F85DF5EDDB}"/>
    <cellStyle name="Millares 77 5" xfId="5737" xr:uid="{5D039881-6734-4353-8E33-E29B29B12224}"/>
    <cellStyle name="Millares 77 5 2" xfId="14052" xr:uid="{BBA1A1D8-A88A-4BBF-AA7A-619BA381E431}"/>
    <cellStyle name="Millares 77 5 3" xfId="12396" xr:uid="{485A3E5D-3F47-4873-BC19-F20BC206187B}"/>
    <cellStyle name="Millares 77 5 4" xfId="18568" xr:uid="{B3129499-F2C3-46C8-82DD-D5FEBEB163BB}"/>
    <cellStyle name="Millares 77 5 5" xfId="8708" xr:uid="{F36A7338-D6F1-40EF-A241-2801A3405724}"/>
    <cellStyle name="Millares 77 6" xfId="7045" xr:uid="{4BF0D11E-DE62-472C-87A9-7C6FD8BB7958}"/>
    <cellStyle name="Millares 77 6 2" xfId="14053" xr:uid="{F837DE6B-9758-4171-9E1F-86425D2A251F}"/>
    <cellStyle name="Millares 77 6 3" xfId="19853" xr:uid="{214D6998-8AB8-4D08-AFB1-193BAC445E0C}"/>
    <cellStyle name="Millares 77 6 4" xfId="8709" xr:uid="{5F543712-C557-4E9B-9DB7-9EA0AC618F02}"/>
    <cellStyle name="Millares 77 7" xfId="8710" xr:uid="{E374DADF-FBF5-4772-8791-5246D888F6B3}"/>
    <cellStyle name="Millares 77 7 2" xfId="14054" xr:uid="{7DA24124-D9E4-4DDF-B5B2-BA8E5188ADBC}"/>
    <cellStyle name="Millares 77 8" xfId="14043" xr:uid="{C024C157-2F75-4CA2-ACF0-9E5597FBF4A6}"/>
    <cellStyle name="Millares 77 9" xfId="11145" xr:uid="{AAD7393B-3EC2-42F8-A670-26B0CF23FEAC}"/>
    <cellStyle name="Millares 78" xfId="5738" xr:uid="{DC338152-F796-4AE7-8F64-E8BA2C6925C7}"/>
    <cellStyle name="Millares 78 10" xfId="16386" xr:uid="{7C60392F-B805-46A1-8C3E-B9C065071A70}"/>
    <cellStyle name="Millares 78 11" xfId="18569" xr:uid="{9AD40E66-DAC2-4911-9AA8-2833191D6B0E}"/>
    <cellStyle name="Millares 78 12" xfId="8711" xr:uid="{A029961A-1535-41BE-9E81-0E583E47BBEB}"/>
    <cellStyle name="Millares 78 2" xfId="5739" xr:uid="{58026355-B0EA-490D-93BA-3DAAC451A84C}"/>
    <cellStyle name="Millares 78 2 10" xfId="18570" xr:uid="{8F547B66-A975-4D76-9AEC-683F1C495475}"/>
    <cellStyle name="Millares 78 2 11" xfId="8712" xr:uid="{3543A3ED-7FB8-41AA-B04F-B4349097F20B}"/>
    <cellStyle name="Millares 78 2 2" xfId="5740" xr:uid="{1E8D23F6-F6A9-441A-970B-49C0FEEEB02C}"/>
    <cellStyle name="Millares 78 2 2 2" xfId="14057" xr:uid="{193E4AAD-2D1D-4AE4-8931-520FD9778E7B}"/>
    <cellStyle name="Millares 78 2 2 3" xfId="11153" xr:uid="{E380608B-63C0-4783-A733-63E5C5A5EE34}"/>
    <cellStyle name="Millares 78 2 2 4" xfId="16388" xr:uid="{BF236926-36DB-455C-91A2-6488A8FD2EAC}"/>
    <cellStyle name="Millares 78 2 2 5" xfId="18571" xr:uid="{6880BF7E-4F0E-4428-8D94-80EF78971F28}"/>
    <cellStyle name="Millares 78 2 2 6" xfId="8713" xr:uid="{C42AA96D-16F6-4C08-8EBD-627126989EB8}"/>
    <cellStyle name="Millares 78 2 3" xfId="5741" xr:uid="{01FE9870-C702-40FD-B9FE-B06EF68FE7FE}"/>
    <cellStyle name="Millares 78 2 3 2" xfId="14058" xr:uid="{681779AA-68E3-4FA8-AABF-8575D0FF7AB5}"/>
    <cellStyle name="Millares 78 2 3 3" xfId="11154" xr:uid="{2D886607-81C1-42FB-9D20-331E73476745}"/>
    <cellStyle name="Millares 78 2 3 4" xfId="16389" xr:uid="{8C79914E-A6E2-4225-BA5D-0E137CF9DEC5}"/>
    <cellStyle name="Millares 78 2 3 5" xfId="18572" xr:uid="{22B52CA8-82B5-451D-BA49-FB94EBDCD86E}"/>
    <cellStyle name="Millares 78 2 3 6" xfId="8714" xr:uid="{FD30645A-EEA3-40E4-9087-6667CA4C6528}"/>
    <cellStyle name="Millares 78 2 4" xfId="5742" xr:uid="{F0074647-532E-401F-A113-097AB8605196}"/>
    <cellStyle name="Millares 78 2 4 2" xfId="14059" xr:uid="{929E3568-3BBF-47FF-BFD7-BAEDD43B624B}"/>
    <cellStyle name="Millares 78 2 4 3" xfId="12399" xr:uid="{900076B0-C0C1-496B-A70D-CDD58E207D27}"/>
    <cellStyle name="Millares 78 2 4 4" xfId="18573" xr:uid="{4F9BED12-C4F4-406B-8F50-0C50C5BD709D}"/>
    <cellStyle name="Millares 78 2 4 5" xfId="8715" xr:uid="{CF4A3096-7D3E-4329-8C67-BC7D191FC1F6}"/>
    <cellStyle name="Millares 78 2 5" xfId="7175" xr:uid="{BB3BDFC0-B51B-4DEB-B1C0-B06FDE7890E1}"/>
    <cellStyle name="Millares 78 2 5 2" xfId="14060" xr:uid="{1F67D6F5-1551-4D52-95A0-9BE3E50B7F61}"/>
    <cellStyle name="Millares 78 2 5 3" xfId="19954" xr:uid="{C34A3E0C-265E-4A8B-8BDC-FDF7C5056D5E}"/>
    <cellStyle name="Millares 78 2 5 4" xfId="8716" xr:uid="{B5B477C7-4558-4BFA-A8CE-BCD06D2A8341}"/>
    <cellStyle name="Millares 78 2 6" xfId="8717" xr:uid="{FA810570-D482-4738-8813-58F1E6ACEE1C}"/>
    <cellStyle name="Millares 78 2 6 2" xfId="14061" xr:uid="{CCAB682D-5896-46C9-B075-E5CE85E24239}"/>
    <cellStyle name="Millares 78 2 7" xfId="14056" xr:uid="{27B011B8-0AD3-4A1A-BB8C-8B4822A5D123}"/>
    <cellStyle name="Millares 78 2 8" xfId="11152" xr:uid="{B5AF48A1-0EEE-43E9-A5B0-620247B2C81F}"/>
    <cellStyle name="Millares 78 2 9" xfId="16387" xr:uid="{E6E4F517-2883-424D-B250-A8E018D0FEB0}"/>
    <cellStyle name="Millares 78 3" xfId="5743" xr:uid="{A5420E23-6180-4641-AAB0-2E7B65CFB874}"/>
    <cellStyle name="Millares 78 3 2" xfId="14062" xr:uid="{F0EB34E5-3F5D-4F69-8027-B4EE0BD86C28}"/>
    <cellStyle name="Millares 78 3 3" xfId="11155" xr:uid="{D9EDC17D-5263-4EC1-963F-C97A410FC4AF}"/>
    <cellStyle name="Millares 78 3 4" xfId="16390" xr:uid="{2B4F6D16-03ED-4F9A-9C71-964849360E43}"/>
    <cellStyle name="Millares 78 3 5" xfId="18574" xr:uid="{C3394B98-7FBF-42C6-8828-627DFF6EF3E6}"/>
    <cellStyle name="Millares 78 3 6" xfId="8718" xr:uid="{5B9C6150-8400-46BF-AB46-58F8D5831582}"/>
    <cellStyle name="Millares 78 4" xfId="5744" xr:uid="{DE08AEE3-BB56-46AA-B4AB-E7899232E79F}"/>
    <cellStyle name="Millares 78 4 2" xfId="14063" xr:uid="{EA728F2D-4D5E-4054-B139-75AF9CA70BCE}"/>
    <cellStyle name="Millares 78 4 3" xfId="11156" xr:uid="{4482C994-79D5-4FF7-957B-3EF68BF44C4B}"/>
    <cellStyle name="Millares 78 4 4" xfId="16391" xr:uid="{992F1CCB-F1B8-4583-83F1-12E518360A46}"/>
    <cellStyle name="Millares 78 4 5" xfId="18575" xr:uid="{04EB378E-D158-40F5-89DE-8AC3A8799303}"/>
    <cellStyle name="Millares 78 4 6" xfId="8719" xr:uid="{9DB2B966-9126-48D8-81CA-2DC4B16D0D55}"/>
    <cellStyle name="Millares 78 5" xfId="5745" xr:uid="{17081444-5D80-4298-8F08-93E7BAFEC87D}"/>
    <cellStyle name="Millares 78 5 2" xfId="14064" xr:uid="{A26DBDFC-7411-41A7-819A-E52593C3F465}"/>
    <cellStyle name="Millares 78 5 3" xfId="12398" xr:uid="{715C6D45-1590-47DE-BD98-ACA2B3331ED0}"/>
    <cellStyle name="Millares 78 5 4" xfId="18576" xr:uid="{590D3E99-08B5-43AA-89AA-AFA54D532F84}"/>
    <cellStyle name="Millares 78 5 5" xfId="8720" xr:uid="{9C6E669B-9908-4D0D-897C-043E487A895C}"/>
    <cellStyle name="Millares 78 6" xfId="7046" xr:uid="{A2CCBF26-BA5F-4106-B236-1EF779220DD0}"/>
    <cellStyle name="Millares 78 6 2" xfId="14065" xr:uid="{CAC0AB75-ACBF-4938-8EDA-B318C981EEAE}"/>
    <cellStyle name="Millares 78 6 3" xfId="19854" xr:uid="{9D0FA553-0A50-417F-A0B6-3540F5BA2099}"/>
    <cellStyle name="Millares 78 6 4" xfId="8721" xr:uid="{20EB900A-ED40-40AE-84E1-FB85795BE29C}"/>
    <cellStyle name="Millares 78 7" xfId="8722" xr:uid="{8603FE4B-28AC-40A1-92B8-BE411314EBC1}"/>
    <cellStyle name="Millares 78 7 2" xfId="14066" xr:uid="{4CFBB8E5-B301-480F-9409-567353FFCC78}"/>
    <cellStyle name="Millares 78 8" xfId="14055" xr:uid="{E0B9FBB7-2155-4313-B380-BA39CA2C8D61}"/>
    <cellStyle name="Millares 78 9" xfId="11151" xr:uid="{A551D87A-CE71-4D02-9FED-29CDCDE87797}"/>
    <cellStyle name="Millares 79" xfId="5746" xr:uid="{8DCDFC2A-E844-408E-8D8D-50608423DAC8}"/>
    <cellStyle name="Millares 79 10" xfId="8723" xr:uid="{409074CF-2452-4D67-80EF-E9CD2AD54A6F}"/>
    <cellStyle name="Millares 79 2" xfId="5747" xr:uid="{4BEAD45A-577F-4159-A95A-8F128C0BDAAA}"/>
    <cellStyle name="Millares 79 2 2" xfId="14068" xr:uid="{3C48B5F2-0320-4671-A6D5-65FAF83DF37F}"/>
    <cellStyle name="Millares 79 2 3" xfId="11158" xr:uid="{4802909D-026E-4066-BBF3-CAA9D62F5179}"/>
    <cellStyle name="Millares 79 2 4" xfId="16393" xr:uid="{72AF34DA-D548-486D-A253-F34B19BECDF6}"/>
    <cellStyle name="Millares 79 2 5" xfId="18578" xr:uid="{FF0FF4E5-A0CA-44F5-8B6F-174BC9B22D73}"/>
    <cellStyle name="Millares 79 2 6" xfId="8724" xr:uid="{E9463801-A79C-4571-8275-B54F927AD652}"/>
    <cellStyle name="Millares 79 3" xfId="5748" xr:uid="{1E43AD65-292D-45DF-8D00-B7C08356406A}"/>
    <cellStyle name="Millares 79 3 2" xfId="14069" xr:uid="{0E306DD5-35C9-47C3-AAA3-EFB5CB4A36DA}"/>
    <cellStyle name="Millares 79 3 3" xfId="12400" xr:uid="{79A684D5-06BA-4168-83B2-6DF793DA8067}"/>
    <cellStyle name="Millares 79 3 4" xfId="18579" xr:uid="{3996A73E-80C5-41DC-A5BF-7ED71A8A144A}"/>
    <cellStyle name="Millares 79 3 5" xfId="8725" xr:uid="{72CC5278-6584-4ADC-9ACB-11964BE48A27}"/>
    <cellStyle name="Millares 79 4" xfId="7047" xr:uid="{6AC846A6-AB7F-4970-8DEF-CA68CAFB0AE0}"/>
    <cellStyle name="Millares 79 4 2" xfId="14070" xr:uid="{3EFBBFD9-0FB6-4CF6-AE43-5EE8CA755BAE}"/>
    <cellStyle name="Millares 79 4 3" xfId="19855" xr:uid="{E3A232D3-8A49-4F8E-928E-10C10A23EA9B}"/>
    <cellStyle name="Millares 79 4 4" xfId="8726" xr:uid="{5AF81911-7697-4135-B0A8-F4241D44A9F9}"/>
    <cellStyle name="Millares 79 5" xfId="8727" xr:uid="{78862AC3-C410-49A9-ACEE-C1CD8269DA10}"/>
    <cellStyle name="Millares 79 5 2" xfId="14071" xr:uid="{F663D640-D795-47FE-A931-B67AA4A84D7B}"/>
    <cellStyle name="Millares 79 6" xfId="14067" xr:uid="{1EA936EC-9070-4AA4-B1D0-5A81314A7BD5}"/>
    <cellStyle name="Millares 79 7" xfId="11157" xr:uid="{9439A834-7FDF-4A7D-B480-6B03112C8A70}"/>
    <cellStyle name="Millares 79 8" xfId="16392" xr:uid="{9168772C-9F53-4395-8BB3-9AC224C49E37}"/>
    <cellStyle name="Millares 79 9" xfId="18577" xr:uid="{B833E2DF-B9A4-4EF0-BF71-43B83125433C}"/>
    <cellStyle name="Millares 8" xfId="68" xr:uid="{00000000-0005-0000-0000-0000B9000000}"/>
    <cellStyle name="Millares 8 10" xfId="8729" xr:uid="{459AE895-C1B2-4BB6-8097-E0FD8C3FA48C}"/>
    <cellStyle name="Millares 8 10 2" xfId="14073" xr:uid="{D44E0B60-D6E5-4662-9CC0-1D88132FF5E5}"/>
    <cellStyle name="Millares 8 11" xfId="14072" xr:uid="{EA07D62E-F727-4494-BEC6-10CEC9118D6A}"/>
    <cellStyle name="Millares 8 12" xfId="11159" xr:uid="{CCEC1C75-6A7B-432B-8CC8-4E0E787A7615}"/>
    <cellStyle name="Millares 8 13" xfId="16394" xr:uid="{7AC8EF33-1993-403E-A5D0-3D828842ADF4}"/>
    <cellStyle name="Millares 8 14" xfId="18580" xr:uid="{49568566-6764-4B1A-BDEB-E978B66CC3AF}"/>
    <cellStyle name="Millares 8 15" xfId="8728" xr:uid="{9E17B1D8-652C-4E4C-9F6D-D4B15BB716B3}"/>
    <cellStyle name="Millares 8 16" xfId="5749" xr:uid="{69CE8E73-EE2D-435C-87FA-126FA01584B0}"/>
    <cellStyle name="Millares 8 2" xfId="137" xr:uid="{00000000-0005-0000-0000-0000BA000000}"/>
    <cellStyle name="Millares 8 2 10" xfId="18581" xr:uid="{AF22799C-1A89-444C-8CE7-74F981C01DD3}"/>
    <cellStyle name="Millares 8 2 11" xfId="8730" xr:uid="{7CF16C05-4735-40A0-B73F-76E2F1E66A83}"/>
    <cellStyle name="Millares 8 2 12" xfId="5750" xr:uid="{4139BF6E-D982-4420-9B17-D8BE34C457AD}"/>
    <cellStyle name="Millares 8 2 2" xfId="5751" xr:uid="{11CA118B-6596-4438-B14F-A2E60A6A59F2}"/>
    <cellStyle name="Millares 8 2 2 2" xfId="14075" xr:uid="{A7375B2E-6548-41DF-BBE6-58071BF2C623}"/>
    <cellStyle name="Millares 8 2 2 3" xfId="11161" xr:uid="{F185AE2C-FA8C-4740-A581-F0462FECA1BA}"/>
    <cellStyle name="Millares 8 2 2 4" xfId="16396" xr:uid="{1B4CAA68-2B47-4968-80D7-D4602B7888A4}"/>
    <cellStyle name="Millares 8 2 2 5" xfId="18582" xr:uid="{1BDE1466-CA72-4B9F-88DD-C787F015E9BA}"/>
    <cellStyle name="Millares 8 2 2 6" xfId="8731" xr:uid="{2FDDF149-669B-4EA7-B51F-1110EDC596D5}"/>
    <cellStyle name="Millares 8 2 3" xfId="5752" xr:uid="{CD0D759F-D753-42AE-88C1-09EB22C8E9F5}"/>
    <cellStyle name="Millares 8 2 3 2" xfId="14076" xr:uid="{51B90A89-D190-46A4-AC5B-5FE11E121273}"/>
    <cellStyle name="Millares 8 2 3 3" xfId="11162" xr:uid="{95DD6C88-68F8-4757-A467-44C293852215}"/>
    <cellStyle name="Millares 8 2 3 4" xfId="16397" xr:uid="{B3325B40-8B9A-4D70-A4AB-96ABE28D0867}"/>
    <cellStyle name="Millares 8 2 3 5" xfId="18583" xr:uid="{8DFF9DFE-54F2-4A8D-95F2-21580BD3AEEA}"/>
    <cellStyle name="Millares 8 2 3 6" xfId="8732" xr:uid="{47B7D5F5-C0FB-4E2B-B664-6214DF62A7C3}"/>
    <cellStyle name="Millares 8 2 4" xfId="5753" xr:uid="{94E5AFEB-DFF3-4F9B-9F50-24428F992D2D}"/>
    <cellStyle name="Millares 8 2 4 2" xfId="14077" xr:uid="{FCCA230A-D940-43A7-BE4C-1BE672C99A54}"/>
    <cellStyle name="Millares 8 2 4 3" xfId="12402" xr:uid="{A8197577-61F9-482D-8329-46227F4427D4}"/>
    <cellStyle name="Millares 8 2 4 4" xfId="18584" xr:uid="{3431512F-12AB-4CCF-9C0E-B00DBFCE06E8}"/>
    <cellStyle name="Millares 8 2 4 5" xfId="8733" xr:uid="{9BDD4DBC-42B2-449E-B0A3-811873DCD0B1}"/>
    <cellStyle name="Millares 8 2 5" xfId="7049" xr:uid="{E66E6A82-6398-4AB2-A41F-D368E47EC638}"/>
    <cellStyle name="Millares 8 2 5 2" xfId="14078" xr:uid="{3A952038-C1D5-4880-8BE5-22F7038681AF}"/>
    <cellStyle name="Millares 8 2 5 3" xfId="19857" xr:uid="{2091FF87-D549-4B3D-AE3F-8C576468004A}"/>
    <cellStyle name="Millares 8 2 5 4" xfId="8734" xr:uid="{11223CAA-02C8-4956-8A4A-C65B9EF47DB3}"/>
    <cellStyle name="Millares 8 2 6" xfId="8735" xr:uid="{C711430E-37FA-4562-92C1-32D483C284FB}"/>
    <cellStyle name="Millares 8 2 6 2" xfId="14079" xr:uid="{1B1AB1DE-4AC7-45B6-8DEF-EE335BE1A126}"/>
    <cellStyle name="Millares 8 2 7" xfId="14074" xr:uid="{7FBBE4AB-0D43-4940-AD27-8BCD895C8FBB}"/>
    <cellStyle name="Millares 8 2 8" xfId="11160" xr:uid="{7B5A6DB5-A6EC-4373-B1EA-80B58925C3FB}"/>
    <cellStyle name="Millares 8 2 9" xfId="16395" xr:uid="{4EF758BC-0B23-4225-B90E-E258C333AE5C}"/>
    <cellStyle name="Millares 8 3" xfId="112" xr:uid="{00000000-0005-0000-0000-0000BB000000}"/>
    <cellStyle name="Millares 8 3 10" xfId="11163" xr:uid="{4AB0154D-082D-4C00-8AA0-7DCDB9213631}"/>
    <cellStyle name="Millares 8 3 11" xfId="16398" xr:uid="{73D78DF7-AC9B-4B7D-A17D-E6B452545D4D}"/>
    <cellStyle name="Millares 8 3 12" xfId="18585" xr:uid="{B292183C-630E-4D30-B412-8C7E8B28C4B4}"/>
    <cellStyle name="Millares 8 3 13" xfId="8736" xr:uid="{7629210C-FFDC-4202-BE65-805EBAA3354B}"/>
    <cellStyle name="Millares 8 3 14" xfId="5754" xr:uid="{9360C5B6-8896-4A06-BB31-2869DFAF897A}"/>
    <cellStyle name="Millares 8 3 2" xfId="5755" xr:uid="{2C30E52B-9EE6-433C-B0D1-C4B32358BB6F}"/>
    <cellStyle name="Millares 8 3 2 2" xfId="14081" xr:uid="{820971AF-1EE0-4EF6-9D5D-39E5D0518F26}"/>
    <cellStyle name="Millares 8 3 2 3" xfId="11164" xr:uid="{75F57EAF-637D-44A0-8333-B9B9D9852056}"/>
    <cellStyle name="Millares 8 3 2 4" xfId="16399" xr:uid="{0408610A-D4A4-4331-8D7A-5C3A9CE73340}"/>
    <cellStyle name="Millares 8 3 2 5" xfId="18586" xr:uid="{65659D1C-6789-4DBC-B57E-285DE3EA5380}"/>
    <cellStyle name="Millares 8 3 2 6" xfId="8737" xr:uid="{7FF7EE33-2DC2-45CA-AF61-4D99C9F46959}"/>
    <cellStyle name="Millares 8 3 3" xfId="5756" xr:uid="{F650B447-B59F-4F57-853E-24070AB74FCC}"/>
    <cellStyle name="Millares 8 3 3 2" xfId="14082" xr:uid="{D3545B09-7DBA-484D-951F-272A19257C51}"/>
    <cellStyle name="Millares 8 3 3 3" xfId="11165" xr:uid="{E2FC4972-FD3D-4AE5-8EA8-68C482DE758D}"/>
    <cellStyle name="Millares 8 3 3 4" xfId="16400" xr:uid="{BE6D29DC-6E9D-42F1-83CF-5BB787D82F00}"/>
    <cellStyle name="Millares 8 3 3 5" xfId="18587" xr:uid="{CB696264-D5D4-4CA0-A82A-1CD10BB9EB28}"/>
    <cellStyle name="Millares 8 3 3 6" xfId="8738" xr:uid="{504D7BB6-7F67-4604-9982-DE3BB9684DD8}"/>
    <cellStyle name="Millares 8 3 4" xfId="5757" xr:uid="{3699A7B1-8898-4339-8733-38A26EC3436A}"/>
    <cellStyle name="Millares 8 3 4 2" xfId="14083" xr:uid="{A76ACC5E-0FC9-43D5-8177-DD250DC66B23}"/>
    <cellStyle name="Millares 8 3 4 3" xfId="11166" xr:uid="{94BB6CA3-1059-48F0-9F76-E3476E34BFE8}"/>
    <cellStyle name="Millares 8 3 4 4" xfId="16401" xr:uid="{0FE66C23-95B4-4EAC-9AE5-0C72B3B9C020}"/>
    <cellStyle name="Millares 8 3 4 5" xfId="18588" xr:uid="{7DE2996B-5DBD-4020-A4A1-34F915348313}"/>
    <cellStyle name="Millares 8 3 4 6" xfId="8739" xr:uid="{7ED520B5-322C-4B42-B966-330347BCCE4C}"/>
    <cellStyle name="Millares 8 3 5" xfId="5758" xr:uid="{F83516B7-7D16-49C2-82FA-7022AAC30D6D}"/>
    <cellStyle name="Millares 8 3 5 2" xfId="14084" xr:uid="{342361B8-CAE4-4C6E-841F-F834E3DA6214}"/>
    <cellStyle name="Millares 8 3 5 3" xfId="11167" xr:uid="{DA6E38B1-356B-4300-875D-ABCCFB8FD2DC}"/>
    <cellStyle name="Millares 8 3 5 4" xfId="16402" xr:uid="{911F9E2B-EBA2-4F0F-A289-4D2DC00A0391}"/>
    <cellStyle name="Millares 8 3 5 5" xfId="18589" xr:uid="{B9BADBB0-28EB-4BF8-A4E3-C1DDFE6488F7}"/>
    <cellStyle name="Millares 8 3 5 6" xfId="8740" xr:uid="{3534BAB8-A13B-491E-908B-447CD734C11C}"/>
    <cellStyle name="Millares 8 3 6" xfId="5759" xr:uid="{77B5CBCA-F7C4-4B30-A9FA-97B24FBD3ECE}"/>
    <cellStyle name="Millares 8 3 6 2" xfId="14085" xr:uid="{C1141CF5-9F1F-43F7-AC94-CE715B9CF3F8}"/>
    <cellStyle name="Millares 8 3 6 3" xfId="12403" xr:uid="{92CADDB0-B966-48CD-B1A3-9C15FA61C10D}"/>
    <cellStyle name="Millares 8 3 6 4" xfId="18590" xr:uid="{9D73837E-65FA-4082-8577-6E7D176307F2}"/>
    <cellStyle name="Millares 8 3 6 5" xfId="8741" xr:uid="{F50ED6E3-3FFC-4B21-9328-0DE5485B5232}"/>
    <cellStyle name="Millares 8 3 7" xfId="7050" xr:uid="{CA04CDAF-3702-433D-BC0E-11F3F69C297D}"/>
    <cellStyle name="Millares 8 3 7 2" xfId="14086" xr:uid="{392828DA-CEB5-4CEF-A05E-BE5436ADBC27}"/>
    <cellStyle name="Millares 8 3 7 3" xfId="19858" xr:uid="{EB5AA069-E216-4B20-B594-8D7140143FDA}"/>
    <cellStyle name="Millares 8 3 7 4" xfId="8742" xr:uid="{2299CE9B-32D5-471D-AF3C-A8E6185F7BCF}"/>
    <cellStyle name="Millares 8 3 8" xfId="8743" xr:uid="{4A797D9B-D6D9-4C25-94D7-8F05045C8CED}"/>
    <cellStyle name="Millares 8 3 8 2" xfId="14087" xr:uid="{44745049-B6C2-421B-B18A-8FE2C0BB59A8}"/>
    <cellStyle name="Millares 8 3 9" xfId="14080" xr:uid="{E462DC2D-908B-4C3D-9C8D-E5E8CA4FD225}"/>
    <cellStyle name="Millares 8 4" xfId="412" xr:uid="{2D652298-3CF7-4026-BBE6-0CA682F983C1}"/>
    <cellStyle name="Millares 8 4 10" xfId="18591" xr:uid="{954E37B9-1226-42CF-A7B7-CC98DAE7D1CF}"/>
    <cellStyle name="Millares 8 4 11" xfId="8744" xr:uid="{1212B073-BCD7-4515-A619-8CAAE638A068}"/>
    <cellStyle name="Millares 8 4 12" xfId="5760" xr:uid="{D487EBA5-B947-4203-9686-C441D2955DF2}"/>
    <cellStyle name="Millares 8 4 2" xfId="5761" xr:uid="{BE3429C9-4B62-4CE4-A9F2-7D429A46A37A}"/>
    <cellStyle name="Millares 8 4 2 2" xfId="14089" xr:uid="{4AD5C253-DED8-4825-B619-D1127A8BF4D0}"/>
    <cellStyle name="Millares 8 4 2 3" xfId="11169" xr:uid="{8FE87628-97AE-430F-B390-E4D3A71AAA3C}"/>
    <cellStyle name="Millares 8 4 2 4" xfId="16404" xr:uid="{7862D08E-935C-4837-A9CE-11961C155B5A}"/>
    <cellStyle name="Millares 8 4 2 5" xfId="18592" xr:uid="{44F6E5C7-18F1-4A5E-895F-2A2D2E0CDB5E}"/>
    <cellStyle name="Millares 8 4 2 6" xfId="8745" xr:uid="{CFB98BD4-B9D7-4C2E-B9CC-DD93319E55D2}"/>
    <cellStyle name="Millares 8 4 3" xfId="5762" xr:uid="{6B1E40BB-B712-44D9-B397-D49743F9226B}"/>
    <cellStyle name="Millares 8 4 3 2" xfId="14090" xr:uid="{8916F486-ED07-4D26-9B8A-788C8813BD72}"/>
    <cellStyle name="Millares 8 4 3 3" xfId="11170" xr:uid="{65AD3E61-68FF-41AA-BDB1-2092F3F87330}"/>
    <cellStyle name="Millares 8 4 3 4" xfId="16405" xr:uid="{C2671D85-9B79-4D64-B50B-6621817855DB}"/>
    <cellStyle name="Millares 8 4 3 5" xfId="18593" xr:uid="{ED6AC722-B6D1-4446-95FB-E9A0586A17FB}"/>
    <cellStyle name="Millares 8 4 3 6" xfId="8746" xr:uid="{AC1B38DA-8BED-4740-ADA0-E3D56E89F732}"/>
    <cellStyle name="Millares 8 4 4" xfId="5763" xr:uid="{F179A992-CB73-4182-94D8-597320462D19}"/>
    <cellStyle name="Millares 8 4 4 2" xfId="14091" xr:uid="{D6D1E053-E52A-4B2A-B473-CDE494CC4B87}"/>
    <cellStyle name="Millares 8 4 4 3" xfId="12404" xr:uid="{3F57B404-A3C8-4D7D-ABF9-867038F822ED}"/>
    <cellStyle name="Millares 8 4 4 4" xfId="18594" xr:uid="{3B80F738-EB80-469C-9750-A59ED70E6665}"/>
    <cellStyle name="Millares 8 4 4 5" xfId="8747" xr:uid="{0B4977B8-CC1C-472E-87D2-CF9713E09C46}"/>
    <cellStyle name="Millares 8 4 5" xfId="7176" xr:uid="{9217D159-20EC-460D-943B-1257B25C3830}"/>
    <cellStyle name="Millares 8 4 5 2" xfId="14092" xr:uid="{A45A5B31-16BE-4F31-AE5D-CB7031587FB6}"/>
    <cellStyle name="Millares 8 4 5 3" xfId="19955" xr:uid="{476910DD-C140-4996-90A5-4522742EB036}"/>
    <cellStyle name="Millares 8 4 5 4" xfId="8748" xr:uid="{2D2EAB8F-86B9-4730-9000-4332BF4B0DDF}"/>
    <cellStyle name="Millares 8 4 6" xfId="8749" xr:uid="{94E38F44-2866-4236-B4B0-6812752D5BC1}"/>
    <cellStyle name="Millares 8 4 6 2" xfId="14093" xr:uid="{1DA722AB-EAFC-412D-AA6D-1787E09D16EC}"/>
    <cellStyle name="Millares 8 4 7" xfId="14088" xr:uid="{D5C77557-99FA-4953-9858-61078D879466}"/>
    <cellStyle name="Millares 8 4 8" xfId="11168" xr:uid="{0DEF93C0-FE1E-4B93-A913-2FF2DC74C8F0}"/>
    <cellStyle name="Millares 8 4 9" xfId="16403" xr:uid="{0C70BC47-D6DD-4B98-BA36-D9F72E94386B}"/>
    <cellStyle name="Millares 8 5" xfId="5764" xr:uid="{2595F9AA-5828-461C-97D7-C27C1D05B614}"/>
    <cellStyle name="Millares 8 5 10" xfId="11171" xr:uid="{B26E13B6-20F6-4B4C-A391-B2E410109262}"/>
    <cellStyle name="Millares 8 5 11" xfId="16406" xr:uid="{84E2FBE4-275D-4492-8AD7-077583B46EEE}"/>
    <cellStyle name="Millares 8 5 12" xfId="18595" xr:uid="{DC7E18A3-2827-4B9A-91D2-412EED9C5086}"/>
    <cellStyle name="Millares 8 5 13" xfId="8750" xr:uid="{B050AB2E-164D-4CCB-AEB0-8F29A432EBCF}"/>
    <cellStyle name="Millares 8 5 14" xfId="22781" xr:uid="{2D49BA01-B106-4962-B173-B41A7041EDCF}"/>
    <cellStyle name="Millares 8 5 14 2" xfId="28327" xr:uid="{45A49B40-3AFA-4422-819A-1929E2140A5B}"/>
    <cellStyle name="Millares 8 5 2" xfId="5765" xr:uid="{5C92AB67-D677-4EBE-9A75-B395984ECF54}"/>
    <cellStyle name="Millares 8 5 2 2" xfId="5766" xr:uid="{B10F71AA-453C-4E3E-8264-023E5BF790DF}"/>
    <cellStyle name="Millares 8 5 2 2 2" xfId="14096" xr:uid="{8274DFA7-F074-4709-977A-B4677A1E5F43}"/>
    <cellStyle name="Millares 8 5 2 2 3" xfId="11173" xr:uid="{2E80E437-F93A-41B4-87A3-2CBB605C8E88}"/>
    <cellStyle name="Millares 8 5 2 2 4" xfId="16408" xr:uid="{14016D3B-49EB-480B-B185-D2CF08C85419}"/>
    <cellStyle name="Millares 8 5 2 2 5" xfId="18597" xr:uid="{7585F15E-E955-4A59-872F-9788F63D2E02}"/>
    <cellStyle name="Millares 8 5 2 2 6" xfId="8752" xr:uid="{A915EE51-6024-403F-B270-F26D7EA8D162}"/>
    <cellStyle name="Millares 8 5 2 3" xfId="5767" xr:uid="{AB604660-D08C-4793-BB11-BB7D0695FF33}"/>
    <cellStyle name="Millares 8 5 2 3 2" xfId="14097" xr:uid="{C247C9D9-F664-4707-9E4A-81CA7E721871}"/>
    <cellStyle name="Millares 8 5 2 3 3" xfId="18598" xr:uid="{253DA6FC-F28F-4355-B049-FCA9E77DFCC5}"/>
    <cellStyle name="Millares 8 5 2 3 4" xfId="8753" xr:uid="{48A8B619-A620-4F1B-96F1-946681C93195}"/>
    <cellStyle name="Millares 8 5 2 4" xfId="14095" xr:uid="{BD119A75-A2DE-4868-8088-975E78A2D82E}"/>
    <cellStyle name="Millares 8 5 2 5" xfId="11172" xr:uid="{C719F16E-1287-4C5C-AF53-94F18ABB3877}"/>
    <cellStyle name="Millares 8 5 2 6" xfId="16407" xr:uid="{35DEA3D2-2FB2-4206-BF4A-9490FE471291}"/>
    <cellStyle name="Millares 8 5 2 7" xfId="18596" xr:uid="{910AF890-EB8E-414F-846C-F905B78C751A}"/>
    <cellStyle name="Millares 8 5 2 8" xfId="8751" xr:uid="{67699F75-16C3-499B-B775-2FA2B34FA515}"/>
    <cellStyle name="Millares 8 5 3" xfId="5768" xr:uid="{BD4C3F50-3AA4-4CD8-972A-007F708076C3}"/>
    <cellStyle name="Millares 8 5 3 2" xfId="14098" xr:uid="{0AACD2C2-BB93-4862-8505-22E2AF3DB947}"/>
    <cellStyle name="Millares 8 5 3 3" xfId="11174" xr:uid="{D76775BA-56A9-4576-B417-A734DA494BD8}"/>
    <cellStyle name="Millares 8 5 3 4" xfId="16409" xr:uid="{C974E5D5-619A-4A18-9EB3-AC84F822036B}"/>
    <cellStyle name="Millares 8 5 3 5" xfId="18599" xr:uid="{5DD32C45-6B09-4B3A-B068-D3592C749D26}"/>
    <cellStyle name="Millares 8 5 3 6" xfId="8754" xr:uid="{EC9E975D-70AB-4E08-9F47-6567F2BCC35D}"/>
    <cellStyle name="Millares 8 5 4" xfId="5769" xr:uid="{9FC2526A-BA95-4257-8E2E-F359F24A6E2C}"/>
    <cellStyle name="Millares 8 5 4 2" xfId="14099" xr:uid="{4401DAF2-18A5-4EC9-B71C-D439CA30E020}"/>
    <cellStyle name="Millares 8 5 4 3" xfId="11175" xr:uid="{BA3CED0B-A2FA-4FA0-B26F-B85517BA32C3}"/>
    <cellStyle name="Millares 8 5 4 4" xfId="16410" xr:uid="{D495A795-27F5-4A16-92CF-18D66559559C}"/>
    <cellStyle name="Millares 8 5 4 5" xfId="18600" xr:uid="{7417BD8E-C715-4616-88F4-635D49F85590}"/>
    <cellStyle name="Millares 8 5 4 6" xfId="8755" xr:uid="{88798870-BA3F-425A-8948-99CFD94F5F63}"/>
    <cellStyle name="Millares 8 5 5" xfId="5770" xr:uid="{504E3BC7-12D0-4C91-9A05-A31459D3B145}"/>
    <cellStyle name="Millares 8 5 5 2" xfId="14100" xr:uid="{C849D4CB-D21C-49D0-B7F1-0952F011EAFF}"/>
    <cellStyle name="Millares 8 5 5 3" xfId="11176" xr:uid="{8D87297D-E1E0-419B-998A-092E9A881038}"/>
    <cellStyle name="Millares 8 5 5 4" xfId="16411" xr:uid="{DD75D15E-572E-43B9-A71C-379CB3858850}"/>
    <cellStyle name="Millares 8 5 5 5" xfId="18601" xr:uid="{61F300C0-844C-44AB-9547-B363EA78DEA7}"/>
    <cellStyle name="Millares 8 5 5 6" xfId="8756" xr:uid="{E32854AE-33AE-4745-8404-F308B0B097A7}"/>
    <cellStyle name="Millares 8 5 6" xfId="5771" xr:uid="{26109E9B-4238-4998-8E09-4CCD52284C62}"/>
    <cellStyle name="Millares 8 5 6 2" xfId="14101" xr:uid="{71CC5D11-7284-4076-99C9-AE1F3010860C}"/>
    <cellStyle name="Millares 8 5 6 3" xfId="12405" xr:uid="{B16A9532-0EC4-4CE1-94A2-76D3C7E326EB}"/>
    <cellStyle name="Millares 8 5 6 4" xfId="17527" xr:uid="{C43F85F8-E0CE-4994-A16B-1644E624C7A8}"/>
    <cellStyle name="Millares 8 5 6 5" xfId="18602" xr:uid="{78698D6E-CCE4-4DD6-B0FE-B5FD4EFB3F71}"/>
    <cellStyle name="Millares 8 5 6 6" xfId="8757" xr:uid="{2CF9AFFA-BE49-4E16-AF27-FE0EC8C03D6E}"/>
    <cellStyle name="Millares 8 5 7" xfId="7177" xr:uid="{F07D3837-8476-4449-8AA6-D5C85E3E2273}"/>
    <cellStyle name="Millares 8 5 7 2" xfId="14102" xr:uid="{E8385AC7-D432-4705-B706-AB3F45E73C62}"/>
    <cellStyle name="Millares 8 5 7 3" xfId="10274" xr:uid="{90D297DE-1CC1-4D30-9177-2B97BE170CE8}"/>
    <cellStyle name="Millares 8 5 7 4" xfId="8758" xr:uid="{3B0F92DE-5277-4C2D-B277-C850CBF5AB5E}"/>
    <cellStyle name="Millares 8 5 8" xfId="8759" xr:uid="{96743F12-28B6-4740-A0E5-0E3215422B29}"/>
    <cellStyle name="Millares 8 5 8 2" xfId="14103" xr:uid="{6922A722-5627-445B-842E-887A01470EE4}"/>
    <cellStyle name="Millares 8 5 9" xfId="14094" xr:uid="{52C97B57-1486-488E-B1F3-9E5FBB6BBA89}"/>
    <cellStyle name="Millares 8 6" xfId="5772" xr:uid="{2189F341-4F06-4ACE-8770-49E61B4FB1B7}"/>
    <cellStyle name="Millares 8 6 2" xfId="14104" xr:uid="{1D3AA0FA-6653-4971-A292-D0CF4EDE33DF}"/>
    <cellStyle name="Millares 8 6 3" xfId="11177" xr:uid="{C6E7B0BA-52AF-4AD4-84BE-4A5A0D700123}"/>
    <cellStyle name="Millares 8 6 4" xfId="16412" xr:uid="{A09C52B9-974D-486D-A23D-B2C64314F35B}"/>
    <cellStyle name="Millares 8 6 5" xfId="18603" xr:uid="{88EE4715-8354-4126-9ACE-A4D3AB2DF2CA}"/>
    <cellStyle name="Millares 8 6 6" xfId="8760" xr:uid="{F8413A98-96C9-452E-A9D2-A8D0EF329130}"/>
    <cellStyle name="Millares 8 7" xfId="5773" xr:uid="{6BC63030-987D-4464-B22C-71F8E9449A59}"/>
    <cellStyle name="Millares 8 7 2" xfId="14105" xr:uid="{82158EC1-2062-4480-AB3C-B0D6C1F702EE}"/>
    <cellStyle name="Millares 8 7 3" xfId="11178" xr:uid="{FDA7E050-88A5-457E-8B7B-1D64C2C1A836}"/>
    <cellStyle name="Millares 8 7 4" xfId="16413" xr:uid="{84177B90-AB07-4522-84F0-12969F79FF53}"/>
    <cellStyle name="Millares 8 7 5" xfId="18604" xr:uid="{120A4988-432A-4B0D-9379-03EC45279C15}"/>
    <cellStyle name="Millares 8 7 6" xfId="8761" xr:uid="{C53E9F4F-1EDE-4FA9-B7FE-04FA606EC30A}"/>
    <cellStyle name="Millares 8 8" xfId="5774" xr:uid="{CCA8D889-AE6E-434C-9ABC-38CF40FF2C43}"/>
    <cellStyle name="Millares 8 8 2" xfId="14106" xr:uid="{AABD8CF5-76B8-4A7F-B9C6-D924E50A7A37}"/>
    <cellStyle name="Millares 8 8 3" xfId="12401" xr:uid="{15772699-36E7-4E8F-9F9A-DA42896278AD}"/>
    <cellStyle name="Millares 8 8 4" xfId="17526" xr:uid="{66DD8239-05F9-44EC-B28A-E5FAC813227A}"/>
    <cellStyle name="Millares 8 8 5" xfId="18605" xr:uid="{632BAE1C-3859-4FD7-BF48-0B6299B8CD09}"/>
    <cellStyle name="Millares 8 8 6" xfId="8762" xr:uid="{7F36E68C-7615-44BB-843B-53FA7887CE72}"/>
    <cellStyle name="Millares 8 9" xfId="7048" xr:uid="{05F72601-1D1F-4D1B-A4F1-112B30A9FC3C}"/>
    <cellStyle name="Millares 8 9 2" xfId="14107" xr:uid="{C165F0FB-E33B-41C0-A659-12D06052AAC9}"/>
    <cellStyle name="Millares 8 9 3" xfId="19856" xr:uid="{0A02EE75-01FC-4B4A-AA8D-D1D32954730B}"/>
    <cellStyle name="Millares 8 9 4" xfId="8763" xr:uid="{CCF7601D-F7ED-4C3F-BE50-31209105E7E2}"/>
    <cellStyle name="Millares 80" xfId="5775" xr:uid="{01EA0F0B-9D9E-4B07-9EFF-A2C7BD60D769}"/>
    <cellStyle name="Millares 80 10" xfId="8764" xr:uid="{2DBDAFB5-B7CE-4391-BF2E-D1EE9B1F5FD1}"/>
    <cellStyle name="Millares 80 2" xfId="5776" xr:uid="{B124B791-B756-45B3-9741-76ABB7BA9312}"/>
    <cellStyle name="Millares 80 2 2" xfId="14109" xr:uid="{16484BB3-9ABE-4624-B9A7-8C98CC19E558}"/>
    <cellStyle name="Millares 80 2 3" xfId="11180" xr:uid="{C683D092-EC8C-4369-AED8-C42B5D428CF8}"/>
    <cellStyle name="Millares 80 2 4" xfId="16415" xr:uid="{389606A1-A892-4C7D-B42D-8F027D677D76}"/>
    <cellStyle name="Millares 80 2 5" xfId="18607" xr:uid="{317BD221-A796-49F3-BD5F-E37844D29B15}"/>
    <cellStyle name="Millares 80 2 6" xfId="8765" xr:uid="{763E2AC2-D7BC-4440-AA8B-5CD1783EC9F0}"/>
    <cellStyle name="Millares 80 3" xfId="5777" xr:uid="{5995ACF2-3088-4C8A-9B0D-049E62FC0258}"/>
    <cellStyle name="Millares 80 3 2" xfId="14110" xr:uid="{DD2B4B7D-83F7-4C72-B00A-3DBB9ABB5404}"/>
    <cellStyle name="Millares 80 3 3" xfId="12406" xr:uid="{D6E95683-F8C9-4E43-AEDD-4AC8F923D114}"/>
    <cellStyle name="Millares 80 3 4" xfId="18608" xr:uid="{BE601789-6145-40E1-A624-E76706866D06}"/>
    <cellStyle name="Millares 80 3 5" xfId="8766" xr:uid="{AA55EF9C-554B-41FC-9484-5F80DB401C61}"/>
    <cellStyle name="Millares 80 4" xfId="7051" xr:uid="{65861B3C-86B9-4D74-9169-FC455E687040}"/>
    <cellStyle name="Millares 80 4 2" xfId="14111" xr:uid="{526C400B-ADC4-43DC-BBBD-CFC6CCC8FCC6}"/>
    <cellStyle name="Millares 80 4 3" xfId="19859" xr:uid="{72D10CE2-3654-41F7-A867-5BED6DA6796E}"/>
    <cellStyle name="Millares 80 4 4" xfId="8767" xr:uid="{5060CD66-6784-4C9D-A0CA-D0B262A19B69}"/>
    <cellStyle name="Millares 80 5" xfId="8768" xr:uid="{CF19A4FB-97C8-4194-A1DB-81B71120D4D3}"/>
    <cellStyle name="Millares 80 5 2" xfId="14112" xr:uid="{0FFAC09A-6CA5-476A-B074-E582ABFCAFCD}"/>
    <cellStyle name="Millares 80 6" xfId="14108" xr:uid="{8E627AA8-1800-40C7-9E05-744B5ADDB236}"/>
    <cellStyle name="Millares 80 7" xfId="11179" xr:uid="{6B7C1F62-4FA0-432D-A5DD-007C218CA8DC}"/>
    <cellStyle name="Millares 80 8" xfId="16414" xr:uid="{63C26154-7704-4175-A5A8-296EA38A7049}"/>
    <cellStyle name="Millares 80 9" xfId="18606" xr:uid="{82CF6CAE-E298-46D2-8390-A8935351ABAE}"/>
    <cellStyle name="Millares 81" xfId="5778" xr:uid="{80CDBC02-277F-41CC-BA1B-3A4BEC3A0062}"/>
    <cellStyle name="Millares 81 10" xfId="8769" xr:uid="{93334B4B-2D1A-4AB1-AB6F-5987357127E7}"/>
    <cellStyle name="Millares 81 2" xfId="5779" xr:uid="{A01AAFC1-376F-425E-A8C7-786E7F5B1021}"/>
    <cellStyle name="Millares 81 2 2" xfId="14114" xr:uid="{BE48A79D-A1A9-492C-B94F-B1FBDCE44667}"/>
    <cellStyle name="Millares 81 2 3" xfId="11182" xr:uid="{2ABA5100-BCFC-4C44-87BF-C68D1A2BD393}"/>
    <cellStyle name="Millares 81 2 4" xfId="16417" xr:uid="{6B1D7C28-13CB-4442-B772-1C66C5114C80}"/>
    <cellStyle name="Millares 81 2 5" xfId="18610" xr:uid="{397E8BDB-C5C4-4694-B1B6-4233E930943F}"/>
    <cellStyle name="Millares 81 2 6" xfId="8770" xr:uid="{950D5264-08A8-4FF1-B031-1253981AFC3A}"/>
    <cellStyle name="Millares 81 3" xfId="5780" xr:uid="{BFC08152-8CB2-4953-BC32-644E261D1425}"/>
    <cellStyle name="Millares 81 3 2" xfId="14115" xr:uid="{87F3C42C-9698-45F6-86E3-23F78BB06010}"/>
    <cellStyle name="Millares 81 3 3" xfId="12407" xr:uid="{EB6D5EF9-8C6B-4C95-A026-3985820C62C3}"/>
    <cellStyle name="Millares 81 3 4" xfId="18611" xr:uid="{DBBA92C1-FD4D-4A16-B51E-237E9E14C444}"/>
    <cellStyle name="Millares 81 3 5" xfId="8771" xr:uid="{BF53673F-0616-44A8-8C55-9B66B408E3CF}"/>
    <cellStyle name="Millares 81 4" xfId="7052" xr:uid="{FEA1CF36-D7B7-4D54-B356-88AB4A00D142}"/>
    <cellStyle name="Millares 81 4 2" xfId="14116" xr:uid="{B2B98CEA-0A9B-4EA7-BC80-BA3AF0192CC9}"/>
    <cellStyle name="Millares 81 4 3" xfId="19860" xr:uid="{CC17FCCD-403C-45D8-AF72-B7A5AF8E3E11}"/>
    <cellStyle name="Millares 81 4 4" xfId="8772" xr:uid="{43C412A6-F09D-4D4E-9726-CD98FE1950EF}"/>
    <cellStyle name="Millares 81 5" xfId="8773" xr:uid="{1AC54EC7-E35A-4C23-8469-A0A0A7CC26E7}"/>
    <cellStyle name="Millares 81 5 2" xfId="14117" xr:uid="{1D529096-EF68-4B59-8C53-CB2A159A4D7F}"/>
    <cellStyle name="Millares 81 6" xfId="14113" xr:uid="{92C7E281-8499-4442-92A9-48C566D773FB}"/>
    <cellStyle name="Millares 81 7" xfId="11181" xr:uid="{F28F5F03-C03C-40FB-AD42-7DECD764BCED}"/>
    <cellStyle name="Millares 81 8" xfId="16416" xr:uid="{9B6535CF-212D-4E8A-80A0-D7B1FCC7AB2F}"/>
    <cellStyle name="Millares 81 9" xfId="18609" xr:uid="{CD1DDD9C-48D2-48CE-B7E8-6FD1E1555C23}"/>
    <cellStyle name="Millares 82" xfId="5781" xr:uid="{5F5827D2-E9ED-4930-AF1C-0AA6A369D78C}"/>
    <cellStyle name="Millares 82 10" xfId="8774" xr:uid="{4BB0CF0C-62CF-4059-8EC2-0C41914B5143}"/>
    <cellStyle name="Millares 82 2" xfId="5782" xr:uid="{78A0124E-2129-4B20-910C-4441BA8DF095}"/>
    <cellStyle name="Millares 82 2 2" xfId="14119" xr:uid="{83DBF93F-9ED6-46AA-A155-9C216BB9BF18}"/>
    <cellStyle name="Millares 82 2 3" xfId="11184" xr:uid="{4E8A9E48-4B95-4735-8096-6C7DC8E48BC8}"/>
    <cellStyle name="Millares 82 2 4" xfId="16419" xr:uid="{FB9A6381-6984-471F-A5C7-CD415678611D}"/>
    <cellStyle name="Millares 82 2 5" xfId="18613" xr:uid="{FE985468-4B5F-423D-8C9E-0C8CD2719E94}"/>
    <cellStyle name="Millares 82 2 6" xfId="8775" xr:uid="{99A137D8-09C0-499F-9CCB-1E12B5E00068}"/>
    <cellStyle name="Millares 82 3" xfId="5783" xr:uid="{DF361A25-DFE9-45B9-9EF7-940C4161FDCE}"/>
    <cellStyle name="Millares 82 3 2" xfId="14120" xr:uid="{53D383C7-7160-4827-A0EB-A8ECB98602BB}"/>
    <cellStyle name="Millares 82 3 3" xfId="12408" xr:uid="{D005171B-D8EC-4355-A6E7-FABEAA5698B3}"/>
    <cellStyle name="Millares 82 3 4" xfId="18614" xr:uid="{06F3FFB6-450D-4039-BF5E-3F3E1F2F8F85}"/>
    <cellStyle name="Millares 82 3 5" xfId="8776" xr:uid="{4E1DBF01-AC3D-40FB-A1A9-0B6563A7A1B0}"/>
    <cellStyle name="Millares 82 4" xfId="7053" xr:uid="{AB7A14E2-276F-4B0A-B3C8-ECC1B6BF30C6}"/>
    <cellStyle name="Millares 82 4 2" xfId="14121" xr:uid="{788C42F3-461C-47B0-9A90-2FC94ABD2868}"/>
    <cellStyle name="Millares 82 4 3" xfId="19861" xr:uid="{E45B4702-9234-4166-B27D-67DB67ED1123}"/>
    <cellStyle name="Millares 82 4 4" xfId="8777" xr:uid="{0DEFAA4B-A3C7-4E53-B185-E8D5F9BB83E2}"/>
    <cellStyle name="Millares 82 5" xfId="8778" xr:uid="{8AC5CD50-4A43-4624-BC51-982F1A499315}"/>
    <cellStyle name="Millares 82 5 2" xfId="14122" xr:uid="{2D75F63C-AC18-4A7A-B1D0-82E6E3D7A4F3}"/>
    <cellStyle name="Millares 82 6" xfId="14118" xr:uid="{B002FBD5-DEFC-45C4-867E-4EB285976E27}"/>
    <cellStyle name="Millares 82 7" xfId="11183" xr:uid="{4937EB9C-88C4-4DE8-9B02-CDE7C84DA6DC}"/>
    <cellStyle name="Millares 82 8" xfId="16418" xr:uid="{524EDE4D-F513-4B86-AE66-5827ECA114C2}"/>
    <cellStyle name="Millares 82 9" xfId="18612" xr:uid="{79F0E1C9-23E5-49E0-A0B9-77E272981E3E}"/>
    <cellStyle name="Millares 83" xfId="5784" xr:uid="{00F071CF-A79C-4B37-A9DA-2E531E717785}"/>
    <cellStyle name="Millares 83 10" xfId="8779" xr:uid="{92878752-0597-474C-9165-EB579D87A03F}"/>
    <cellStyle name="Millares 83 2" xfId="5785" xr:uid="{6EA79D86-DB2A-4958-AC11-F9407AB2DCCB}"/>
    <cellStyle name="Millares 83 2 2" xfId="14124" xr:uid="{E1B5FB6A-8ED1-4FE9-9CED-F69791BDE428}"/>
    <cellStyle name="Millares 83 2 3" xfId="11186" xr:uid="{0E2CD1C8-832E-49DE-9329-801A816DBDCE}"/>
    <cellStyle name="Millares 83 2 4" xfId="16421" xr:uid="{95EE7C28-7DAD-4078-80BB-08AE3197071D}"/>
    <cellStyle name="Millares 83 2 5" xfId="18616" xr:uid="{C13D0978-E545-48D2-B56E-128126E71B76}"/>
    <cellStyle name="Millares 83 2 6" xfId="8780" xr:uid="{B884C138-D163-4180-B462-8998A5D00095}"/>
    <cellStyle name="Millares 83 3" xfId="5786" xr:uid="{24F0A41F-6566-407D-BBB7-A0ECB75A62F2}"/>
    <cellStyle name="Millares 83 3 2" xfId="14125" xr:uid="{080EF376-E08D-4C33-9501-13A2FEF8EBCB}"/>
    <cellStyle name="Millares 83 3 3" xfId="12409" xr:uid="{BA5444C4-219E-40F4-A0BE-2FC10ECE89CF}"/>
    <cellStyle name="Millares 83 3 4" xfId="18617" xr:uid="{1353B57B-0310-4EDF-B0AC-95D9B56A8BB3}"/>
    <cellStyle name="Millares 83 3 5" xfId="8781" xr:uid="{2BD9C52A-5330-4029-9D88-B450535368A4}"/>
    <cellStyle name="Millares 83 4" xfId="7054" xr:uid="{5C043F11-3CC6-414F-8FA7-AED78E15E177}"/>
    <cellStyle name="Millares 83 4 2" xfId="14126" xr:uid="{A31AA509-C768-4818-99FA-81F0F2754B35}"/>
    <cellStyle name="Millares 83 4 3" xfId="19862" xr:uid="{72A9A631-3CB7-46A8-A12E-B9E0DB12088F}"/>
    <cellStyle name="Millares 83 4 4" xfId="8782" xr:uid="{6185BD90-0001-419B-A910-7BC6CFB8D107}"/>
    <cellStyle name="Millares 83 5" xfId="8783" xr:uid="{8F97E7ED-AD75-49B7-A6E4-E00C2864EC97}"/>
    <cellStyle name="Millares 83 5 2" xfId="14127" xr:uid="{91CEFEA7-4D8D-44C9-AE5E-0EB0E96FA424}"/>
    <cellStyle name="Millares 83 6" xfId="14123" xr:uid="{FBDEE5BF-AD3B-41F2-B14D-019F54C2EECD}"/>
    <cellStyle name="Millares 83 7" xfId="11185" xr:uid="{02BCC5CB-B2C1-4CE5-B288-88173E22A507}"/>
    <cellStyle name="Millares 83 8" xfId="16420" xr:uid="{158C49D3-B69F-4356-A871-E11D5DCA943B}"/>
    <cellStyle name="Millares 83 9" xfId="18615" xr:uid="{4922ACF4-F5E6-4FD9-B161-EA75EC627883}"/>
    <cellStyle name="Millares 84" xfId="5787" xr:uid="{DDECCD3D-010D-4550-9D04-1A4EBCD9862B}"/>
    <cellStyle name="Millares 84 10" xfId="8784" xr:uid="{94ECFAA5-62A3-4476-8AE2-7FB8F0D9415B}"/>
    <cellStyle name="Millares 84 2" xfId="5788" xr:uid="{6787F933-E707-47EF-A92F-14E78AAC2BFA}"/>
    <cellStyle name="Millares 84 2 2" xfId="14129" xr:uid="{1AEC866C-FC8B-4294-924F-B38ECC64A05F}"/>
    <cellStyle name="Millares 84 2 3" xfId="11188" xr:uid="{BCEE840C-A145-4DEB-A3F4-976DCF2772B5}"/>
    <cellStyle name="Millares 84 2 4" xfId="16423" xr:uid="{F512EA22-83FD-4641-B3B2-6F9FAD6776D1}"/>
    <cellStyle name="Millares 84 2 5" xfId="18619" xr:uid="{C36DAD2E-4375-4985-8865-C8DFAF68D63F}"/>
    <cellStyle name="Millares 84 2 6" xfId="8785" xr:uid="{428FC84B-3422-4EAD-B2A6-FE6DB902077F}"/>
    <cellStyle name="Millares 84 3" xfId="5789" xr:uid="{D1E1058E-E67D-40E9-923C-DF8E5C31A693}"/>
    <cellStyle name="Millares 84 3 2" xfId="14130" xr:uid="{518DBD4A-B1D6-49CA-8575-C2EDF2E58625}"/>
    <cellStyle name="Millares 84 3 3" xfId="12410" xr:uid="{5F5D6A7B-DB05-4EAC-9443-50034F26ABD3}"/>
    <cellStyle name="Millares 84 3 4" xfId="18620" xr:uid="{130E733D-9FD5-4AA4-99D5-C300F3223D20}"/>
    <cellStyle name="Millares 84 3 5" xfId="8786" xr:uid="{3C44B86F-9E11-4238-B8FC-2A12103FE978}"/>
    <cellStyle name="Millares 84 4" xfId="7055" xr:uid="{92B5C4D1-C3FA-4C58-BA1E-60873A101927}"/>
    <cellStyle name="Millares 84 4 2" xfId="14131" xr:uid="{FAEC09D6-C65B-4ADF-8228-13F29D1B37C7}"/>
    <cellStyle name="Millares 84 4 3" xfId="19863" xr:uid="{3BF18AB1-6C96-4246-94B2-755F9C3FD93E}"/>
    <cellStyle name="Millares 84 4 4" xfId="8787" xr:uid="{6069FF6B-1184-4433-AD36-61999C569EC8}"/>
    <cellStyle name="Millares 84 5" xfId="8788" xr:uid="{5944259C-22DD-40CF-906F-981A6BDB86BD}"/>
    <cellStyle name="Millares 84 5 2" xfId="14132" xr:uid="{B36038E9-EB66-43A3-98E7-05BBCC71D816}"/>
    <cellStyle name="Millares 84 6" xfId="14128" xr:uid="{A7C56119-6F09-4532-BC7B-052000495D5C}"/>
    <cellStyle name="Millares 84 7" xfId="11187" xr:uid="{32453BE5-0E5D-4E7C-A82F-2926263D774A}"/>
    <cellStyle name="Millares 84 8" xfId="16422" xr:uid="{234B493A-9A28-4875-9E41-57D0AF03FF97}"/>
    <cellStyle name="Millares 84 9" xfId="18618" xr:uid="{F6720BA2-2575-4EC5-9DE7-6945D74410C9}"/>
    <cellStyle name="Millares 85" xfId="5790" xr:uid="{9D916329-99A0-435F-A09C-6CCE49E73464}"/>
    <cellStyle name="Millares 85 10" xfId="8789" xr:uid="{764E6586-5545-46F3-8657-4E2335C7C910}"/>
    <cellStyle name="Millares 85 2" xfId="5791" xr:uid="{60DB5B52-B7DF-489E-A00F-BA56DDAD2802}"/>
    <cellStyle name="Millares 85 2 2" xfId="14134" xr:uid="{F611D96F-1C53-4C04-878B-FAF0618232BF}"/>
    <cellStyle name="Millares 85 2 3" xfId="11190" xr:uid="{178578B2-26F0-4E67-89A4-CE7CF4B61808}"/>
    <cellStyle name="Millares 85 2 4" xfId="16425" xr:uid="{C9051F68-61AD-4BAA-AB0D-BEAA8825B606}"/>
    <cellStyle name="Millares 85 2 5" xfId="18622" xr:uid="{A9BAB509-95DF-44CF-A80F-CC290E3A1E37}"/>
    <cellStyle name="Millares 85 2 6" xfId="8790" xr:uid="{1A2E98B8-C16F-4CAF-A7B1-893ABB1E5681}"/>
    <cellStyle name="Millares 85 3" xfId="5792" xr:uid="{C8F58C65-59C7-43DE-BF76-85B989D14A21}"/>
    <cellStyle name="Millares 85 3 2" xfId="14135" xr:uid="{FC41F8B0-FAA9-4EFD-9047-1B6DDD12CA6D}"/>
    <cellStyle name="Millares 85 3 3" xfId="12411" xr:uid="{4AFB3E87-1313-4DD3-9371-4E91357A5431}"/>
    <cellStyle name="Millares 85 3 4" xfId="18623" xr:uid="{17A868D9-E3D8-4B87-A033-0A07D420F027}"/>
    <cellStyle name="Millares 85 3 5" xfId="8791" xr:uid="{C2FC4D11-7C69-492C-8AFE-3F9F9B1736AF}"/>
    <cellStyle name="Millares 85 4" xfId="7056" xr:uid="{C0310160-468A-441D-899A-66B77AB582CC}"/>
    <cellStyle name="Millares 85 4 2" xfId="14136" xr:uid="{DD44D08C-F363-48CB-B866-572D642BAF34}"/>
    <cellStyle name="Millares 85 4 3" xfId="19864" xr:uid="{EB2E63FD-5D83-4974-8E4C-7C0AE38DE498}"/>
    <cellStyle name="Millares 85 4 4" xfId="8792" xr:uid="{8DE24B24-EABC-411E-91E5-07C4DD475B78}"/>
    <cellStyle name="Millares 85 5" xfId="8793" xr:uid="{0D49C353-F8E8-4D49-B86C-9E4A34ECF4ED}"/>
    <cellStyle name="Millares 85 5 2" xfId="14137" xr:uid="{F6FF4AAD-3B30-46A5-BC68-9073271DB65E}"/>
    <cellStyle name="Millares 85 6" xfId="14133" xr:uid="{D5679825-A7D4-4B48-85BC-583EDE83A36D}"/>
    <cellStyle name="Millares 85 7" xfId="11189" xr:uid="{74575103-0ECB-4099-82C8-920DCB273F61}"/>
    <cellStyle name="Millares 85 8" xfId="16424" xr:uid="{03EE954B-4891-470C-8BE3-1D0B3FE02183}"/>
    <cellStyle name="Millares 85 9" xfId="18621" xr:uid="{907CDFAA-398D-4948-A3AF-1957FFC86886}"/>
    <cellStyle name="Millares 86" xfId="5793" xr:uid="{A67D3DCD-FE94-4E09-A909-69FDBC741AA1}"/>
    <cellStyle name="Millares 86 10" xfId="8794" xr:uid="{D9230416-073F-47C8-AD0C-E0C3D483ED67}"/>
    <cellStyle name="Millares 86 2" xfId="5794" xr:uid="{6C78911D-803C-48F7-A413-C62EE35F254F}"/>
    <cellStyle name="Millares 86 2 2" xfId="14139" xr:uid="{B67D2C89-22F0-4675-B0FD-3A7C994D62A5}"/>
    <cellStyle name="Millares 86 2 3" xfId="11192" xr:uid="{6961B667-25C8-4414-9455-C996B9324B9C}"/>
    <cellStyle name="Millares 86 2 4" xfId="16427" xr:uid="{8B39C523-950E-4190-B3FB-222025858E92}"/>
    <cellStyle name="Millares 86 2 5" xfId="18625" xr:uid="{0756618B-5AFC-48EA-8818-C63BFE36AC30}"/>
    <cellStyle name="Millares 86 2 6" xfId="8795" xr:uid="{A2D2E16D-65F0-4F30-A0F4-41D74AF22CBA}"/>
    <cellStyle name="Millares 86 3" xfId="5795" xr:uid="{54D54724-A0E5-4F9F-9448-9908E6071FA1}"/>
    <cellStyle name="Millares 86 3 2" xfId="14140" xr:uid="{2761F4A3-5D89-4F3F-9448-C45C130F83A1}"/>
    <cellStyle name="Millares 86 3 3" xfId="12412" xr:uid="{06F4FD8B-8DD4-460D-8FDF-77EF18C0EA0D}"/>
    <cellStyle name="Millares 86 3 4" xfId="18626" xr:uid="{F405B14C-A757-4575-9BBA-577B52843BF1}"/>
    <cellStyle name="Millares 86 3 5" xfId="8796" xr:uid="{B8F6D774-3D24-4D56-9EB1-57A591339995}"/>
    <cellStyle name="Millares 86 4" xfId="7057" xr:uid="{B29173A8-A002-4DCF-B5B3-B9DE57F82F74}"/>
    <cellStyle name="Millares 86 4 2" xfId="14141" xr:uid="{E4C03A7E-B108-4029-B32B-CEE9A621B069}"/>
    <cellStyle name="Millares 86 4 3" xfId="19865" xr:uid="{30216228-DCAB-444C-B8C0-8B9B5BB52873}"/>
    <cellStyle name="Millares 86 4 4" xfId="8797" xr:uid="{681AA3AD-3E2C-4EBD-B1AE-8425088843CE}"/>
    <cellStyle name="Millares 86 5" xfId="8798" xr:uid="{7CD0947B-20A2-405F-91CB-B441222F36EA}"/>
    <cellStyle name="Millares 86 5 2" xfId="14142" xr:uid="{4EDC356B-471C-46BA-8BA1-349618532E9D}"/>
    <cellStyle name="Millares 86 6" xfId="14138" xr:uid="{CE73EDDB-7D57-461D-B5B0-B7679FD92033}"/>
    <cellStyle name="Millares 86 7" xfId="11191" xr:uid="{3B69D2A8-27E3-436F-8ABA-AD3351DC6AD2}"/>
    <cellStyle name="Millares 86 8" xfId="16426" xr:uid="{DAB1E3B5-D0E2-4991-9081-17B48CDEC1F6}"/>
    <cellStyle name="Millares 86 9" xfId="18624" xr:uid="{9B41D5E3-BE69-42B9-9186-ABFFC90AD75B}"/>
    <cellStyle name="Millares 87" xfId="5796" xr:uid="{4D823976-C5A5-455C-9892-059829C3F7B9}"/>
    <cellStyle name="Millares 87 10" xfId="8799" xr:uid="{E0E878ED-440F-453C-BF99-D6C011978470}"/>
    <cellStyle name="Millares 87 2" xfId="5797" xr:uid="{CC4BC775-ABFA-4849-A6A7-43B9DD5790E9}"/>
    <cellStyle name="Millares 87 2 2" xfId="14144" xr:uid="{3AFD19EB-79A4-48BD-9244-4533A46AF07F}"/>
    <cellStyle name="Millares 87 2 3" xfId="11194" xr:uid="{C792B54F-ADCC-49D4-9238-36572F5A9012}"/>
    <cellStyle name="Millares 87 2 4" xfId="16429" xr:uid="{7A05E485-B56E-4B3A-B3C3-BA2683032426}"/>
    <cellStyle name="Millares 87 2 5" xfId="18628" xr:uid="{84987782-6FA3-4987-873E-81BE7870753C}"/>
    <cellStyle name="Millares 87 2 6" xfId="8800" xr:uid="{AA2A3500-3895-483D-B11F-132EA5D33B2A}"/>
    <cellStyle name="Millares 87 3" xfId="5798" xr:uid="{7012A23F-D4E0-40F2-B180-4E9909F0DE6D}"/>
    <cellStyle name="Millares 87 3 2" xfId="14145" xr:uid="{10D0D7C7-4832-4D14-8AAB-97C482FCF6F3}"/>
    <cellStyle name="Millares 87 3 3" xfId="12413" xr:uid="{F21F53F6-EBB0-4DD3-9A87-2B3D187C623F}"/>
    <cellStyle name="Millares 87 3 4" xfId="18629" xr:uid="{E5125C0D-18D0-4647-A776-C1E07006C60F}"/>
    <cellStyle name="Millares 87 3 5" xfId="8801" xr:uid="{E0F68E63-764F-435D-9BE2-DCEA887AA10D}"/>
    <cellStyle name="Millares 87 4" xfId="7058" xr:uid="{D32F0AEE-3A3A-4A31-9180-E4FD332F7B31}"/>
    <cellStyle name="Millares 87 4 2" xfId="14146" xr:uid="{07B82B9C-89F1-42AF-AE5D-F520C864F532}"/>
    <cellStyle name="Millares 87 4 3" xfId="19866" xr:uid="{D8980EBF-342A-4809-8DBF-0938B668F9D4}"/>
    <cellStyle name="Millares 87 4 4" xfId="8802" xr:uid="{7893D471-1192-465B-A074-CC536C62CB30}"/>
    <cellStyle name="Millares 87 5" xfId="8803" xr:uid="{344F5A9A-9EB6-495D-AFAF-2D5CE4979F8D}"/>
    <cellStyle name="Millares 87 5 2" xfId="14147" xr:uid="{F971CA37-18EA-4C9B-81A7-71D695E14B26}"/>
    <cellStyle name="Millares 87 6" xfId="14143" xr:uid="{A19240DC-4E73-4B29-A65C-40F96197B32F}"/>
    <cellStyle name="Millares 87 7" xfId="11193" xr:uid="{4315472D-EC8D-468F-BC9D-2D78F816ADBB}"/>
    <cellStyle name="Millares 87 8" xfId="16428" xr:uid="{47D8AB53-DBCA-421D-A353-E560F429ECF9}"/>
    <cellStyle name="Millares 87 9" xfId="18627" xr:uid="{F1C723BA-A307-4220-B2DD-621C65E37214}"/>
    <cellStyle name="Millares 88" xfId="5799" xr:uid="{7B0F8731-6141-48C0-AA21-A8A7F356160F}"/>
    <cellStyle name="Millares 88 10" xfId="8804" xr:uid="{C31306FA-DDD6-4096-853F-81A238EE2888}"/>
    <cellStyle name="Millares 88 2" xfId="5800" xr:uid="{B6B9AC78-DCF4-4FA9-9936-7D82C804B0EB}"/>
    <cellStyle name="Millares 88 2 2" xfId="14149" xr:uid="{931E0E29-ACF4-4612-A7CB-8C40A8A19D97}"/>
    <cellStyle name="Millares 88 2 3" xfId="11196" xr:uid="{23CC1F39-1DA9-4F24-A96A-6043EA23E580}"/>
    <cellStyle name="Millares 88 2 4" xfId="16431" xr:uid="{173A6937-CAF3-4489-8296-612E09B3DC80}"/>
    <cellStyle name="Millares 88 2 5" xfId="18631" xr:uid="{52201DB7-F138-4626-B4C2-44D3545731F4}"/>
    <cellStyle name="Millares 88 2 6" xfId="8805" xr:uid="{CA66D37C-4795-4B0D-8FD6-23B969691714}"/>
    <cellStyle name="Millares 88 3" xfId="5801" xr:uid="{0D5D8BEA-F21E-41BD-AEC2-C2647E12011D}"/>
    <cellStyle name="Millares 88 3 2" xfId="14150" xr:uid="{B40C96D2-DCD4-430F-8D34-3FB757CEBDE4}"/>
    <cellStyle name="Millares 88 3 3" xfId="12414" xr:uid="{5D20D131-C7CC-4F5A-9A35-DC29DADEEB46}"/>
    <cellStyle name="Millares 88 3 4" xfId="18632" xr:uid="{94E187CC-FCBA-4745-B9BE-3F566086BCD5}"/>
    <cellStyle name="Millares 88 3 5" xfId="8806" xr:uid="{141A29BB-49A1-4657-9C78-DD912EDB38A6}"/>
    <cellStyle name="Millares 88 4" xfId="7059" xr:uid="{26BA17E4-6E02-4ABF-BFC8-C6FF382E675A}"/>
    <cellStyle name="Millares 88 4 2" xfId="14151" xr:uid="{DE88E0E4-54D8-4790-950D-5B0D67A57D99}"/>
    <cellStyle name="Millares 88 4 3" xfId="19867" xr:uid="{F535058F-3BCA-451F-9BDD-DC4F4C4C2DA0}"/>
    <cellStyle name="Millares 88 4 4" xfId="8807" xr:uid="{8C32B4FF-C248-4A73-BF39-2C52495033EC}"/>
    <cellStyle name="Millares 88 5" xfId="8808" xr:uid="{0BC1FD61-C5A5-49D2-8F8D-ECF8A2F2ACA7}"/>
    <cellStyle name="Millares 88 5 2" xfId="14152" xr:uid="{F72EA692-D9B1-4A01-AEF9-062C8864EFB8}"/>
    <cellStyle name="Millares 88 6" xfId="14148" xr:uid="{AE0FF37F-9012-4559-8B20-68185E6E2F9E}"/>
    <cellStyle name="Millares 88 7" xfId="11195" xr:uid="{0CDC2E12-852A-4F8C-B297-F88F7864C9D0}"/>
    <cellStyle name="Millares 88 8" xfId="16430" xr:uid="{C49E16AB-7313-40F4-B5DC-9C48A16AA431}"/>
    <cellStyle name="Millares 88 9" xfId="18630" xr:uid="{13DD782D-84E8-4B47-9F17-2AB7E7E1B216}"/>
    <cellStyle name="Millares 89" xfId="5802" xr:uid="{E413838B-184B-4299-B629-BD1FA1B2CA37}"/>
    <cellStyle name="Millares 89 10" xfId="8809" xr:uid="{1B4B79B5-322F-4A37-B7A2-4FA8212ACEEC}"/>
    <cellStyle name="Millares 89 2" xfId="5803" xr:uid="{4E27F1ED-BD2D-4199-9E74-DB8A7CD6D70D}"/>
    <cellStyle name="Millares 89 2 2" xfId="14154" xr:uid="{EF8D1DDD-419C-48A1-8605-569B7F4A34F4}"/>
    <cellStyle name="Millares 89 2 3" xfId="11198" xr:uid="{F3BACA2E-EEA3-4AB3-AB44-ECC472A820AB}"/>
    <cellStyle name="Millares 89 2 4" xfId="16433" xr:uid="{1C68C949-E53F-475A-AF93-2DD1F541ABC8}"/>
    <cellStyle name="Millares 89 2 5" xfId="18634" xr:uid="{B2691264-175E-49F9-B276-C456BC12A12B}"/>
    <cellStyle name="Millares 89 2 6" xfId="8810" xr:uid="{2BFB1A01-643B-4CFD-8CDB-BD38836EFE89}"/>
    <cellStyle name="Millares 89 3" xfId="5804" xr:uid="{D80919F8-F06C-457A-9FAE-4514026787A0}"/>
    <cellStyle name="Millares 89 3 2" xfId="14155" xr:uid="{C8BBC15E-D473-4A23-A6E4-F767131CEE7C}"/>
    <cellStyle name="Millares 89 3 3" xfId="12415" xr:uid="{D18C3D7C-F893-400E-9DBE-F26DB633D5F1}"/>
    <cellStyle name="Millares 89 3 4" xfId="18635" xr:uid="{2B5AF306-BDAD-4869-BC85-8BB9C141B8C1}"/>
    <cellStyle name="Millares 89 3 5" xfId="8811" xr:uid="{08F4D49F-6AB6-4C75-A324-E575EE4E22EC}"/>
    <cellStyle name="Millares 89 4" xfId="7060" xr:uid="{41BA9EBD-463C-4622-97A5-805B9D70BF13}"/>
    <cellStyle name="Millares 89 4 2" xfId="14156" xr:uid="{E7834F83-BA25-4EAD-AFA7-8A2435C5C6CE}"/>
    <cellStyle name="Millares 89 4 3" xfId="19868" xr:uid="{5F2024B1-5AD5-4F48-9BD1-F23DFC408055}"/>
    <cellStyle name="Millares 89 4 4" xfId="8812" xr:uid="{E44A57B4-73FE-4C60-808E-A42F22F85723}"/>
    <cellStyle name="Millares 89 5" xfId="8813" xr:uid="{12A76ECC-4656-4142-A66A-61D19B850FA8}"/>
    <cellStyle name="Millares 89 5 2" xfId="14157" xr:uid="{148F4751-77BD-4A88-BC5F-AE932614A9E7}"/>
    <cellStyle name="Millares 89 6" xfId="14153" xr:uid="{EA8EE590-5317-4E4C-BCED-31406BEE84CC}"/>
    <cellStyle name="Millares 89 7" xfId="11197" xr:uid="{738C124A-09AB-43AB-8AC2-AEF6BAE37858}"/>
    <cellStyle name="Millares 89 8" xfId="16432" xr:uid="{EA2FFE5A-15D4-4758-9351-7BD375581B40}"/>
    <cellStyle name="Millares 89 9" xfId="18633" xr:uid="{C75877C0-6585-4519-94FB-17029C7F78DC}"/>
    <cellStyle name="Millares 9" xfId="93" xr:uid="{00000000-0005-0000-0000-0000BC000000}"/>
    <cellStyle name="Millares 9 10" xfId="5806" xr:uid="{B9F8CC2C-63D0-4E21-B7E6-B6FD1B9FBB65}"/>
    <cellStyle name="Millares 9 10 2" xfId="14159" xr:uid="{3BE80C4B-8DF9-463C-9335-F0DB2E4BE5AB}"/>
    <cellStyle name="Millares 9 10 3" xfId="12416" xr:uid="{D1125410-1C17-4729-86BB-665EA1D8A4C7}"/>
    <cellStyle name="Millares 9 10 4" xfId="18637" xr:uid="{D036D78D-94AB-4DF4-A0D1-57DAFB116FC0}"/>
    <cellStyle name="Millares 9 10 5" xfId="8815" xr:uid="{0DC205F3-7F41-4294-ACA5-85411D94472D}"/>
    <cellStyle name="Millares 9 11" xfId="7061" xr:uid="{9074ED58-5B3C-4542-A170-3345C35869A9}"/>
    <cellStyle name="Millares 9 11 2" xfId="14160" xr:uid="{FB227A92-96AC-4694-9BCA-BF6735774ABB}"/>
    <cellStyle name="Millares 9 11 3" xfId="19869" xr:uid="{D2E34EB9-BAE8-4EBA-8BB6-C506C9B3D751}"/>
    <cellStyle name="Millares 9 11 4" xfId="8816" xr:uid="{01BBF1FD-4D5A-4365-98AE-4E512B717C42}"/>
    <cellStyle name="Millares 9 12" xfId="8817" xr:uid="{8AA6B3BB-6367-42BB-976A-B1E4397C84A7}"/>
    <cellStyle name="Millares 9 12 2" xfId="14161" xr:uid="{3728A689-25BE-4EA2-8928-272A4E7DC649}"/>
    <cellStyle name="Millares 9 13" xfId="14158" xr:uid="{DEC601EC-A012-4F49-A035-87457D2C184E}"/>
    <cellStyle name="Millares 9 14" xfId="11199" xr:uid="{70B860DC-E26C-4F82-8CCA-AFE0EE63AD85}"/>
    <cellStyle name="Millares 9 15" xfId="16434" xr:uid="{3FD3590A-DCDD-4A9D-BD64-93EB43624689}"/>
    <cellStyle name="Millares 9 16" xfId="18636" xr:uid="{21EDAC30-C1DB-41D2-83AE-ABCA7B9A3CB3}"/>
    <cellStyle name="Millares 9 17" xfId="8814" xr:uid="{5425646C-6346-4D77-B52C-8E65B09D2E81}"/>
    <cellStyle name="Millares 9 18" xfId="5805" xr:uid="{D54868D1-0778-4199-9381-A72D808791A2}"/>
    <cellStyle name="Millares 9 2" xfId="127" xr:uid="{00000000-0005-0000-0000-0000BD000000}"/>
    <cellStyle name="Millares 9 2 10" xfId="14162" xr:uid="{B75F2F67-A505-4879-A01F-9F56A94E4389}"/>
    <cellStyle name="Millares 9 2 11" xfId="11200" xr:uid="{120F3D1D-0544-4A56-AC93-82C173002CDA}"/>
    <cellStyle name="Millares 9 2 12" xfId="16435" xr:uid="{6808E8E9-F682-4BC2-97DA-FE83C6C3866B}"/>
    <cellStyle name="Millares 9 2 13" xfId="18638" xr:uid="{8B5E43E3-21B0-4D2B-A646-A45C0A160225}"/>
    <cellStyle name="Millares 9 2 14" xfId="8818" xr:uid="{4A24FA45-3D1F-4E7C-921E-C7D3E77EF627}"/>
    <cellStyle name="Millares 9 2 15" xfId="5807" xr:uid="{E2DB1E31-2A20-4C71-AA55-61E1B25265C4}"/>
    <cellStyle name="Millares 9 2 2" xfId="5808" xr:uid="{B69CA0C5-2DEC-41AF-85C4-DC14582E852E}"/>
    <cellStyle name="Millares 9 2 2 2" xfId="14163" xr:uid="{63B923C7-24DD-4E72-9A2C-81602381F352}"/>
    <cellStyle name="Millares 9 2 2 3" xfId="11201" xr:uid="{7155E993-AB98-4A7A-BBE4-C94440D7BFF4}"/>
    <cellStyle name="Millares 9 2 2 4" xfId="16436" xr:uid="{936DE392-5E88-4891-AD04-9BC11C70BC0E}"/>
    <cellStyle name="Millares 9 2 2 5" xfId="18639" xr:uid="{5A074C26-6570-483F-8761-EF43A9FFC933}"/>
    <cellStyle name="Millares 9 2 2 6" xfId="8819" xr:uid="{6A60674F-AD87-4485-B6F5-9950DD8C23E9}"/>
    <cellStyle name="Millares 9 2 3" xfId="5809" xr:uid="{24B04AE9-2050-4473-B3C7-93ADACF38E59}"/>
    <cellStyle name="Millares 9 2 3 2" xfId="14164" xr:uid="{DCFB651B-AB70-49E7-B796-7A1653149D35}"/>
    <cellStyle name="Millares 9 2 3 3" xfId="11202" xr:uid="{EFCB7738-45A3-45A3-9E00-8FB39030858A}"/>
    <cellStyle name="Millares 9 2 3 4" xfId="16437" xr:uid="{55A551FF-B646-466D-B65D-E2863E44E815}"/>
    <cellStyle name="Millares 9 2 3 5" xfId="18640" xr:uid="{D1828F2E-F62F-4CD2-941E-A1A66DE6BA2E}"/>
    <cellStyle name="Millares 9 2 3 6" xfId="8820" xr:uid="{4DAB49C0-5600-4F9C-AE31-4521DD21CCF1}"/>
    <cellStyle name="Millares 9 2 4" xfId="5810" xr:uid="{CE761542-37A1-416D-A2D2-92B88CC71368}"/>
    <cellStyle name="Millares 9 2 4 2" xfId="14165" xr:uid="{DE7B033F-3012-4141-BB98-4F02A5AA4E58}"/>
    <cellStyle name="Millares 9 2 4 3" xfId="11203" xr:uid="{6505EF99-7DDC-4D69-8AAC-E3292D42972A}"/>
    <cellStyle name="Millares 9 2 4 4" xfId="16438" xr:uid="{66A39E11-5069-4998-823E-FA2CC05B6B62}"/>
    <cellStyle name="Millares 9 2 4 5" xfId="18641" xr:uid="{720D5DED-1C6B-4315-96DA-F5B80D90F072}"/>
    <cellStyle name="Millares 9 2 4 6" xfId="8821" xr:uid="{B6FBFC4C-CCCF-4CCC-8B8B-A00B341B341D}"/>
    <cellStyle name="Millares 9 2 5" xfId="5811" xr:uid="{7360183D-F2D6-4F3D-863B-CAD4466AAC00}"/>
    <cellStyle name="Millares 9 2 5 2" xfId="14166" xr:uid="{A52B171E-CDBC-4EBA-8127-5DDF1DD2FF91}"/>
    <cellStyle name="Millares 9 2 5 3" xfId="11204" xr:uid="{0F898F24-A830-44AA-9CAB-05194E213D8E}"/>
    <cellStyle name="Millares 9 2 5 4" xfId="16439" xr:uid="{E14893A7-E716-4585-B52F-892AA8FDFB84}"/>
    <cellStyle name="Millares 9 2 5 5" xfId="18642" xr:uid="{16667E1A-F7DF-4302-A144-B190D761FD53}"/>
    <cellStyle name="Millares 9 2 5 6" xfId="8822" xr:uid="{25572158-C7FD-4368-9EBA-F797BD677629}"/>
    <cellStyle name="Millares 9 2 6" xfId="5812" xr:uid="{904FD185-1EBE-47C8-88DF-77EEE29D471C}"/>
    <cellStyle name="Millares 9 2 6 2" xfId="14167" xr:uid="{B330EF4F-9F8C-40AA-B01F-F314BEF5E6B8}"/>
    <cellStyle name="Millares 9 2 6 3" xfId="11205" xr:uid="{84822EFC-E1A6-4804-967E-9388935FE211}"/>
    <cellStyle name="Millares 9 2 6 4" xfId="16440" xr:uid="{E800D4D3-2BBD-4BEB-8965-87B8E5973829}"/>
    <cellStyle name="Millares 9 2 6 5" xfId="18643" xr:uid="{032A4CDD-AD65-4970-AF05-94ACE6702577}"/>
    <cellStyle name="Millares 9 2 6 6" xfId="8823" xr:uid="{4F434C78-EE9B-4F0C-89B2-4053A7525F28}"/>
    <cellStyle name="Millares 9 2 7" xfId="5813" xr:uid="{792B5A10-289B-4A85-82FE-F5FC43406472}"/>
    <cellStyle name="Millares 9 2 7 2" xfId="14168" xr:uid="{C8132F1A-3B3E-4A2F-B119-C9512613B569}"/>
    <cellStyle name="Millares 9 2 7 3" xfId="12417" xr:uid="{A51C6893-60C6-43F4-87D3-5CF993DC7AA6}"/>
    <cellStyle name="Millares 9 2 7 4" xfId="18644" xr:uid="{5093F494-54B7-4FE0-8B74-4E37A7F5243D}"/>
    <cellStyle name="Millares 9 2 7 5" xfId="8824" xr:uid="{B2559861-BAE5-4376-9D46-287E62B7ADF7}"/>
    <cellStyle name="Millares 9 2 8" xfId="7178" xr:uid="{63DA3DDC-3D30-45BA-9A4C-AEDDFE07375C}"/>
    <cellStyle name="Millares 9 2 8 2" xfId="14169" xr:uid="{DDF5F45C-18A1-4294-86A4-3F25A3726264}"/>
    <cellStyle name="Millares 9 2 8 3" xfId="19956" xr:uid="{2F1999AD-65E1-475C-8A2C-EB0F74819EDA}"/>
    <cellStyle name="Millares 9 2 8 4" xfId="8825" xr:uid="{2981C8AA-66A7-4F5B-BBCB-B44BEF0EB000}"/>
    <cellStyle name="Millares 9 2 9" xfId="8826" xr:uid="{AA52EC9A-EF79-4C52-8F45-1414EEC5A469}"/>
    <cellStyle name="Millares 9 2 9 2" xfId="14170" xr:uid="{36830387-5AD6-4E38-9EFA-B1AADB1FA8DD}"/>
    <cellStyle name="Millares 9 3" xfId="731" xr:uid="{3866C074-66C4-4D35-AA14-49FC78DAD4FB}"/>
    <cellStyle name="Millares 9 3 10" xfId="8828" xr:uid="{AF670A78-0390-4196-9C43-6F128F9A06C1}"/>
    <cellStyle name="Millares 9 3 10 2" xfId="14172" xr:uid="{DF748DFF-4129-4347-8462-1D54E354FFC4}"/>
    <cellStyle name="Millares 9 3 11" xfId="14171" xr:uid="{8999FD73-2942-4908-A886-7492AC477F9C}"/>
    <cellStyle name="Millares 9 3 12" xfId="11206" xr:uid="{E582C587-A08E-4B26-86B8-5D7E7B3986DB}"/>
    <cellStyle name="Millares 9 3 13" xfId="16441" xr:uid="{D42D0630-C743-4A7A-9BFA-7CAE0390330E}"/>
    <cellStyle name="Millares 9 3 14" xfId="18645" xr:uid="{DBBCB909-456D-483E-A11B-14E5E21F1AF9}"/>
    <cellStyle name="Millares 9 3 15" xfId="8827" xr:uid="{5C8470E8-58D9-4856-9D9B-DCCB0CB58521}"/>
    <cellStyle name="Millares 9 3 16" xfId="5814" xr:uid="{FAF72874-E05C-41A7-9735-F64EABEC5ECF}"/>
    <cellStyle name="Millares 9 3 2" xfId="5815" xr:uid="{7BBE517C-8C52-4D41-936D-82A16F645A1B}"/>
    <cellStyle name="Millares 9 3 2 10" xfId="8829" xr:uid="{4C79D0FC-F58B-44CF-BBB6-3AB3648E44E9}"/>
    <cellStyle name="Millares 9 3 2 2" xfId="5816" xr:uid="{4FFE6A1E-1918-41C1-828C-6A1CF2613FEB}"/>
    <cellStyle name="Millares 9 3 2 2 2" xfId="5817" xr:uid="{12D0350C-BFFE-4B60-9345-31461FCFFC1E}"/>
    <cellStyle name="Millares 9 3 2 2 2 2" xfId="14175" xr:uid="{D03066AD-EC54-4E7E-90D8-0E1D429FE0FA}"/>
    <cellStyle name="Millares 9 3 2 2 2 3" xfId="11209" xr:uid="{E92A3996-77C3-45C6-AF32-1DD315D81FC2}"/>
    <cellStyle name="Millares 9 3 2 2 2 4" xfId="16444" xr:uid="{C3AB39A9-FD3E-46E0-8A77-8D4E27ACA830}"/>
    <cellStyle name="Millares 9 3 2 2 2 5" xfId="18648" xr:uid="{AD695C11-3F69-47C6-914A-0B042D48F34F}"/>
    <cellStyle name="Millares 9 3 2 2 2 6" xfId="8831" xr:uid="{D17BFE73-174B-4DE3-83C4-22B97D501F0E}"/>
    <cellStyle name="Millares 9 3 2 2 3" xfId="14174" xr:uid="{ED6A2A6E-02B2-42A3-8CD1-D7B58A2ADB8D}"/>
    <cellStyle name="Millares 9 3 2 2 4" xfId="11208" xr:uid="{5BF91637-7254-403F-8357-F9879E2BC4D3}"/>
    <cellStyle name="Millares 9 3 2 2 5" xfId="16443" xr:uid="{A7D44519-0733-4953-B4BC-E73E7AD2E594}"/>
    <cellStyle name="Millares 9 3 2 2 6" xfId="18647" xr:uid="{32E4471E-73B6-4460-95CC-1A17D55E6DB7}"/>
    <cellStyle name="Millares 9 3 2 2 7" xfId="8830" xr:uid="{AB35DFFA-3D3B-4D68-81D9-F735B21AF23B}"/>
    <cellStyle name="Millares 9 3 2 3" xfId="5818" xr:uid="{858CABAB-A8C5-41FA-88F8-AD36A13FFB23}"/>
    <cellStyle name="Millares 9 3 2 3 2" xfId="14176" xr:uid="{FACEBF4C-C361-423A-BEEE-431A8935B334}"/>
    <cellStyle name="Millares 9 3 2 3 3" xfId="11210" xr:uid="{031E0AA6-4F1D-4DD9-9555-B42249A34ACD}"/>
    <cellStyle name="Millares 9 3 2 3 4" xfId="16445" xr:uid="{AC35A93D-95CF-4E31-919B-00483AAEC065}"/>
    <cellStyle name="Millares 9 3 2 3 5" xfId="18649" xr:uid="{1BEBA543-97F6-46BF-AC8F-3563E64C09E4}"/>
    <cellStyle name="Millares 9 3 2 3 6" xfId="8832" xr:uid="{3942B101-B40F-4BF5-99D1-0BC7C6DAB14D}"/>
    <cellStyle name="Millares 9 3 2 4" xfId="5819" xr:uid="{24FCB3F4-E642-451D-9FA0-EC65847027DA}"/>
    <cellStyle name="Millares 9 3 2 4 2" xfId="14177" xr:uid="{A528411E-F62D-40C3-8D02-EE23CFF0C342}"/>
    <cellStyle name="Millares 9 3 2 4 3" xfId="11211" xr:uid="{D61D2ACF-F57B-4929-8AAE-BA7D2B17F9A5}"/>
    <cellStyle name="Millares 9 3 2 4 4" xfId="16446" xr:uid="{9128F674-F58D-4388-A905-971C1E9B1383}"/>
    <cellStyle name="Millares 9 3 2 4 5" xfId="18650" xr:uid="{7114FD0F-0A1A-4A1C-B966-4D395AD42E07}"/>
    <cellStyle name="Millares 9 3 2 4 6" xfId="8833" xr:uid="{16728250-1CD7-4C37-8BE7-7647329F241A}"/>
    <cellStyle name="Millares 9 3 2 5" xfId="5820" xr:uid="{AB9067BC-7728-4B30-B8A7-63296EA6762C}"/>
    <cellStyle name="Millares 9 3 2 5 2" xfId="14178" xr:uid="{ED78D767-2CE7-47E9-BC98-2FAE6B113035}"/>
    <cellStyle name="Millares 9 3 2 5 3" xfId="18651" xr:uid="{2A881F92-5BDF-42EC-8AC6-248CEAE2BE9B}"/>
    <cellStyle name="Millares 9 3 2 5 4" xfId="8834" xr:uid="{D609A4D8-819F-4D1B-BB73-F133FADCEC6E}"/>
    <cellStyle name="Millares 9 3 2 6" xfId="14173" xr:uid="{DC29B99E-02BE-44E1-B7E9-310CC4A8C012}"/>
    <cellStyle name="Millares 9 3 2 7" xfId="11207" xr:uid="{819149B2-8E5B-477B-BE37-44FF9B802B6A}"/>
    <cellStyle name="Millares 9 3 2 8" xfId="16442" xr:uid="{FB829E3A-D0A7-4A2F-8E49-6C1988C92E88}"/>
    <cellStyle name="Millares 9 3 2 9" xfId="18646" xr:uid="{817305D7-1479-4A57-98F9-1E63EFD594EF}"/>
    <cellStyle name="Millares 9 3 3" xfId="5821" xr:uid="{D706B226-A73D-4277-83F8-3F01FC26FB5A}"/>
    <cellStyle name="Millares 9 3 3 2" xfId="5822" xr:uid="{A21A785A-F8CE-42C2-A8D5-69311B4607EF}"/>
    <cellStyle name="Millares 9 3 3 2 2" xfId="14180" xr:uid="{BEDFAC34-4711-427B-B80A-DE6591CAB7FC}"/>
    <cellStyle name="Millares 9 3 3 2 3" xfId="11213" xr:uid="{C24EFF2C-AEC9-4F9A-83F4-EEEE8A3C5068}"/>
    <cellStyle name="Millares 9 3 3 2 4" xfId="16448" xr:uid="{6585D6E3-DFCA-4FB1-8604-C6B837D21E2E}"/>
    <cellStyle name="Millares 9 3 3 2 5" xfId="18653" xr:uid="{58EF7380-BD2C-4F1D-86ED-8100E3A8F69D}"/>
    <cellStyle name="Millares 9 3 3 2 6" xfId="8836" xr:uid="{3B894C56-1D8A-4BB3-A7F5-87E2D9DF131E}"/>
    <cellStyle name="Millares 9 3 3 3" xfId="14179" xr:uid="{87429A05-AAC0-4DCE-95A4-3DED9C68FB9C}"/>
    <cellStyle name="Millares 9 3 3 4" xfId="11212" xr:uid="{3BAA4403-53AA-4D43-A737-6D00B7E4BC89}"/>
    <cellStyle name="Millares 9 3 3 5" xfId="16447" xr:uid="{CA4884A4-00BE-4C98-9E2E-7CB141FF33D6}"/>
    <cellStyle name="Millares 9 3 3 6" xfId="18652" xr:uid="{8C6A1DB2-5FF1-4D2B-B2C7-771152457562}"/>
    <cellStyle name="Millares 9 3 3 7" xfId="8835" xr:uid="{4B21D7BC-2433-4E32-A424-E9FE61D53B6A}"/>
    <cellStyle name="Millares 9 3 4" xfId="5823" xr:uid="{74568236-3D48-4E08-9C99-D84D858F2E10}"/>
    <cellStyle name="Millares 9 3 4 2" xfId="5824" xr:uid="{0233613B-1B8A-485C-977C-C694C31F8DBC}"/>
    <cellStyle name="Millares 9 3 4 2 2" xfId="14182" xr:uid="{581BFB5E-2675-416F-9F1D-4161F106E7F4}"/>
    <cellStyle name="Millares 9 3 4 2 3" xfId="11215" xr:uid="{45024140-E24C-4A26-AA76-D3E883ABFF98}"/>
    <cellStyle name="Millares 9 3 4 2 4" xfId="16450" xr:uid="{59AF0D87-2001-4067-835A-7D45B7E097D6}"/>
    <cellStyle name="Millares 9 3 4 2 5" xfId="18655" xr:uid="{775DBE17-628D-4E17-B02A-02B53C053368}"/>
    <cellStyle name="Millares 9 3 4 2 6" xfId="8838" xr:uid="{CCD3BC48-6FAF-49A7-A6E6-616CBC4967B0}"/>
    <cellStyle name="Millares 9 3 4 3" xfId="14181" xr:uid="{978437A4-6CBA-4D77-A7B8-83B731176784}"/>
    <cellStyle name="Millares 9 3 4 4" xfId="11214" xr:uid="{C741D224-2662-4DCF-86D2-C0D3B7D474D8}"/>
    <cellStyle name="Millares 9 3 4 5" xfId="16449" xr:uid="{5219A254-24C4-4DF6-A07F-0EFCCA9025B4}"/>
    <cellStyle name="Millares 9 3 4 6" xfId="18654" xr:uid="{E993098B-EFEA-4279-95F1-D10656B0A517}"/>
    <cellStyle name="Millares 9 3 4 7" xfId="8837" xr:uid="{E3D49226-A33C-4985-B381-911881A183B9}"/>
    <cellStyle name="Millares 9 3 5" xfId="5825" xr:uid="{F693D72B-A268-4A5B-B2F7-889DFC8C7BC9}"/>
    <cellStyle name="Millares 9 3 5 2" xfId="14183" xr:uid="{E76D061D-E197-456E-81B2-469521BAEC69}"/>
    <cellStyle name="Millares 9 3 5 3" xfId="11216" xr:uid="{FF04878D-89FF-4750-9115-FFD8A37E468E}"/>
    <cellStyle name="Millares 9 3 5 4" xfId="16451" xr:uid="{7CBBF529-F12B-48A7-B3D7-5CCB8375F148}"/>
    <cellStyle name="Millares 9 3 5 5" xfId="18656" xr:uid="{0996E8C6-F557-46C9-8F34-C02A63874AC6}"/>
    <cellStyle name="Millares 9 3 5 6" xfId="8839" xr:uid="{826722CB-95A0-46D1-A98E-4678935E5F2B}"/>
    <cellStyle name="Millares 9 3 6" xfId="5826" xr:uid="{9B358BB9-44C0-430A-AB80-403E1A95C531}"/>
    <cellStyle name="Millares 9 3 6 2" xfId="14184" xr:uid="{180E1AB3-4B04-4491-A22C-E46A8DB4922A}"/>
    <cellStyle name="Millares 9 3 6 3" xfId="11217" xr:uid="{EB4963AB-EADC-4DD6-B2FC-CBFBEB580C32}"/>
    <cellStyle name="Millares 9 3 6 4" xfId="16452" xr:uid="{815FFB4A-58F3-4C9F-A57F-591BA0B5BDEF}"/>
    <cellStyle name="Millares 9 3 6 5" xfId="18657" xr:uid="{AB00CFC8-B817-44BC-B197-C251E3ECE2D8}"/>
    <cellStyle name="Millares 9 3 6 6" xfId="8840" xr:uid="{8E9270C4-F85F-4C59-B047-179DD7BED4E0}"/>
    <cellStyle name="Millares 9 3 7" xfId="5827" xr:uid="{E0013957-BDBB-413F-8A9B-70FAA2723D74}"/>
    <cellStyle name="Millares 9 3 7 2" xfId="14185" xr:uid="{4B993711-85B2-4130-B6F4-74333290BC6E}"/>
    <cellStyle name="Millares 9 3 7 3" xfId="11218" xr:uid="{498384EC-F884-4336-8434-29ACFFBD3BB7}"/>
    <cellStyle name="Millares 9 3 7 4" xfId="16453" xr:uid="{CE78ACEA-D5F4-4E92-8D2E-690D66080B25}"/>
    <cellStyle name="Millares 9 3 7 5" xfId="18658" xr:uid="{037481B4-13EA-40A1-9216-18B6FD6723A8}"/>
    <cellStyle name="Millares 9 3 7 6" xfId="8841" xr:uid="{CEDBFF09-792D-4BF4-ABB5-756051663331}"/>
    <cellStyle name="Millares 9 3 8" xfId="5828" xr:uid="{F054EC70-D781-4AB7-9CDB-AC4A0986B98F}"/>
    <cellStyle name="Millares 9 3 8 2" xfId="14186" xr:uid="{F3658C3B-29B9-4A7B-936B-88AB2F94DDED}"/>
    <cellStyle name="Millares 9 3 8 3" xfId="12418" xr:uid="{470CE4B8-4A14-42A1-B932-8CFCAF949087}"/>
    <cellStyle name="Millares 9 3 8 4" xfId="18659" xr:uid="{F50F5D0D-06C1-41C6-9FF5-E0C59B09FC67}"/>
    <cellStyle name="Millares 9 3 8 5" xfId="8842" xr:uid="{EBECD399-EBA9-4B76-A1F6-F9788707FCEC}"/>
    <cellStyle name="Millares 9 3 9" xfId="7179" xr:uid="{0D5BC201-682D-4522-95C0-2BDC80E58689}"/>
    <cellStyle name="Millares 9 3 9 2" xfId="14187" xr:uid="{ABE4A07F-FFF3-47CE-8770-4159C605217A}"/>
    <cellStyle name="Millares 9 3 9 3" xfId="19957" xr:uid="{279C8F22-B1DD-400B-8536-B63CBE3C7245}"/>
    <cellStyle name="Millares 9 3 9 4" xfId="8843" xr:uid="{B15870E5-6D38-4DF2-8544-FCBEF6F5D0B8}"/>
    <cellStyle name="Millares 9 4" xfId="5829" xr:uid="{9F234106-F8BF-4B4B-9D06-C3DF0AA5BF8D}"/>
    <cellStyle name="Millares 9 4 2" xfId="5830" xr:uid="{3D9C14E4-3641-437A-9738-402685AFE43D}"/>
    <cellStyle name="Millares 9 4 2 2" xfId="5831" xr:uid="{9155C6C1-788E-4404-9528-92162F024D97}"/>
    <cellStyle name="Millares 9 4 2 2 2" xfId="14190" xr:uid="{2EE4B4C8-A21B-4751-A241-32D7B30749C3}"/>
    <cellStyle name="Millares 9 4 2 2 3" xfId="11221" xr:uid="{61570E9B-3B0C-4A92-A4D9-732F71FB61D2}"/>
    <cellStyle name="Millares 9 4 2 2 4" xfId="16456" xr:uid="{8A91A437-EDE9-4D6C-B2DB-6C8C30FF40C7}"/>
    <cellStyle name="Millares 9 4 2 2 5" xfId="18662" xr:uid="{74B4D067-01D5-41A7-AF8E-CC78199E8A56}"/>
    <cellStyle name="Millares 9 4 2 2 6" xfId="8846" xr:uid="{1B09C1A1-49BD-4250-B48F-5D1DF129245D}"/>
    <cellStyle name="Millares 9 4 2 3" xfId="14189" xr:uid="{6C3CA927-6A20-4644-A6F2-9095CD068D1D}"/>
    <cellStyle name="Millares 9 4 2 4" xfId="11220" xr:uid="{9FF5FF08-AB4C-4041-A268-66891777918F}"/>
    <cellStyle name="Millares 9 4 2 5" xfId="16455" xr:uid="{88A91B39-0A26-48B6-A6DD-A0CDE6F5AFDA}"/>
    <cellStyle name="Millares 9 4 2 6" xfId="18661" xr:uid="{DCEE087C-CCD3-4D9A-9729-B61BD9E801E4}"/>
    <cellStyle name="Millares 9 4 2 7" xfId="8845" xr:uid="{1F810126-3C60-477E-B507-357047396D91}"/>
    <cellStyle name="Millares 9 4 3" xfId="5832" xr:uid="{7F3E3117-32D5-45B4-AD15-0EDB009B8FB1}"/>
    <cellStyle name="Millares 9 4 3 2" xfId="14191" xr:uid="{9DF36C03-48AE-43CA-AC6C-BABDFB02759D}"/>
    <cellStyle name="Millares 9 4 3 3" xfId="11222" xr:uid="{7AA6603E-C2B7-4A70-86DD-EC592DDBD522}"/>
    <cellStyle name="Millares 9 4 3 4" xfId="16457" xr:uid="{B326FB35-EAB9-481B-A8B2-C72D2B4567CC}"/>
    <cellStyle name="Millares 9 4 3 5" xfId="18663" xr:uid="{F2D7D4BC-BEF5-40F1-BE73-80C21CB08B10}"/>
    <cellStyle name="Millares 9 4 3 6" xfId="8847" xr:uid="{553AE803-8EF3-438D-9179-FF1D3A2E14EB}"/>
    <cellStyle name="Millares 9 4 4" xfId="14188" xr:uid="{2E11CDF6-3F4D-424B-A4B8-BD41A407598B}"/>
    <cellStyle name="Millares 9 4 5" xfId="11219" xr:uid="{4573FAF0-245E-41E4-AD52-B1C43F805905}"/>
    <cellStyle name="Millares 9 4 6" xfId="16454" xr:uid="{23F60B88-57C2-4065-AC97-D3AFFF9D12AA}"/>
    <cellStyle name="Millares 9 4 7" xfId="18660" xr:uid="{6777E622-28AC-4B99-9238-C0BE0ED070E8}"/>
    <cellStyle name="Millares 9 4 8" xfId="8844" xr:uid="{DDD8BCC1-41A7-4976-93AA-10F6B4DDFA48}"/>
    <cellStyle name="Millares 9 5" xfId="5833" xr:uid="{55550B7C-4AAC-44A6-B11C-472C85B17DA9}"/>
    <cellStyle name="Millares 9 5 2" xfId="5834" xr:uid="{B93251F8-8DE8-4339-9F53-0CA2DA3B460D}"/>
    <cellStyle name="Millares 9 5 2 2" xfId="14193" xr:uid="{76FD1F68-67A8-425C-9F47-681B2C352F2E}"/>
    <cellStyle name="Millares 9 5 2 3" xfId="11224" xr:uid="{2766D989-C808-4EB8-A6AF-D7D6E3A5D9A9}"/>
    <cellStyle name="Millares 9 5 2 4" xfId="16459" xr:uid="{17282F96-2120-47B4-90BE-D1C5C078A877}"/>
    <cellStyle name="Millares 9 5 2 5" xfId="18665" xr:uid="{3EC23718-56C3-488B-A049-F1FF1633E5C8}"/>
    <cellStyle name="Millares 9 5 2 6" xfId="8849" xr:uid="{C2FF2238-0888-4275-8A84-C8D1006A2A9B}"/>
    <cellStyle name="Millares 9 5 3" xfId="14192" xr:uid="{8764E2CF-5B6A-4B5A-A957-0816B1220425}"/>
    <cellStyle name="Millares 9 5 4" xfId="11223" xr:uid="{AAF8A18C-78B2-4EC5-9BD4-6C7D7A0C82ED}"/>
    <cellStyle name="Millares 9 5 5" xfId="16458" xr:uid="{E3EB739C-8261-4268-AE35-E2796378B564}"/>
    <cellStyle name="Millares 9 5 6" xfId="18664" xr:uid="{0F3C8F5C-63CD-452B-BC34-AC01D31E927C}"/>
    <cellStyle name="Millares 9 5 7" xfId="8848" xr:uid="{19B8F2C8-B97B-40DD-8C9C-15306408E57A}"/>
    <cellStyle name="Millares 9 6" xfId="5835" xr:uid="{60471446-47EC-420E-B083-D47A8CFAE51E}"/>
    <cellStyle name="Millares 9 6 2" xfId="5836" xr:uid="{2B17E453-8801-4FAC-BE26-9BF9193D1BCC}"/>
    <cellStyle name="Millares 9 6 2 2" xfId="14195" xr:uid="{ADBACBA1-6B45-44DD-ADEB-054F9C4471D0}"/>
    <cellStyle name="Millares 9 6 2 3" xfId="11226" xr:uid="{E86EDBCF-2E66-4840-B529-B4B479F13F14}"/>
    <cellStyle name="Millares 9 6 2 4" xfId="16461" xr:uid="{142B20BC-FB47-4F9A-A724-5559A7F6BE9A}"/>
    <cellStyle name="Millares 9 6 2 5" xfId="18667" xr:uid="{3D31ADAF-2C77-4CB3-9BB2-DE794BB291C1}"/>
    <cellStyle name="Millares 9 6 2 6" xfId="8851" xr:uid="{8CCD6B5E-C80D-40CD-A7AB-84E2ABDAD62E}"/>
    <cellStyle name="Millares 9 6 3" xfId="14194" xr:uid="{2203A851-4F1F-48A1-8F85-B6540088DCA8}"/>
    <cellStyle name="Millares 9 6 4" xfId="11225" xr:uid="{C4F14E17-FB6E-4531-9E74-1470BA36B9EF}"/>
    <cellStyle name="Millares 9 6 5" xfId="16460" xr:uid="{656C354F-1EF6-4CFD-BBD2-EA04D5222345}"/>
    <cellStyle name="Millares 9 6 6" xfId="18666" xr:uid="{C61E2938-ED50-46FE-A8DA-2CB0A3FE7D51}"/>
    <cellStyle name="Millares 9 6 7" xfId="8850" xr:uid="{94A6B0F1-B387-4A1C-A054-E65EA5895B8F}"/>
    <cellStyle name="Millares 9 7" xfId="5837" xr:uid="{E3A1C342-2269-46E9-AD99-59AB889CDA97}"/>
    <cellStyle name="Millares 9 7 2" xfId="5838" xr:uid="{4BA77569-0045-4DF2-9159-2D94E9DA3A3C}"/>
    <cellStyle name="Millares 9 7 2 2" xfId="14197" xr:uid="{02B0BA1A-A129-4848-825A-3A3B0A05C5B9}"/>
    <cellStyle name="Millares 9 7 2 3" xfId="11228" xr:uid="{D9C9B477-A3D6-43D6-855B-3DEEC22D9AF7}"/>
    <cellStyle name="Millares 9 7 2 4" xfId="16463" xr:uid="{7304BC36-E91F-4066-9D1D-A9FFF3C5AEBE}"/>
    <cellStyle name="Millares 9 7 2 5" xfId="18669" xr:uid="{A503BAF6-1F55-44B1-93D4-23B9335BF288}"/>
    <cellStyle name="Millares 9 7 2 6" xfId="8853" xr:uid="{32FF1340-70D8-40F5-BAB6-4AFBE506402D}"/>
    <cellStyle name="Millares 9 7 3" xfId="14196" xr:uid="{9A0ACEBC-0BB2-4083-B71A-5AFD422D3297}"/>
    <cellStyle name="Millares 9 7 4" xfId="11227" xr:uid="{48DDFBE2-709C-4150-9D65-081D06A011D2}"/>
    <cellStyle name="Millares 9 7 5" xfId="16462" xr:uid="{AEC71E50-9C37-496F-8531-04F8D77D6889}"/>
    <cellStyle name="Millares 9 7 6" xfId="18668" xr:uid="{3136D056-B2F8-486A-86FC-EC690617B1A0}"/>
    <cellStyle name="Millares 9 7 7" xfId="8852" xr:uid="{9E52F932-F65A-49CB-87FC-1B240A72475C}"/>
    <cellStyle name="Millares 9 8" xfId="5839" xr:uid="{F3767750-F3FA-4F21-92E8-336CE1B7D1F5}"/>
    <cellStyle name="Millares 9 8 2" xfId="14198" xr:uid="{FF9A2E6C-0CBE-4156-8530-C62AF25BF28D}"/>
    <cellStyle name="Millares 9 8 3" xfId="11229" xr:uid="{2B5FB240-0255-4D9C-998A-EE075D37BD78}"/>
    <cellStyle name="Millares 9 8 4" xfId="16464" xr:uid="{A808741B-3972-48F1-9178-A8DA0A390670}"/>
    <cellStyle name="Millares 9 8 5" xfId="18670" xr:uid="{89AB7762-3212-4FBC-B4F6-07C830D54939}"/>
    <cellStyle name="Millares 9 8 6" xfId="8854" xr:uid="{1642E35C-08EF-4818-8302-6845DB6AC021}"/>
    <cellStyle name="Millares 9 9" xfId="5840" xr:uid="{E0E605FA-7FE2-48E1-8F61-AB2AB7AF538D}"/>
    <cellStyle name="Millares 9 9 2" xfId="14199" xr:uid="{41A41AA8-E483-4EEF-BDAF-093E4CED4692}"/>
    <cellStyle name="Millares 9 9 3" xfId="11230" xr:uid="{783B9E37-CBD3-45D0-ABA7-83F1D33CB5E7}"/>
    <cellStyle name="Millares 9 9 4" xfId="16465" xr:uid="{C0ED8B49-46D7-4D08-90BD-FF1FD65A47FD}"/>
    <cellStyle name="Millares 9 9 5" xfId="18671" xr:uid="{578474EA-F1D4-470A-A073-5D9EEEA979F1}"/>
    <cellStyle name="Millares 9 9 6" xfId="8855" xr:uid="{5FC0E87D-1B2E-4759-B74A-3125549990F0}"/>
    <cellStyle name="Millares 90" xfId="5841" xr:uid="{41A6BF89-CEC2-40D4-83B5-57EC5290EAA9}"/>
    <cellStyle name="Millares 90 10" xfId="8856" xr:uid="{DA03BB96-3F73-4A9D-9FD4-B1AC2C62E619}"/>
    <cellStyle name="Millares 90 2" xfId="5842" xr:uid="{AC1DC95C-FD84-4FED-B687-C7EA7EED9961}"/>
    <cellStyle name="Millares 90 2 2" xfId="14201" xr:uid="{E58DFE43-BC91-4904-AF28-3A1AF8C7F38E}"/>
    <cellStyle name="Millares 90 2 3" xfId="11232" xr:uid="{AE419251-EB62-4115-9E1F-387D38F58247}"/>
    <cellStyle name="Millares 90 2 4" xfId="16467" xr:uid="{5EBF277F-A210-42CC-888F-ADAA206E4EDB}"/>
    <cellStyle name="Millares 90 2 5" xfId="18673" xr:uid="{60A6CC8D-C096-44C4-8097-E542D603092F}"/>
    <cellStyle name="Millares 90 2 6" xfId="8857" xr:uid="{E437FEEE-8560-43D8-A289-25EEC007C7DD}"/>
    <cellStyle name="Millares 90 3" xfId="5843" xr:uid="{096C6231-689A-4D35-BA42-F754A03902F4}"/>
    <cellStyle name="Millares 90 3 2" xfId="14202" xr:uid="{034D1CA5-F902-4086-BA88-FC66C23D3ED1}"/>
    <cellStyle name="Millares 90 3 3" xfId="12419" xr:uid="{D1535117-923B-4665-BEE1-6459B6AEE15D}"/>
    <cellStyle name="Millares 90 3 4" xfId="18674" xr:uid="{7DA759C7-50DC-4395-9D54-0136746A3A78}"/>
    <cellStyle name="Millares 90 3 5" xfId="8858" xr:uid="{FBFA687E-D674-4857-BD28-DFAE3CBA7931}"/>
    <cellStyle name="Millares 90 4" xfId="7062" xr:uid="{8DB95E1A-E500-4793-AE21-091F33F50EE7}"/>
    <cellStyle name="Millares 90 4 2" xfId="14203" xr:uid="{0BFF3CC8-8EF2-4224-88B3-8F08363837EB}"/>
    <cellStyle name="Millares 90 4 3" xfId="19870" xr:uid="{490C0FCD-930E-40A4-8FA3-8CB8E666DF4E}"/>
    <cellStyle name="Millares 90 4 4" xfId="8859" xr:uid="{22B76947-1414-4154-849B-2B293DF15199}"/>
    <cellStyle name="Millares 90 5" xfId="8860" xr:uid="{F20458A1-B82A-4452-91D2-988E333D98DA}"/>
    <cellStyle name="Millares 90 5 2" xfId="14204" xr:uid="{0D5DA2C8-D679-4087-ACE9-29EBB08B410E}"/>
    <cellStyle name="Millares 90 6" xfId="14200" xr:uid="{1E1201DC-CC60-402F-8152-824A4E1360E7}"/>
    <cellStyle name="Millares 90 7" xfId="11231" xr:uid="{99C9E52B-2B6C-4920-9037-822F561DC782}"/>
    <cellStyle name="Millares 90 8" xfId="16466" xr:uid="{EC6DE14D-24E0-48A4-87F1-ACC46E7BAA8C}"/>
    <cellStyle name="Millares 90 9" xfId="18672" xr:uid="{2DC56EFF-F165-4D3F-9872-CEB718F050A2}"/>
    <cellStyle name="Millares 91" xfId="5844" xr:uid="{F0A4DFCC-71A3-4B24-9D6C-527E2DA3EFF0}"/>
    <cellStyle name="Millares 91 10" xfId="8861" xr:uid="{6B8E7BA1-6AFA-49F6-813E-D9D10CE14F2D}"/>
    <cellStyle name="Millares 91 2" xfId="5845" xr:uid="{CE675E35-2B40-4808-B61D-03A8B96618FF}"/>
    <cellStyle name="Millares 91 2 2" xfId="14206" xr:uid="{89E86A58-8512-418A-81C4-91D9A68CD1CC}"/>
    <cellStyle name="Millares 91 2 3" xfId="11234" xr:uid="{22CAC204-E1E5-4F7C-9E27-DB513C9EDDF3}"/>
    <cellStyle name="Millares 91 2 4" xfId="16469" xr:uid="{C53DDDAA-5622-42A9-882D-0BA9C3451A3E}"/>
    <cellStyle name="Millares 91 2 5" xfId="18676" xr:uid="{2159F514-DB90-460F-895A-A5FE8644EC43}"/>
    <cellStyle name="Millares 91 2 6" xfId="8862" xr:uid="{78687ACC-2A55-47E7-B3F9-D896CCB20689}"/>
    <cellStyle name="Millares 91 3" xfId="5846" xr:uid="{1F34BB75-9B22-4EC2-AED4-FE9D54319FB7}"/>
    <cellStyle name="Millares 91 3 2" xfId="14207" xr:uid="{70E51B1A-F551-4D11-B1FE-289A04809B9D}"/>
    <cellStyle name="Millares 91 3 3" xfId="12420" xr:uid="{C814222E-DD26-4B31-901B-EC90588C8724}"/>
    <cellStyle name="Millares 91 3 4" xfId="18677" xr:uid="{557283D3-7B45-4AAA-8E3B-DD5CB8B47A2B}"/>
    <cellStyle name="Millares 91 3 5" xfId="8863" xr:uid="{560A72C7-3E43-4E6E-9518-3908E02DCEA6}"/>
    <cellStyle name="Millares 91 4" xfId="7063" xr:uid="{616D6AF9-5B8F-4D24-8B88-38D529CA29F3}"/>
    <cellStyle name="Millares 91 4 2" xfId="14208" xr:uid="{100423BC-2946-471F-9772-3C6851FA4DEB}"/>
    <cellStyle name="Millares 91 4 3" xfId="19871" xr:uid="{A5EFFC42-9CA3-4063-9EB0-70029C2B87A4}"/>
    <cellStyle name="Millares 91 4 4" xfId="8864" xr:uid="{69A5D329-0FE5-42B4-B9ED-E432F615F83E}"/>
    <cellStyle name="Millares 91 5" xfId="8865" xr:uid="{A1F8CE8E-DD07-4046-8A1D-81C5C5FFE190}"/>
    <cellStyle name="Millares 91 5 2" xfId="14209" xr:uid="{6ECF9123-0ACE-4733-99C5-9253A1B1907E}"/>
    <cellStyle name="Millares 91 6" xfId="14205" xr:uid="{E069C800-15F1-4245-B602-8E89CED592E8}"/>
    <cellStyle name="Millares 91 7" xfId="11233" xr:uid="{07FA1568-E372-4312-8B73-7F4ABF685611}"/>
    <cellStyle name="Millares 91 8" xfId="16468" xr:uid="{4D96B585-F299-4FC0-9DEA-73F5A11C4F47}"/>
    <cellStyle name="Millares 91 9" xfId="18675" xr:uid="{747A56E8-5823-43F0-9363-91D10682FCE3}"/>
    <cellStyle name="Millares 92" xfId="5847" xr:uid="{B361F842-2017-4360-A4DD-28736D0A8E31}"/>
    <cellStyle name="Millares 92 10" xfId="8866" xr:uid="{90E0D21F-CFC3-48A2-BEBE-A76A4EB2110F}"/>
    <cellStyle name="Millares 92 2" xfId="5848" xr:uid="{450841D5-EB0C-493E-A417-F147D01F2C9B}"/>
    <cellStyle name="Millares 92 2 2" xfId="14211" xr:uid="{4C9A52D3-8EFB-4399-B871-4B6B486F2EC2}"/>
    <cellStyle name="Millares 92 2 3" xfId="11236" xr:uid="{45859D0A-EF97-4230-B05A-AE77C6B1B452}"/>
    <cellStyle name="Millares 92 2 4" xfId="16471" xr:uid="{5A35CF2B-1741-4ED9-A841-20FFE70D3E25}"/>
    <cellStyle name="Millares 92 2 5" xfId="18679" xr:uid="{3D71792C-6724-4ED0-AE38-0D21B296782A}"/>
    <cellStyle name="Millares 92 2 6" xfId="8867" xr:uid="{0D320693-11B2-4135-80B1-5471F21A8101}"/>
    <cellStyle name="Millares 92 3" xfId="5849" xr:uid="{E75DA585-32CC-4B2A-A5B2-A86A77262DB6}"/>
    <cellStyle name="Millares 92 3 2" xfId="14212" xr:uid="{02DEC7CB-8881-48F4-B61C-D06D50D9474F}"/>
    <cellStyle name="Millares 92 3 3" xfId="12421" xr:uid="{5D82EFD2-BE6D-405E-813C-827F8E26CF57}"/>
    <cellStyle name="Millares 92 3 4" xfId="18680" xr:uid="{C348E3F8-BF1E-4762-93CD-2DF7D1C5F225}"/>
    <cellStyle name="Millares 92 3 5" xfId="8868" xr:uid="{27DD67E7-9548-46BC-AEE8-7B94B27123F9}"/>
    <cellStyle name="Millares 92 4" xfId="7064" xr:uid="{149D6849-03BB-4965-94B4-C0FA3DEC0AF8}"/>
    <cellStyle name="Millares 92 4 2" xfId="14213" xr:uid="{08CC7ADC-8812-430E-BE0F-D6433E0FD210}"/>
    <cellStyle name="Millares 92 4 3" xfId="19872" xr:uid="{1584E354-7B53-4838-8EEC-9B68B59EDFB4}"/>
    <cellStyle name="Millares 92 4 4" xfId="8869" xr:uid="{DF3A434C-48A4-4A5F-975A-56E84B9A0494}"/>
    <cellStyle name="Millares 92 5" xfId="8870" xr:uid="{4992D67F-EBEA-4FF6-B30A-7EEB50073152}"/>
    <cellStyle name="Millares 92 5 2" xfId="14214" xr:uid="{4D5D3268-A0AE-4322-BB2F-BDA0224D1B69}"/>
    <cellStyle name="Millares 92 6" xfId="14210" xr:uid="{F2545365-804E-459B-9395-0293A0693C67}"/>
    <cellStyle name="Millares 92 7" xfId="11235" xr:uid="{39693707-F6EB-4262-AD41-3E029CAA1A58}"/>
    <cellStyle name="Millares 92 8" xfId="16470" xr:uid="{B06E9857-8685-4C1F-82E1-66E6E7DBEFB4}"/>
    <cellStyle name="Millares 92 9" xfId="18678" xr:uid="{FC8C655B-3C5E-4DC5-87FA-7E4058E8F688}"/>
    <cellStyle name="Millares 93" xfId="5850" xr:uid="{600E6A07-FAFC-4900-940F-162DEA68D3F6}"/>
    <cellStyle name="Millares 93 10" xfId="16472" xr:uid="{66491E02-12BA-4011-B85A-1AB22246E8AF}"/>
    <cellStyle name="Millares 93 11" xfId="18681" xr:uid="{9F760A89-68E5-4082-8617-F0F76B95E583}"/>
    <cellStyle name="Millares 93 12" xfId="8871" xr:uid="{FB97A7A5-91C6-49FD-927D-60B85CE08AC8}"/>
    <cellStyle name="Millares 93 2" xfId="5851" xr:uid="{F33A1127-D688-4258-AE87-615200A01C11}"/>
    <cellStyle name="Millares 93 2 2" xfId="14216" xr:uid="{1FDA5EC6-7AF0-46D7-BFD0-606382554983}"/>
    <cellStyle name="Millares 93 2 3" xfId="11238" xr:uid="{A8B44CAE-26A4-453F-8DB7-8F0D6DE0D992}"/>
    <cellStyle name="Millares 93 2 4" xfId="16473" xr:uid="{3B8B1A27-B8A1-4398-8AB8-3B750B6635BB}"/>
    <cellStyle name="Millares 93 2 5" xfId="18682" xr:uid="{B879631B-D96C-4A5E-8C1F-6DF89A86E442}"/>
    <cellStyle name="Millares 93 2 6" xfId="8872" xr:uid="{F17FEB6E-341A-4F39-9015-E9562BAAA03D}"/>
    <cellStyle name="Millares 93 3" xfId="5852" xr:uid="{2AF8754D-3D23-4783-95CB-2EBDC7B17315}"/>
    <cellStyle name="Millares 93 3 2" xfId="14217" xr:uid="{AD095360-D4BE-4EC8-9175-69EB863F2B93}"/>
    <cellStyle name="Millares 93 3 3" xfId="11239" xr:uid="{3E49139B-F7BA-439B-9E7E-D19B97FE5BBD}"/>
    <cellStyle name="Millares 93 3 4" xfId="16474" xr:uid="{08927666-F652-4C74-B291-6896849667AB}"/>
    <cellStyle name="Millares 93 3 5" xfId="18683" xr:uid="{35EEB814-DBEA-4B4B-B0E0-9EE9754904C4}"/>
    <cellStyle name="Millares 93 3 6" xfId="8873" xr:uid="{B125A1E5-18D3-4013-81BA-5AC2C7515A95}"/>
    <cellStyle name="Millares 93 4" xfId="5853" xr:uid="{3333A52C-8792-4C72-9CA4-99A3F0A313AA}"/>
    <cellStyle name="Millares 93 4 2" xfId="14218" xr:uid="{03DD5C1F-AA4B-4D14-9891-0DDDAE2E2A99}"/>
    <cellStyle name="Millares 93 4 3" xfId="11240" xr:uid="{FAFBA40B-E518-47E6-B412-6358F820CE80}"/>
    <cellStyle name="Millares 93 4 4" xfId="16475" xr:uid="{CBEEC227-848A-4D64-920E-547F8E844E55}"/>
    <cellStyle name="Millares 93 4 5" xfId="18684" xr:uid="{A1F4FA0A-B450-4945-9FED-461DE7F24B82}"/>
    <cellStyle name="Millares 93 4 6" xfId="8874" xr:uid="{7B886F79-27E9-4A55-9621-4C8B78DC4045}"/>
    <cellStyle name="Millares 93 5" xfId="5854" xr:uid="{C164E343-A04F-4C01-960C-959C4B8F7C06}"/>
    <cellStyle name="Millares 93 5 2" xfId="14219" xr:uid="{E7CF7DBF-C805-42CF-87B2-8C3F2FF0C889}"/>
    <cellStyle name="Millares 93 5 3" xfId="12422" xr:uid="{309EAB21-A08C-4F30-A4FF-9D9CEE15554D}"/>
    <cellStyle name="Millares 93 5 4" xfId="18685" xr:uid="{2841C123-8418-49FC-90AE-F9CDA3AD4466}"/>
    <cellStyle name="Millares 93 5 5" xfId="8875" xr:uid="{292DF471-170B-4620-A04E-C91B82DA3FCB}"/>
    <cellStyle name="Millares 93 6" xfId="7065" xr:uid="{2EA0C6D1-1289-4A32-8BD9-5CDEA1A17F4D}"/>
    <cellStyle name="Millares 93 6 2" xfId="14220" xr:uid="{5262C3F8-8E23-49F0-A792-379BFBFCB1C0}"/>
    <cellStyle name="Millares 93 6 3" xfId="19873" xr:uid="{79DC3D89-94A6-4AFF-B012-41C60A760527}"/>
    <cellStyle name="Millares 93 6 4" xfId="8876" xr:uid="{71765CE3-E18F-474C-BB96-F7A539DDA612}"/>
    <cellStyle name="Millares 93 7" xfId="8877" xr:uid="{BB309784-18B9-41FF-886E-A0FE1E351ABF}"/>
    <cellStyle name="Millares 93 7 2" xfId="14221" xr:uid="{F9FDAF3A-ED0D-44B3-97FD-1FC54D619E07}"/>
    <cellStyle name="Millares 93 8" xfId="14215" xr:uid="{C0347E1C-F1E9-4A09-8F83-C12F256DA695}"/>
    <cellStyle name="Millares 93 9" xfId="11237" xr:uid="{517962BD-8D0F-4B9B-84DA-A3109314C4CF}"/>
    <cellStyle name="Millares 94" xfId="5855" xr:uid="{9571C197-15E4-4C5D-82FE-588261FC190A}"/>
    <cellStyle name="Millares 94 10" xfId="8878" xr:uid="{225FF171-69E6-4505-B192-D68E002BE38B}"/>
    <cellStyle name="Millares 94 2" xfId="5856" xr:uid="{090F4091-6634-43B6-A66B-82401AC195E0}"/>
    <cellStyle name="Millares 94 2 2" xfId="14223" xr:uid="{9D4A545D-D570-4C35-8CBF-13D73FB86363}"/>
    <cellStyle name="Millares 94 2 3" xfId="11242" xr:uid="{32F7EA8D-0C52-40B5-A630-AD85CE9F911C}"/>
    <cellStyle name="Millares 94 2 4" xfId="16477" xr:uid="{523CBF9A-C747-49A4-9B8F-E0ADA5BFF91D}"/>
    <cellStyle name="Millares 94 2 5" xfId="18687" xr:uid="{DC3E86E4-75E8-438C-A3E0-B7222893DDE2}"/>
    <cellStyle name="Millares 94 2 6" xfId="8879" xr:uid="{B7410774-8F07-4831-A4B8-B7427641E5E0}"/>
    <cellStyle name="Millares 94 3" xfId="5857" xr:uid="{2B6CCB03-D084-4CC0-8EA5-7030623F453D}"/>
    <cellStyle name="Millares 94 3 2" xfId="14224" xr:uid="{6FD91D11-BD69-48F8-9C1C-668A926C32B2}"/>
    <cellStyle name="Millares 94 3 3" xfId="12423" xr:uid="{24299547-94DA-4F07-81C6-7DCFE7071031}"/>
    <cellStyle name="Millares 94 3 4" xfId="18688" xr:uid="{35E333AC-0569-4F45-8A46-69A71C2144B9}"/>
    <cellStyle name="Millares 94 3 5" xfId="8880" xr:uid="{E18090CD-1B84-4548-9504-F95868791CD7}"/>
    <cellStyle name="Millares 94 4" xfId="7066" xr:uid="{F65D30D1-EECD-47F2-B5BB-A37375331908}"/>
    <cellStyle name="Millares 94 4 2" xfId="14225" xr:uid="{3C75E299-FF0B-4C34-A8B9-03B7DD14B465}"/>
    <cellStyle name="Millares 94 4 3" xfId="19874" xr:uid="{3962355F-3A8D-4176-A5A0-F2BDB6F60342}"/>
    <cellStyle name="Millares 94 4 4" xfId="8881" xr:uid="{ACAC2134-0389-4384-90A9-839C9D5ED7A8}"/>
    <cellStyle name="Millares 94 5" xfId="8882" xr:uid="{30049644-52D6-4A8F-AB6C-EE27B970A308}"/>
    <cellStyle name="Millares 94 5 2" xfId="14226" xr:uid="{15C85024-6AFA-4631-AD73-7E6E97E3BAA9}"/>
    <cellStyle name="Millares 94 6" xfId="14222" xr:uid="{7B2170E6-1B0A-4500-A790-F3626CF5CE4F}"/>
    <cellStyle name="Millares 94 7" xfId="11241" xr:uid="{8BA183BB-D5AC-43FE-B6D8-9DE811E33E5F}"/>
    <cellStyle name="Millares 94 8" xfId="16476" xr:uid="{6E97F95E-09B6-43BB-AF49-C98F170DA58D}"/>
    <cellStyle name="Millares 94 9" xfId="18686" xr:uid="{FCAA301D-AD69-41DC-9158-84797BBB3F28}"/>
    <cellStyle name="Millares 95" xfId="5858" xr:uid="{87E8D279-DC37-4553-8A3E-6B72F32F4BF8}"/>
    <cellStyle name="Millares 95 10" xfId="8883" xr:uid="{157409FF-0DD7-4BA6-A159-6E76A80EF6C1}"/>
    <cellStyle name="Millares 95 2" xfId="5859" xr:uid="{E5BADD9A-2762-491D-A6CD-176339785ED5}"/>
    <cellStyle name="Millares 95 2 2" xfId="14228" xr:uid="{B42BFC1C-FEFF-4D27-8EF4-97E7EA10F254}"/>
    <cellStyle name="Millares 95 2 3" xfId="11244" xr:uid="{8D7BD8A9-A66F-44E7-B0D5-CB5995529611}"/>
    <cellStyle name="Millares 95 2 4" xfId="16479" xr:uid="{24E9980F-8B14-442D-9338-3A509077DD79}"/>
    <cellStyle name="Millares 95 2 5" xfId="18690" xr:uid="{205F939D-F67B-4286-9CAA-774D9D48D4D2}"/>
    <cellStyle name="Millares 95 2 6" xfId="8884" xr:uid="{60A645F5-8F15-44B2-BB88-6426C0720C7C}"/>
    <cellStyle name="Millares 95 3" xfId="5860" xr:uid="{232AD9BA-FB96-411B-A681-3DB89955BD02}"/>
    <cellStyle name="Millares 95 3 2" xfId="14229" xr:uid="{9CBE89DC-0618-40A0-AA03-0C5AC3693F7B}"/>
    <cellStyle name="Millares 95 3 3" xfId="12424" xr:uid="{A6897166-6F66-4FF9-AAAF-FD3DA7223A08}"/>
    <cellStyle name="Millares 95 3 4" xfId="18691" xr:uid="{311BC33F-B126-4161-B3EA-6FE9F4D51F7C}"/>
    <cellStyle name="Millares 95 3 5" xfId="8885" xr:uid="{E3384885-6EAE-4DCB-A4A0-07A197720021}"/>
    <cellStyle name="Millares 95 4" xfId="7067" xr:uid="{9D95F81F-B135-4FB9-A2FE-D53DAB8AC932}"/>
    <cellStyle name="Millares 95 4 2" xfId="14230" xr:uid="{2B6ED145-C6A7-4F3E-AA1B-0F6EC4151DFC}"/>
    <cellStyle name="Millares 95 4 3" xfId="19875" xr:uid="{7AFA73F4-4069-4941-8A5D-8BE5FE3F6A7B}"/>
    <cellStyle name="Millares 95 4 4" xfId="8886" xr:uid="{FB8671A5-B110-4477-BD5C-5CEAD3FC4D4F}"/>
    <cellStyle name="Millares 95 5" xfId="8887" xr:uid="{6CDA0E1C-8CF0-495E-8906-806068D0BF3D}"/>
    <cellStyle name="Millares 95 5 2" xfId="14231" xr:uid="{BA8B6117-DFAC-4A2E-8BAE-72EFB94E899B}"/>
    <cellStyle name="Millares 95 6" xfId="14227" xr:uid="{49632B6A-A982-446F-80B6-8A121D4059E5}"/>
    <cellStyle name="Millares 95 7" xfId="11243" xr:uid="{0F1F8278-7B0C-4540-9F1D-F4D36653D923}"/>
    <cellStyle name="Millares 95 8" xfId="16478" xr:uid="{FA5B84A4-60E6-461F-A947-568A8DE93D56}"/>
    <cellStyle name="Millares 95 9" xfId="18689" xr:uid="{5B79A2D3-F6F3-47BA-A12D-8FED9A8EF42B}"/>
    <cellStyle name="Millares 96" xfId="5861" xr:uid="{E82981AD-F1C4-4010-93AD-E7FF89C8FE6B}"/>
    <cellStyle name="Millares 96 10" xfId="8888" xr:uid="{7A1A2437-382A-479B-8CFA-59AB8104165B}"/>
    <cellStyle name="Millares 96 2" xfId="5862" xr:uid="{1E35D4E3-91FC-408D-A685-1603C33DAD79}"/>
    <cellStyle name="Millares 96 2 2" xfId="14233" xr:uid="{48DE93DA-9B18-45CC-9C7F-34A32ECBF3AB}"/>
    <cellStyle name="Millares 96 2 3" xfId="11246" xr:uid="{5FBA20B2-2094-4DE2-9BCD-01B8A27ACAA6}"/>
    <cellStyle name="Millares 96 2 4" xfId="16481" xr:uid="{108A8726-1E8D-4D0E-B9CB-92D235880ED9}"/>
    <cellStyle name="Millares 96 2 5" xfId="18693" xr:uid="{3BE72381-8276-41B0-99EA-18BBC4CF5A57}"/>
    <cellStyle name="Millares 96 2 6" xfId="8889" xr:uid="{06B2C7AC-CBFF-4F33-920F-8A036870B487}"/>
    <cellStyle name="Millares 96 3" xfId="5863" xr:uid="{45537D0F-F320-45CA-8205-CDFE77F2B19E}"/>
    <cellStyle name="Millares 96 3 2" xfId="14234" xr:uid="{60CFBEC5-E802-43C9-9594-F965BDE12A93}"/>
    <cellStyle name="Millares 96 3 3" xfId="12425" xr:uid="{E605DD55-3F1B-45BA-B62B-ED9B7541395A}"/>
    <cellStyle name="Millares 96 3 4" xfId="18694" xr:uid="{970510D9-C204-4E39-B695-09306091F111}"/>
    <cellStyle name="Millares 96 3 5" xfId="8890" xr:uid="{64F1AF02-07F1-49F0-830C-CD2B604FF654}"/>
    <cellStyle name="Millares 96 4" xfId="7068" xr:uid="{47D1F60D-F1D8-48C2-A5E8-9FDF5581E489}"/>
    <cellStyle name="Millares 96 4 2" xfId="14235" xr:uid="{97668C61-650C-4238-B566-057D69309BC9}"/>
    <cellStyle name="Millares 96 4 3" xfId="19876" xr:uid="{F3E7C925-0937-4D12-934C-6C3810222B0B}"/>
    <cellStyle name="Millares 96 4 4" xfId="8891" xr:uid="{10E1D515-1537-4A61-B81D-861199F69779}"/>
    <cellStyle name="Millares 96 5" xfId="8892" xr:uid="{4A5A096C-F686-4556-8BF8-2E41D9EA57A3}"/>
    <cellStyle name="Millares 96 5 2" xfId="14236" xr:uid="{94E8E85D-2501-436B-B89E-216677A0600C}"/>
    <cellStyle name="Millares 96 6" xfId="14232" xr:uid="{CA96BA79-8EAF-45D3-9309-45AD45485FC3}"/>
    <cellStyle name="Millares 96 7" xfId="11245" xr:uid="{7E22A736-8C3D-40E3-BE1C-18505D2238C3}"/>
    <cellStyle name="Millares 96 8" xfId="16480" xr:uid="{D89C0E52-393D-415C-918C-CD10BA3B2FAE}"/>
    <cellStyle name="Millares 96 9" xfId="18692" xr:uid="{DF650891-0B87-4CD1-97FE-36EFF09B80F3}"/>
    <cellStyle name="Millares 97" xfId="5864" xr:uid="{88C78474-5ACE-47B7-89D8-055D682AFC57}"/>
    <cellStyle name="Millares 97 10" xfId="8893" xr:uid="{45CD4DF3-5621-4A6A-9C74-A6AC1707A419}"/>
    <cellStyle name="Millares 97 2" xfId="5865" xr:uid="{F724D611-7D38-450E-8AE5-3995596F2E45}"/>
    <cellStyle name="Millares 97 2 2" xfId="14238" xr:uid="{27CB1A61-BEF6-44D9-AB0B-98EAD29D993D}"/>
    <cellStyle name="Millares 97 2 3" xfId="11248" xr:uid="{38ED1D3D-B833-4812-AABD-E17DBECD629D}"/>
    <cellStyle name="Millares 97 2 4" xfId="16483" xr:uid="{7A641D8D-B5A7-4D18-AC23-0300F8E2EE5E}"/>
    <cellStyle name="Millares 97 2 5" xfId="18696" xr:uid="{B0FE0C07-3196-4F46-82BE-1FD49E021C84}"/>
    <cellStyle name="Millares 97 2 6" xfId="8894" xr:uid="{349C1FBB-CE12-48F0-A1ED-A197EC4F0108}"/>
    <cellStyle name="Millares 97 3" xfId="5866" xr:uid="{51ECC95F-924E-4D6F-99E7-724B2362B272}"/>
    <cellStyle name="Millares 97 3 2" xfId="14239" xr:uid="{9B94AF6A-111F-4587-8447-C63E73825A3E}"/>
    <cellStyle name="Millares 97 3 3" xfId="12426" xr:uid="{FE202731-5E72-4577-BF7C-105315162021}"/>
    <cellStyle name="Millares 97 3 4" xfId="18697" xr:uid="{F80ED3C8-4288-4A22-9D79-1F254B4D47D7}"/>
    <cellStyle name="Millares 97 3 5" xfId="8895" xr:uid="{795B2A1C-947D-4F87-82F0-E9F42B76A754}"/>
    <cellStyle name="Millares 97 4" xfId="7180" xr:uid="{1DD678B9-49FC-486A-A072-4E0730E7F667}"/>
    <cellStyle name="Millares 97 4 2" xfId="14240" xr:uid="{2DA334C2-498A-45FB-83D6-466444701FCA}"/>
    <cellStyle name="Millares 97 4 3" xfId="19958" xr:uid="{EC3DF842-8C6E-4927-A932-A2D2A7041D21}"/>
    <cellStyle name="Millares 97 4 4" xfId="8896" xr:uid="{C4C8692F-D8D5-4A8A-A457-0C72F7C411F5}"/>
    <cellStyle name="Millares 97 5" xfId="8897" xr:uid="{2782F424-025E-4C32-BEB4-66526103D409}"/>
    <cellStyle name="Millares 97 5 2" xfId="14241" xr:uid="{1526E407-7F9F-4830-A8CB-C9431A723A94}"/>
    <cellStyle name="Millares 97 6" xfId="14237" xr:uid="{808B2DE0-02E8-49D8-8084-E59293122A74}"/>
    <cellStyle name="Millares 97 7" xfId="11247" xr:uid="{A375F50F-E723-4E97-A2E5-5DA08A3F4168}"/>
    <cellStyle name="Millares 97 8" xfId="16482" xr:uid="{CC2A22CB-C949-4CBE-9EC8-3063D88B1EE0}"/>
    <cellStyle name="Millares 97 9" xfId="18695" xr:uid="{4F22E558-C849-42EA-A144-84E6A022C9DC}"/>
    <cellStyle name="Millares 98" xfId="5867" xr:uid="{140F6855-8C17-4EDA-95A7-0EA4242E052D}"/>
    <cellStyle name="Millares 98 10" xfId="8899" xr:uid="{94546D73-971D-4EFE-A36D-DAD869A0B015}"/>
    <cellStyle name="Millares 98 10 2" xfId="14243" xr:uid="{DFE5F34D-BFF7-45B3-BBE5-1DF6A5455A52}"/>
    <cellStyle name="Millares 98 11" xfId="14242" xr:uid="{9362068D-AEDB-44CE-9C2F-0B21A935D2B0}"/>
    <cellStyle name="Millares 98 12" xfId="11249" xr:uid="{198B0B6C-679B-4558-9EAA-2B7C9F854D63}"/>
    <cellStyle name="Millares 98 13" xfId="16484" xr:uid="{AA4A3220-1C10-436B-AD50-BF812250B284}"/>
    <cellStyle name="Millares 98 14" xfId="18698" xr:uid="{FAC3F8E3-BEED-4B42-970E-EA00D9F703F3}"/>
    <cellStyle name="Millares 98 15" xfId="8898" xr:uid="{17A1D167-EC8E-437D-AB4E-D17A10E79582}"/>
    <cellStyle name="Millares 98 2" xfId="5868" xr:uid="{9ABA4847-7FDF-4FB8-8E7F-439A1BCE275F}"/>
    <cellStyle name="Millares 98 2 10" xfId="8900" xr:uid="{B532A959-06AA-434F-88F9-6F75D45618C0}"/>
    <cellStyle name="Millares 98 2 2" xfId="5869" xr:uid="{04855E11-D760-4E26-B704-D01C2B296205}"/>
    <cellStyle name="Millares 98 2 2 2" xfId="14245" xr:uid="{A989C49B-EFE1-452C-ABC9-206011A51C40}"/>
    <cellStyle name="Millares 98 2 2 3" xfId="11251" xr:uid="{BCA4711C-BFEE-4AF7-BF5A-E2A96E55263A}"/>
    <cellStyle name="Millares 98 2 2 4" xfId="16486" xr:uid="{82F8A393-FC18-430C-BB2D-53A5BC53AC7D}"/>
    <cellStyle name="Millares 98 2 2 5" xfId="18700" xr:uid="{F952AB19-1918-4193-8520-BAC5D7B551A4}"/>
    <cellStyle name="Millares 98 2 2 6" xfId="8901" xr:uid="{FF265283-2507-4FE8-A2E7-662E00A60B75}"/>
    <cellStyle name="Millares 98 2 3" xfId="5870" xr:uid="{BD00915E-7E9B-4F57-8A5C-12FF592F270B}"/>
    <cellStyle name="Millares 98 2 3 2" xfId="14246" xr:uid="{86F39970-C87C-4AE4-B45B-711499BF0DE2}"/>
    <cellStyle name="Millares 98 2 3 3" xfId="12428" xr:uid="{492BB391-90EE-4740-98D0-EA697683F8DC}"/>
    <cellStyle name="Millares 98 2 3 4" xfId="18701" xr:uid="{BD0F3F8C-976F-4F13-B7EA-C1D01A90C89E}"/>
    <cellStyle name="Millares 98 2 3 5" xfId="8902" xr:uid="{8C72476F-7F82-432B-8FF3-9598E568EDBB}"/>
    <cellStyle name="Millares 98 2 4" xfId="7182" xr:uid="{F1EF1FEF-C4FF-4EC3-90B7-343C608A51A6}"/>
    <cellStyle name="Millares 98 2 4 2" xfId="14247" xr:uid="{1A15796E-88CD-4489-B551-90B5EE054CA1}"/>
    <cellStyle name="Millares 98 2 4 3" xfId="19960" xr:uid="{BF25C8A3-7FE2-4BAD-A572-A3514B400BE8}"/>
    <cellStyle name="Millares 98 2 4 4" xfId="8903" xr:uid="{FA3E8DDE-C2A8-45A3-9A59-A7F6E1656994}"/>
    <cellStyle name="Millares 98 2 5" xfId="8904" xr:uid="{E7C658D8-ACDB-4FBB-AD1A-142C84262885}"/>
    <cellStyle name="Millares 98 2 5 2" xfId="14248" xr:uid="{57F4DE03-A640-47E2-8506-62ECC5FB87A9}"/>
    <cellStyle name="Millares 98 2 6" xfId="14244" xr:uid="{C160E13D-5F45-4D9D-98D2-CFCF32F3EDEF}"/>
    <cellStyle name="Millares 98 2 7" xfId="11250" xr:uid="{DF226EF1-F298-4E84-A89D-69AC944D1571}"/>
    <cellStyle name="Millares 98 2 8" xfId="16485" xr:uid="{6B91AE40-AE0E-42EE-8AAC-6564A42B71E0}"/>
    <cellStyle name="Millares 98 2 9" xfId="18699" xr:uid="{0D3360B7-54ED-44B6-933C-05D81466DE2E}"/>
    <cellStyle name="Millares 98 3" xfId="5871" xr:uid="{B87EF63E-C3E3-4D45-A634-ED0F2A3FF591}"/>
    <cellStyle name="Millares 98 3 10" xfId="11252" xr:uid="{43E94AD8-FD6C-4D69-9D2B-C5CCEC8AF240}"/>
    <cellStyle name="Millares 98 3 11" xfId="16487" xr:uid="{B83BE71A-2A94-4520-AFB4-287D8754D2D4}"/>
    <cellStyle name="Millares 98 3 12" xfId="18702" xr:uid="{3B88542D-8FA5-475F-9C36-55A10CD0DBD2}"/>
    <cellStyle name="Millares 98 3 13" xfId="8905" xr:uid="{74D38D10-D151-460B-A46E-D0A9049424A3}"/>
    <cellStyle name="Millares 98 3 2" xfId="5872" xr:uid="{340D6934-159D-480C-82A2-2A5425F38229}"/>
    <cellStyle name="Millares 98 3 2 10" xfId="8906" xr:uid="{BB268788-7967-4532-89A9-38E8E9277C09}"/>
    <cellStyle name="Millares 98 3 2 2" xfId="5873" xr:uid="{81F7571C-E9CE-4BB0-9623-791718E47D30}"/>
    <cellStyle name="Millares 98 3 2 2 2" xfId="14251" xr:uid="{E620A6FC-0255-40E8-98CB-A8B4080A2EEB}"/>
    <cellStyle name="Millares 98 3 2 2 3" xfId="11254" xr:uid="{A2FE6253-3F38-4BF3-B017-03D4C0B90777}"/>
    <cellStyle name="Millares 98 3 2 2 4" xfId="16489" xr:uid="{CA766D21-BFAD-4A0C-9842-D26832F326E1}"/>
    <cellStyle name="Millares 98 3 2 2 5" xfId="18704" xr:uid="{A91E1275-8C8E-4269-B019-E600452BF129}"/>
    <cellStyle name="Millares 98 3 2 2 6" xfId="8907" xr:uid="{9B61FFEA-CE32-4FDF-BA04-1D59F90865F3}"/>
    <cellStyle name="Millares 98 3 2 3" xfId="5874" xr:uid="{C359CC7F-1B88-45C2-BFE8-4EF957B10FCD}"/>
    <cellStyle name="Millares 98 3 2 3 2" xfId="14252" xr:uid="{F8BB642C-AC34-45EC-A907-A6E299CAD32E}"/>
    <cellStyle name="Millares 98 3 2 3 3" xfId="12430" xr:uid="{E13C8AE5-0951-420D-971E-23CB1CFE3FB1}"/>
    <cellStyle name="Millares 98 3 2 3 4" xfId="18705" xr:uid="{69C9DB66-D379-4170-90BD-02B0361EBC3B}"/>
    <cellStyle name="Millares 98 3 2 3 5" xfId="8908" xr:uid="{B2041CBE-D5DE-438C-BF37-40EC936704C9}"/>
    <cellStyle name="Millares 98 3 2 4" xfId="7184" xr:uid="{27954FBC-8AC1-4208-8492-829828213EC6}"/>
    <cellStyle name="Millares 98 3 2 4 2" xfId="14253" xr:uid="{185C6402-D886-498C-9695-91238FCF69C6}"/>
    <cellStyle name="Millares 98 3 2 4 3" xfId="19962" xr:uid="{B32E7E82-2012-45AC-99BE-E1A04C270F35}"/>
    <cellStyle name="Millares 98 3 2 4 4" xfId="8909" xr:uid="{10EDB010-1B05-4BBB-98FD-8CF17548528D}"/>
    <cellStyle name="Millares 98 3 2 5" xfId="8910" xr:uid="{81E11E0E-4E44-414B-92CD-2E9F026C2F77}"/>
    <cellStyle name="Millares 98 3 2 5 2" xfId="14254" xr:uid="{48859A4F-ABD8-4C0E-8D35-DF8878FE7D97}"/>
    <cellStyle name="Millares 98 3 2 6" xfId="14250" xr:uid="{C9BB9EE7-8E4B-4B90-A4AF-D5488E7875D8}"/>
    <cellStyle name="Millares 98 3 2 7" xfId="11253" xr:uid="{25E9FC22-4B85-471D-91DD-4EA4F4DE0DBF}"/>
    <cellStyle name="Millares 98 3 2 8" xfId="16488" xr:uid="{53715F9D-5D5A-4994-B0C3-EFB84C34223B}"/>
    <cellStyle name="Millares 98 3 2 9" xfId="18703" xr:uid="{B6C8D4A9-DAE8-4372-90AD-BACFF49E1E72}"/>
    <cellStyle name="Millares 98 3 3" xfId="5875" xr:uid="{562DD075-CEA5-4E5F-9ECC-E811F38D5448}"/>
    <cellStyle name="Millares 98 3 3 2" xfId="5876" xr:uid="{1C856804-7C09-405E-9BEF-505B0BBACA51}"/>
    <cellStyle name="Millares 98 3 3 2 2" xfId="14256" xr:uid="{97278733-E63B-42C6-A1E4-C3D37073FA27}"/>
    <cellStyle name="Millares 98 3 3 2 3" xfId="18707" xr:uid="{7CA707D1-1DE1-480A-9C86-E072A5DAA182}"/>
    <cellStyle name="Millares 98 3 3 2 4" xfId="8912" xr:uid="{3F19FF3B-9780-4D0B-93BA-65D521B679E1}"/>
    <cellStyle name="Millares 98 3 3 3" xfId="14255" xr:uid="{51A1680D-6614-4CE4-8431-B7F541074244}"/>
    <cellStyle name="Millares 98 3 3 4" xfId="11255" xr:uid="{252C36D9-3FC2-4AD5-8409-D05094101763}"/>
    <cellStyle name="Millares 98 3 3 5" xfId="16490" xr:uid="{9779800A-73A8-42B0-97F4-86C67150D1F4}"/>
    <cellStyle name="Millares 98 3 3 6" xfId="18706" xr:uid="{EF4B5428-A120-413A-AC39-86E250197299}"/>
    <cellStyle name="Millares 98 3 3 7" xfId="8911" xr:uid="{99D5B412-3336-4D0F-9E59-52A662CF62AA}"/>
    <cellStyle name="Millares 98 3 4" xfId="5877" xr:uid="{E6F1621B-9CE8-43AA-8C5C-3DC0407E47A6}"/>
    <cellStyle name="Millares 98 3 4 2" xfId="5878" xr:uid="{622F5ADB-26E1-4655-A738-D95048782B38}"/>
    <cellStyle name="Millares 98 3 4 2 2" xfId="14258" xr:uid="{50C21E4E-1BB4-48C6-88FE-96DFF16FB27C}"/>
    <cellStyle name="Millares 98 3 4 2 3" xfId="18709" xr:uid="{2E12BEF7-468C-4778-86D5-23DE8A7F774A}"/>
    <cellStyle name="Millares 98 3 4 2 4" xfId="8914" xr:uid="{1869B02A-F1FD-470F-B9F8-BA176B245D16}"/>
    <cellStyle name="Millares 98 3 4 3" xfId="14257" xr:uid="{EB8F50F0-F594-48CF-A9F0-B09E0B689D28}"/>
    <cellStyle name="Millares 98 3 4 4" xfId="11256" xr:uid="{6D7F300E-F1FC-4796-831C-BFB2C5D75BAB}"/>
    <cellStyle name="Millares 98 3 4 5" xfId="16491" xr:uid="{63BD3CAA-52BB-4856-8FBC-84C115FAE78A}"/>
    <cellStyle name="Millares 98 3 4 6" xfId="18708" xr:uid="{7FF61E93-1C51-45D8-8211-9ED0FDE0DA86}"/>
    <cellStyle name="Millares 98 3 4 7" xfId="8913" xr:uid="{5A960C8A-2AD4-470D-BAB5-B307CFD08A8C}"/>
    <cellStyle name="Millares 98 3 5" xfId="5879" xr:uid="{1AC667A3-8DFF-45F8-B0E3-15F182D3430B}"/>
    <cellStyle name="Millares 98 3 5 2" xfId="14259" xr:uid="{2D4351E9-BFB8-4BC7-A94E-06E271EFD906}"/>
    <cellStyle name="Millares 98 3 5 3" xfId="11257" xr:uid="{2CE09E74-F34D-43E1-AABE-94C198FF7689}"/>
    <cellStyle name="Millares 98 3 5 4" xfId="16492" xr:uid="{7CDCDABB-5187-4665-B5F7-09A98DF10784}"/>
    <cellStyle name="Millares 98 3 5 5" xfId="18710" xr:uid="{134EADDF-D9C1-420A-90A7-994BD5B27F7F}"/>
    <cellStyle name="Millares 98 3 5 6" xfId="8915" xr:uid="{A7FFA323-74D4-46F7-9ABE-120DB1BE0E9D}"/>
    <cellStyle name="Millares 98 3 6" xfId="5880" xr:uid="{B7DD04C3-DEA8-43EC-83CE-B488C061C644}"/>
    <cellStyle name="Millares 98 3 6 2" xfId="14260" xr:uid="{16E02C31-A6DF-4A30-969F-B10BD817D66E}"/>
    <cellStyle name="Millares 98 3 6 3" xfId="12429" xr:uid="{5CEDAED4-CD97-41AF-954E-B22292BB4F31}"/>
    <cellStyle name="Millares 98 3 6 4" xfId="18711" xr:uid="{C66882C5-47A6-4249-92DE-C1287DD0497A}"/>
    <cellStyle name="Millares 98 3 6 5" xfId="8916" xr:uid="{09D5183A-B467-4924-ACF6-70F22E568992}"/>
    <cellStyle name="Millares 98 3 7" xfId="7183" xr:uid="{39A3D23B-775C-4F8B-81E9-4E9BD014C6F2}"/>
    <cellStyle name="Millares 98 3 7 2" xfId="14261" xr:uid="{312A85CC-7206-4FBB-B860-773096B5200F}"/>
    <cellStyle name="Millares 98 3 7 3" xfId="19961" xr:uid="{8CD60B1D-BCF1-4615-9267-88BCD2B83944}"/>
    <cellStyle name="Millares 98 3 7 4" xfId="8917" xr:uid="{8D494846-4F8B-4327-84A0-EFB5929C9D62}"/>
    <cellStyle name="Millares 98 3 8" xfId="8918" xr:uid="{9770C51C-9D74-4595-8475-78E5FD7F24A8}"/>
    <cellStyle name="Millares 98 3 8 2" xfId="14262" xr:uid="{E5368A71-8A0A-47D4-85C5-8BC7D50BE2D1}"/>
    <cellStyle name="Millares 98 3 9" xfId="14249" xr:uid="{72511647-E36B-47FE-823B-B77FD9E5C1D0}"/>
    <cellStyle name="Millares 98 4" xfId="5881" xr:uid="{BC3B1311-2B31-45FE-AC58-F04E70559AA1}"/>
    <cellStyle name="Millares 98 4 2" xfId="5882" xr:uid="{9B74E999-51E4-42B1-825B-C85295609C1E}"/>
    <cellStyle name="Millares 98 4 2 2" xfId="14264" xr:uid="{004C8B53-E4E0-4AA3-A6A3-4BEBE872288A}"/>
    <cellStyle name="Millares 98 4 2 3" xfId="11259" xr:uid="{6C97BB2E-96EB-4251-8C83-3AB5A68485BB}"/>
    <cellStyle name="Millares 98 4 2 4" xfId="16494" xr:uid="{39A1BF8A-51DA-449E-B11D-F6E42825548A}"/>
    <cellStyle name="Millares 98 4 2 5" xfId="18713" xr:uid="{011AC9AA-34C9-4220-A098-BAF371D98A9F}"/>
    <cellStyle name="Millares 98 4 2 6" xfId="8920" xr:uid="{70574032-7E7A-4454-9709-51B508195745}"/>
    <cellStyle name="Millares 98 4 3" xfId="5883" xr:uid="{546AA99B-683B-44C7-A695-867D63D3F62A}"/>
    <cellStyle name="Millares 98 4 3 2" xfId="14265" xr:uid="{CF2B76DB-3ABF-41E2-A50F-FBD7508CF972}"/>
    <cellStyle name="Millares 98 4 3 3" xfId="11260" xr:uid="{111CD9DC-4358-48E2-9EB6-EA62570DA879}"/>
    <cellStyle name="Millares 98 4 3 4" xfId="16495" xr:uid="{9F191C5B-24B4-4E09-B2FA-AA421EC076EE}"/>
    <cellStyle name="Millares 98 4 3 5" xfId="18714" xr:uid="{B48D080B-33F7-4CFC-A787-3C459089E30B}"/>
    <cellStyle name="Millares 98 4 3 6" xfId="8921" xr:uid="{3D7BC5E8-C48A-414F-9B7A-23AF17D57846}"/>
    <cellStyle name="Millares 98 4 4" xfId="14263" xr:uid="{4C9672D0-0981-473C-B634-CCA9CCADD8E8}"/>
    <cellStyle name="Millares 98 4 5" xfId="11258" xr:uid="{BD55C98E-62CD-4915-9A2F-BEA494E967E3}"/>
    <cellStyle name="Millares 98 4 6" xfId="16493" xr:uid="{A2102E9C-6BAB-49D3-B0C2-BCAA08579630}"/>
    <cellStyle name="Millares 98 4 7" xfId="18712" xr:uid="{31923968-7E00-47B5-92C7-509D10DCCBA7}"/>
    <cellStyle name="Millares 98 4 8" xfId="8919" xr:uid="{88A2DDC0-C1F3-4E1C-BAE6-8B56F7E30039}"/>
    <cellStyle name="Millares 98 5" xfId="5884" xr:uid="{BD363795-1102-4D5D-A8C6-0C5FC37F024D}"/>
    <cellStyle name="Millares 98 5 2" xfId="5885" xr:uid="{7D3FA5DD-5B89-4B01-8E3D-3DB455B4CFD9}"/>
    <cellStyle name="Millares 98 5 2 2" xfId="14267" xr:uid="{55C405C1-3CE8-4B10-8F64-ACD74FE9068A}"/>
    <cellStyle name="Millares 98 5 2 3" xfId="11262" xr:uid="{686A47B0-2449-42C3-B941-3ADD2FC1B6FA}"/>
    <cellStyle name="Millares 98 5 2 4" xfId="16497" xr:uid="{AD3F85C7-F83F-4E73-9B79-8642F9C98E82}"/>
    <cellStyle name="Millares 98 5 2 5" xfId="18716" xr:uid="{BCCEFEC9-EAF1-4EE6-A52B-F5AAE8C5987E}"/>
    <cellStyle name="Millares 98 5 2 6" xfId="8923" xr:uid="{DC4EF931-B092-4CB0-9A28-35045DF254B1}"/>
    <cellStyle name="Millares 98 5 3" xfId="14266" xr:uid="{4C5BE470-A62C-4BAF-88D1-6AC6BB8160DC}"/>
    <cellStyle name="Millares 98 5 4" xfId="11261" xr:uid="{7C85916A-1F93-478C-A8B2-2BF245B99C0D}"/>
    <cellStyle name="Millares 98 5 5" xfId="16496" xr:uid="{B0EA3F64-14A1-4782-A54A-E8EF76ED632A}"/>
    <cellStyle name="Millares 98 5 6" xfId="18715" xr:uid="{C12F8490-9B12-44F7-A53F-5B8726E763F9}"/>
    <cellStyle name="Millares 98 5 7" xfId="8922" xr:uid="{A462E4DD-F98C-444A-8447-207809310098}"/>
    <cellStyle name="Millares 98 6" xfId="5886" xr:uid="{CB7164F4-C822-4F3E-8DA7-3A6BBDE2607B}"/>
    <cellStyle name="Millares 98 6 2" xfId="14268" xr:uid="{57CA7ABC-BC00-4B60-9907-BD21FD74E583}"/>
    <cellStyle name="Millares 98 6 3" xfId="11263" xr:uid="{208D65F2-510F-4F71-8282-86E1D1B9C537}"/>
    <cellStyle name="Millares 98 6 4" xfId="16498" xr:uid="{990B14CC-1D1E-4C38-A965-0CA87F266264}"/>
    <cellStyle name="Millares 98 6 5" xfId="18717" xr:uid="{4EC987E7-7358-4B21-85AF-DD3F965E5FB1}"/>
    <cellStyle name="Millares 98 6 6" xfId="8924" xr:uid="{885D8DB4-D21A-4D90-9A6D-CCDFB29CED0B}"/>
    <cellStyle name="Millares 98 7" xfId="5887" xr:uid="{D4911721-16FA-4B08-A905-79EF062CF78A}"/>
    <cellStyle name="Millares 98 7 2" xfId="14269" xr:uid="{CFCFE5E3-E8FF-4B96-B4D3-63ACB04A620D}"/>
    <cellStyle name="Millares 98 7 3" xfId="11264" xr:uid="{D818AB5B-C8A5-4C56-A5CA-1B264F6D6F26}"/>
    <cellStyle name="Millares 98 7 4" xfId="16499" xr:uid="{B61288EE-C51F-433C-B577-9D7ED851F740}"/>
    <cellStyle name="Millares 98 7 5" xfId="18718" xr:uid="{647541B0-804E-4B3C-B26C-F82007A33AAC}"/>
    <cellStyle name="Millares 98 7 6" xfId="8925" xr:uid="{350B55FA-4D1B-48A3-A54C-06B22A437FA0}"/>
    <cellStyle name="Millares 98 8" xfId="5888" xr:uid="{D1334254-6A31-4FA3-8505-0670F21A2139}"/>
    <cellStyle name="Millares 98 8 2" xfId="14270" xr:uid="{1448F0E6-E409-4AE0-9DBF-37FC23248745}"/>
    <cellStyle name="Millares 98 8 3" xfId="12427" xr:uid="{406C3D21-E102-4828-AB10-057700CE0618}"/>
    <cellStyle name="Millares 98 8 4" xfId="18719" xr:uid="{A9C1054D-E412-4A96-AE58-2FC4CD224984}"/>
    <cellStyle name="Millares 98 8 5" xfId="8926" xr:uid="{6086467E-1DFC-47E2-A884-350DD5B72D5A}"/>
    <cellStyle name="Millares 98 9" xfId="7181" xr:uid="{D8E66CDC-98CA-41FA-B920-3DD292C227A4}"/>
    <cellStyle name="Millares 98 9 2" xfId="14271" xr:uid="{88AC80BE-B086-4F9D-92BA-331A40AA7DC4}"/>
    <cellStyle name="Millares 98 9 3" xfId="19959" xr:uid="{E211E0C1-69CE-4EFD-886B-85CD545EE0AB}"/>
    <cellStyle name="Millares 98 9 4" xfId="8927" xr:uid="{D923185D-ABD2-4417-A304-180A4488C420}"/>
    <cellStyle name="Millares 99" xfId="5889" xr:uid="{3AE04C86-04BC-488A-85F8-FA93C2DBE1B5}"/>
    <cellStyle name="Millares 99 10" xfId="14272" xr:uid="{478F486D-05E2-45D0-91CF-76217EFEF645}"/>
    <cellStyle name="Millares 99 11" xfId="11265" xr:uid="{1D8FF203-CDC2-49A2-95C8-C72F46424F56}"/>
    <cellStyle name="Millares 99 12" xfId="16500" xr:uid="{3920B3B8-E935-4019-8AC8-9FA95BDFAB00}"/>
    <cellStyle name="Millares 99 13" xfId="18720" xr:uid="{599DCD5D-E54A-4180-9657-D4E51A7B3AD1}"/>
    <cellStyle name="Millares 99 14" xfId="8928" xr:uid="{0203FF92-C2AE-4182-9970-D41BAD245A1B}"/>
    <cellStyle name="Millares 99 2" xfId="5890" xr:uid="{25B4ACB2-3592-4E7F-8404-84A78A114E21}"/>
    <cellStyle name="Millares 99 2 10" xfId="16501" xr:uid="{58B4A353-0CC8-4D08-AAA9-51878DA3BB85}"/>
    <cellStyle name="Millares 99 2 11" xfId="18721" xr:uid="{EB567B9B-B317-4AC7-95D6-25877A95DA7C}"/>
    <cellStyle name="Millares 99 2 12" xfId="8929" xr:uid="{27A72898-8F6F-4B72-84B6-B4F76EC04D21}"/>
    <cellStyle name="Millares 99 2 2" xfId="5891" xr:uid="{5BDDC26C-BF7C-437D-860F-B059AE554F01}"/>
    <cellStyle name="Millares 99 2 2 2" xfId="5892" xr:uid="{7AF6060C-9DED-48B8-B5F2-7C8E357D0D7D}"/>
    <cellStyle name="Millares 99 2 2 2 2" xfId="14275" xr:uid="{F087E4CF-B91B-4B63-BAC6-24F635F969A3}"/>
    <cellStyle name="Millares 99 2 2 2 3" xfId="18723" xr:uid="{EA520B53-2AB4-4953-B7E9-90F0DD1CA73B}"/>
    <cellStyle name="Millares 99 2 2 2 4" xfId="8931" xr:uid="{59D64CA2-CBE4-475D-B12B-745FFE2B69C0}"/>
    <cellStyle name="Millares 99 2 2 3" xfId="14274" xr:uid="{C7715666-1808-4E7C-ADAD-427BEC3972AD}"/>
    <cellStyle name="Millares 99 2 2 4" xfId="11267" xr:uid="{7965885E-9C72-401A-8A71-DAC5784EB360}"/>
    <cellStyle name="Millares 99 2 2 5" xfId="16502" xr:uid="{8E999456-2D55-43BC-99F2-863CD40D7A2F}"/>
    <cellStyle name="Millares 99 2 2 6" xfId="18722" xr:uid="{CBC48ADC-0AA2-4969-BFBA-04D63E4B33BB}"/>
    <cellStyle name="Millares 99 2 2 7" xfId="8930" xr:uid="{86E86E26-E1DF-47B6-8A34-2F9974D9FB46}"/>
    <cellStyle name="Millares 99 2 3" xfId="5893" xr:uid="{44B97F4E-BBC7-4B70-AA03-7C636AB3FD67}"/>
    <cellStyle name="Millares 99 2 3 2" xfId="14276" xr:uid="{B80FE0A0-9C5F-4199-9EEB-6FA1F4470133}"/>
    <cellStyle name="Millares 99 2 3 3" xfId="11268" xr:uid="{76DD94F8-ED4D-4DA7-8E2F-037CE27133E5}"/>
    <cellStyle name="Millares 99 2 3 4" xfId="16503" xr:uid="{3E721F81-277C-46D9-9088-17A64417B220}"/>
    <cellStyle name="Millares 99 2 3 5" xfId="18724" xr:uid="{05EE9E15-16BE-4083-9292-B7533C2B60FE}"/>
    <cellStyle name="Millares 99 2 3 6" xfId="8932" xr:uid="{CE1C55E3-938F-4BEF-99AF-1305FD54D3E8}"/>
    <cellStyle name="Millares 99 2 4" xfId="5894" xr:uid="{26D3DB6E-4C06-4E22-BE5D-4CDBD9DF077C}"/>
    <cellStyle name="Millares 99 2 4 2" xfId="14277" xr:uid="{16285B9A-F138-4438-9F23-017B335A25CE}"/>
    <cellStyle name="Millares 99 2 4 3" xfId="11269" xr:uid="{4F0D637C-40EF-41B5-BF2D-A77A136A9F76}"/>
    <cellStyle name="Millares 99 2 4 4" xfId="16504" xr:uid="{4B42A8C4-392B-4187-ADB6-D1D3833396E7}"/>
    <cellStyle name="Millares 99 2 4 5" xfId="18725" xr:uid="{15E1A7D5-B2AA-4C25-A8B5-3AA6D990933F}"/>
    <cellStyle name="Millares 99 2 4 6" xfId="8933" xr:uid="{E8B6447C-3E37-44FE-9E4E-F98A4082E5C6}"/>
    <cellStyle name="Millares 99 2 5" xfId="5895" xr:uid="{49B48AEF-8EAD-41FE-AD33-832229A6B5EE}"/>
    <cellStyle name="Millares 99 2 5 2" xfId="14278" xr:uid="{08121982-ED9A-4F77-9A46-AF499CFF72C5}"/>
    <cellStyle name="Millares 99 2 5 3" xfId="12432" xr:uid="{AEB3AFED-8F46-4D42-AADB-A0BB3B311665}"/>
    <cellStyle name="Millares 99 2 5 4" xfId="18726" xr:uid="{8E64A39A-0A51-4085-8AE0-F8F341CCCD93}"/>
    <cellStyle name="Millares 99 2 5 5" xfId="8934" xr:uid="{4AC4E334-6613-492A-82F8-68083A519FB0}"/>
    <cellStyle name="Millares 99 2 6" xfId="7186" xr:uid="{6380363B-8047-45F2-ABDA-31E431B9C485}"/>
    <cellStyle name="Millares 99 2 6 2" xfId="14279" xr:uid="{CFF37646-E5D6-49F3-B9D5-921BF0853F82}"/>
    <cellStyle name="Millares 99 2 6 3" xfId="19964" xr:uid="{10CED868-C981-4465-B0D5-645999AF0FD1}"/>
    <cellStyle name="Millares 99 2 6 4" xfId="8935" xr:uid="{1D4184F7-1F86-4B3B-9ED7-BC836D75F0F2}"/>
    <cellStyle name="Millares 99 2 7" xfId="8936" xr:uid="{23FE72D0-C316-4ECF-B92D-91951CDF19F3}"/>
    <cellStyle name="Millares 99 2 7 2" xfId="14280" xr:uid="{3DDABD6D-FAD9-4AD4-BF88-96B2F5B958A9}"/>
    <cellStyle name="Millares 99 2 8" xfId="14273" xr:uid="{279C4955-54EE-4529-87DE-C199F10ACB73}"/>
    <cellStyle name="Millares 99 2 9" xfId="11266" xr:uid="{4682739B-217B-49FD-BFFB-D14A7C20784C}"/>
    <cellStyle name="Millares 99 3" xfId="5896" xr:uid="{DBC32327-CCA6-43FF-A05D-2673EB93FC43}"/>
    <cellStyle name="Millares 99 3 2" xfId="5897" xr:uid="{49B79D4D-32B1-40F7-A9E4-030E40208E77}"/>
    <cellStyle name="Millares 99 3 2 2" xfId="14282" xr:uid="{0FBF00EE-F96B-439A-BD6D-AA9EC2061EA8}"/>
    <cellStyle name="Millares 99 3 2 3" xfId="11271" xr:uid="{149F7CA5-19B5-4590-B012-12274803BD2C}"/>
    <cellStyle name="Millares 99 3 2 4" xfId="16506" xr:uid="{6DCAF7D3-AE85-4DB2-B869-3188F9386837}"/>
    <cellStyle name="Millares 99 3 2 5" xfId="18728" xr:uid="{2B0A5F06-8311-4AB2-8D26-3A43E5A930C1}"/>
    <cellStyle name="Millares 99 3 2 6" xfId="8938" xr:uid="{6D2DD638-0D09-4114-BD24-3B6A211E6025}"/>
    <cellStyle name="Millares 99 3 3" xfId="5898" xr:uid="{502A3472-377A-476E-8A60-29C14F33421B}"/>
    <cellStyle name="Millares 99 3 3 2" xfId="14283" xr:uid="{DF3AF7DC-0483-48DD-9560-52C8A99E8961}"/>
    <cellStyle name="Millares 99 3 3 3" xfId="11272" xr:uid="{BB4E5495-A60B-4272-ACD7-DA5214E303CF}"/>
    <cellStyle name="Millares 99 3 3 4" xfId="16507" xr:uid="{F4B5761B-07F6-43C6-9E9E-88EAB7990B2F}"/>
    <cellStyle name="Millares 99 3 3 5" xfId="18729" xr:uid="{1780399B-1B8B-4D09-8691-E1AB7E7F6ECB}"/>
    <cellStyle name="Millares 99 3 3 6" xfId="8939" xr:uid="{CF4F62D5-5727-4476-9E56-D40BB3861733}"/>
    <cellStyle name="Millares 99 3 4" xfId="14281" xr:uid="{555EEDD4-34F4-4BEC-9968-639A37DB6E9F}"/>
    <cellStyle name="Millares 99 3 5" xfId="11270" xr:uid="{C2A31A24-10D9-4C86-BD56-DF9A4A74649D}"/>
    <cellStyle name="Millares 99 3 6" xfId="16505" xr:uid="{AE85A7E4-63B3-4DE2-826A-68F0267FA8FB}"/>
    <cellStyle name="Millares 99 3 7" xfId="18727" xr:uid="{9C36CCD6-5D46-42FA-A4DE-2A9FDB45A685}"/>
    <cellStyle name="Millares 99 3 8" xfId="8937" xr:uid="{FEEBAA36-D92F-4B56-B21A-8B8053A61FE6}"/>
    <cellStyle name="Millares 99 4" xfId="5899" xr:uid="{86BA8056-006B-4EF0-B954-EAD83C25783C}"/>
    <cellStyle name="Millares 99 4 2" xfId="5900" xr:uid="{C0343374-105D-4E62-8C13-EB3173B09C50}"/>
    <cellStyle name="Millares 99 4 2 2" xfId="14285" xr:uid="{74525503-79F5-4251-9BB6-C1FD1DFD2EED}"/>
    <cellStyle name="Millares 99 4 2 3" xfId="11274" xr:uid="{BA27C8D8-F123-4491-92CF-AC889B6E77B9}"/>
    <cellStyle name="Millares 99 4 2 4" xfId="16509" xr:uid="{FA058C5A-0E8F-4A05-A27A-A7997AD3A06D}"/>
    <cellStyle name="Millares 99 4 2 5" xfId="18731" xr:uid="{85A3D76F-3E3B-4C5B-8EDA-5198809DB968}"/>
    <cellStyle name="Millares 99 4 2 6" xfId="8941" xr:uid="{91B4A9E6-BDFE-491E-ADFF-171CD71AD703}"/>
    <cellStyle name="Millares 99 4 3" xfId="14284" xr:uid="{8A3C2052-9FCB-48BB-9479-218662123548}"/>
    <cellStyle name="Millares 99 4 4" xfId="11273" xr:uid="{AC091B53-813B-47AD-B030-5FE0D130BAD9}"/>
    <cellStyle name="Millares 99 4 5" xfId="16508" xr:uid="{27F4CD0C-9CA1-4E10-B537-1BB2C10CE840}"/>
    <cellStyle name="Millares 99 4 6" xfId="18730" xr:uid="{8CD3757B-E0BF-4C56-BBA3-EA07942853D6}"/>
    <cellStyle name="Millares 99 4 7" xfId="8940" xr:uid="{D27E7888-4221-4D9B-BC88-1B38B8F49CE0}"/>
    <cellStyle name="Millares 99 5" xfId="5901" xr:uid="{C7B8AA9B-761B-491B-9D7D-DFBC14BDC642}"/>
    <cellStyle name="Millares 99 5 2" xfId="14286" xr:uid="{47D8C9EE-61B8-419D-99BA-A37D1014D667}"/>
    <cellStyle name="Millares 99 5 3" xfId="11275" xr:uid="{7735462D-E006-4C6D-946D-BE764AB94218}"/>
    <cellStyle name="Millares 99 5 4" xfId="16510" xr:uid="{47C3D5C3-3788-4F83-8680-85B6E717234F}"/>
    <cellStyle name="Millares 99 5 5" xfId="18732" xr:uid="{60B0A703-9B34-4F64-ACB8-688971C6377A}"/>
    <cellStyle name="Millares 99 5 6" xfId="8942" xr:uid="{B597EE7D-88E0-4D4A-9440-8555364EB2D1}"/>
    <cellStyle name="Millares 99 6" xfId="5902" xr:uid="{A45647AD-2CA5-4617-AAD1-B3218D4E8C36}"/>
    <cellStyle name="Millares 99 6 2" xfId="14287" xr:uid="{9CA1DA63-AD34-4B76-A2F8-B552BD5937F1}"/>
    <cellStyle name="Millares 99 6 3" xfId="11276" xr:uid="{97AECECD-43CC-4D7A-9863-795DFA1874E6}"/>
    <cellStyle name="Millares 99 6 4" xfId="16511" xr:uid="{B3596A9D-3C99-4AB3-8B82-DD89E6748C26}"/>
    <cellStyle name="Millares 99 6 5" xfId="18733" xr:uid="{42431B91-9B8A-463C-BFB0-C1215101AF7A}"/>
    <cellStyle name="Millares 99 6 6" xfId="8943" xr:uid="{8EB5D5F4-B23E-4A78-9D9D-797F81CE6106}"/>
    <cellStyle name="Millares 99 7" xfId="5903" xr:uid="{B52C20FB-6F5D-4B1E-8693-7CDB24027E66}"/>
    <cellStyle name="Millares 99 7 2" xfId="14288" xr:uid="{47033DC6-9995-44C3-B1DA-546E0CC96E7C}"/>
    <cellStyle name="Millares 99 7 3" xfId="12431" xr:uid="{44240AE7-64F2-47E0-8CAF-49CBF45168B4}"/>
    <cellStyle name="Millares 99 7 4" xfId="18734" xr:uid="{FF76CAAB-13B8-4AB6-A111-CF07742F5A61}"/>
    <cellStyle name="Millares 99 7 5" xfId="8944" xr:uid="{C3745687-0FFC-4503-B18B-80D43DBF30A1}"/>
    <cellStyle name="Millares 99 8" xfId="7185" xr:uid="{AC35020B-0543-454F-8E43-659138F0121C}"/>
    <cellStyle name="Millares 99 8 2" xfId="14289" xr:uid="{D5384397-F212-42A2-8C5E-A4A1CD785F90}"/>
    <cellStyle name="Millares 99 8 3" xfId="19963" xr:uid="{ABF444F8-4AAA-4348-A37F-BEECDFE7B9D1}"/>
    <cellStyle name="Millares 99 8 4" xfId="8945" xr:uid="{83F8A993-349F-4557-B073-1577F2E63F95}"/>
    <cellStyle name="Millares 99 9" xfId="8946" xr:uid="{DEA2CFB6-9E9C-4B5A-AF94-0FE07DD6AE82}"/>
    <cellStyle name="Millares 99 9 2" xfId="14290" xr:uid="{2D65AF48-6F0D-4679-8CB7-7468988FCF0C}"/>
    <cellStyle name="Moneda" xfId="40312" builtinId="4"/>
    <cellStyle name="Moneda 10" xfId="421" xr:uid="{3A0F74F6-4EA7-49C6-B119-245142F7885E}"/>
    <cellStyle name="Moneda 2" xfId="40308" xr:uid="{245B5A94-961F-4442-B6AC-E1A7303F2ACF}"/>
    <cellStyle name="Neutral" xfId="8" builtinId="28" customBuiltin="1"/>
    <cellStyle name="Neutral 2" xfId="647" xr:uid="{41B73BF4-2FE9-4284-A260-8FB271F22FCA}"/>
    <cellStyle name="Neutral 2 10" xfId="18735" xr:uid="{EAF5951C-ABF7-461E-8A64-47A480DE833B}"/>
    <cellStyle name="Neutral 2 11" xfId="8947" xr:uid="{01BDDE15-B128-4B10-8DB5-044BD3E60AA6}"/>
    <cellStyle name="Neutral 2 12" xfId="5904" xr:uid="{665F3456-4E02-486A-B048-39DCF2C5C249}"/>
    <cellStyle name="Neutral 2 2" xfId="5905" xr:uid="{F00D5221-ED20-48D3-827F-5E1D78644FA1}"/>
    <cellStyle name="Neutral 2 2 2" xfId="5906" xr:uid="{7BC9D9A2-7133-48F5-81EB-0582FAC0BEFB}"/>
    <cellStyle name="Neutral 2 2 2 2" xfId="14293" xr:uid="{0C4C5CEC-6D2B-4F67-A58D-319E68658318}"/>
    <cellStyle name="Neutral 2 2 2 3" xfId="11280" xr:uid="{FB14A683-FB1B-4E68-9779-597F4A8E5AB4}"/>
    <cellStyle name="Neutral 2 2 2 4" xfId="16515" xr:uid="{B01D7020-D5EA-4C74-8658-351F6239FC88}"/>
    <cellStyle name="Neutral 2 2 2 5" xfId="18737" xr:uid="{825582A0-B6C8-4434-A5D9-096DEBC4D1D6}"/>
    <cellStyle name="Neutral 2 2 2 6" xfId="8949" xr:uid="{968506FE-B184-4318-BAF2-048C7F1ED218}"/>
    <cellStyle name="Neutral 2 2 3" xfId="14292" xr:uid="{2F280F30-55D0-4B84-BF59-1A744344CF93}"/>
    <cellStyle name="Neutral 2 2 4" xfId="11279" xr:uid="{C47DC19D-6DBB-46CF-AF25-460E27D87ED0}"/>
    <cellStyle name="Neutral 2 2 5" xfId="16514" xr:uid="{78C8423F-2164-4E49-85F8-6D620164E7A1}"/>
    <cellStyle name="Neutral 2 2 6" xfId="18736" xr:uid="{2847FA39-8ED6-444D-A2D4-43A280D8CDBB}"/>
    <cellStyle name="Neutral 2 2 7" xfId="8948" xr:uid="{605722C6-0CA0-4255-B8F3-830136BBD890}"/>
    <cellStyle name="Neutral 2 3" xfId="5907" xr:uid="{56305D96-A58C-46CE-A04E-348C19EA90EC}"/>
    <cellStyle name="Neutral 2 3 2" xfId="14294" xr:uid="{A04DF065-887A-402F-B6B5-D12605F17070}"/>
    <cellStyle name="Neutral 2 3 3" xfId="11281" xr:uid="{ADEDBCC9-E87F-46F9-8BA7-EB7488E1FC9C}"/>
    <cellStyle name="Neutral 2 3 4" xfId="16516" xr:uid="{E3058187-2EB8-4528-82D5-929D3B6F6FC5}"/>
    <cellStyle name="Neutral 2 3 5" xfId="18738" xr:uid="{728B7CD6-9E0C-4837-B6BA-91D4E3A9D38D}"/>
    <cellStyle name="Neutral 2 3 6" xfId="8950" xr:uid="{0D1F3E9B-3BC0-4796-9903-4675DFE26D0D}"/>
    <cellStyle name="Neutral 2 4" xfId="5908" xr:uid="{5419849A-1969-4F7C-9A75-635AA122ABAF}"/>
    <cellStyle name="Neutral 2 4 2" xfId="14295" xr:uid="{06CD64DC-C88F-4367-BD6D-539236B913C6}"/>
    <cellStyle name="Neutral 2 4 3" xfId="12433" xr:uid="{BAE7C7D7-233D-41F5-9DA6-800BD98D2907}"/>
    <cellStyle name="Neutral 2 4 4" xfId="18739" xr:uid="{46C03EAF-62C6-4280-92FC-4C42994C249C}"/>
    <cellStyle name="Neutral 2 4 5" xfId="8951" xr:uid="{A7DE8052-5B11-4600-835C-4DCD151FE80D}"/>
    <cellStyle name="Neutral 2 5" xfId="7069" xr:uid="{9CF9E559-A98A-419D-B3E6-6759D0483873}"/>
    <cellStyle name="Neutral 2 5 2" xfId="14296" xr:uid="{775CAF9B-60C6-4FF6-B482-4874FFB0EF7F}"/>
    <cellStyle name="Neutral 2 5 3" xfId="19877" xr:uid="{6143EA26-E870-4D87-9DA2-5F73CB23C572}"/>
    <cellStyle name="Neutral 2 5 4" xfId="8952" xr:uid="{0CEBE056-BD42-4A58-8E7C-242B1261737C}"/>
    <cellStyle name="Neutral 2 6" xfId="8953" xr:uid="{A1610E27-4DB9-4C1D-A896-6C524A8BE169}"/>
    <cellStyle name="Neutral 2 6 2" xfId="14297" xr:uid="{18D0B674-EA9C-4572-8B64-6B502352D4F2}"/>
    <cellStyle name="Neutral 2 7" xfId="14291" xr:uid="{CCE20BE1-9AC0-4B32-AC39-29ACC2E24C19}"/>
    <cellStyle name="Neutral 2 8" xfId="11278" xr:uid="{2CDDA2F3-655C-4039-9CCB-AEAFB958D30A}"/>
    <cellStyle name="Neutral 2 9" xfId="16513" xr:uid="{8AFEA977-A5F3-4DA0-93BC-00D2C52EA17D}"/>
    <cellStyle name="Neutral 3" xfId="648" xr:uid="{C6CF611B-8F37-4CC5-856C-2A9417F21EF6}"/>
    <cellStyle name="Neutral 3 10" xfId="8954" xr:uid="{F62670FB-7CD0-4CCE-AC24-8CBB012B726B}"/>
    <cellStyle name="Neutral 3 11" xfId="5909" xr:uid="{ECDEBA7F-8021-4AF8-998C-A60FBDB2BD82}"/>
    <cellStyle name="Neutral 3 2" xfId="5910" xr:uid="{DAFA916A-6609-499C-BFD6-B5A3EE0BBA37}"/>
    <cellStyle name="Neutral 3 2 2" xfId="14299" xr:uid="{9E765AF7-2418-4620-BBE0-3F9F3B5E18F8}"/>
    <cellStyle name="Neutral 3 2 3" xfId="11283" xr:uid="{9E984F0E-1420-481D-B393-E0E77CD6052C}"/>
    <cellStyle name="Neutral 3 2 4" xfId="16518" xr:uid="{CB310248-D237-4BD6-8DDA-3FA4E186351C}"/>
    <cellStyle name="Neutral 3 2 5" xfId="18741" xr:uid="{5079225A-BE6C-4A9B-8624-DB1B6FED160D}"/>
    <cellStyle name="Neutral 3 2 6" xfId="8955" xr:uid="{02669D95-05F1-438C-8C1E-FD0AFB0B7833}"/>
    <cellStyle name="Neutral 3 3" xfId="5911" xr:uid="{B595A989-269F-4B6A-A2B1-41506F8866B3}"/>
    <cellStyle name="Neutral 3 3 2" xfId="14300" xr:uid="{864CD6A4-8174-44AF-902A-C1330F1977E7}"/>
    <cellStyle name="Neutral 3 3 3" xfId="12434" xr:uid="{629F8FB6-F163-4FC5-8BA7-FC333FA712C1}"/>
    <cellStyle name="Neutral 3 3 4" xfId="18742" xr:uid="{AC3CA641-B851-4A04-806C-006C7310374A}"/>
    <cellStyle name="Neutral 3 3 5" xfId="8956" xr:uid="{65F6D8B1-150C-4AFB-999F-CE80CAED188D}"/>
    <cellStyle name="Neutral 3 4" xfId="7070" xr:uid="{FD589408-6DB4-4E74-99CD-39521777ECE5}"/>
    <cellStyle name="Neutral 3 4 2" xfId="14301" xr:uid="{6F4A3BF6-794B-4292-BAF0-E0485696F0E1}"/>
    <cellStyle name="Neutral 3 4 3" xfId="19878" xr:uid="{9EAEBE32-DF1D-4371-883D-FEE5B70434EE}"/>
    <cellStyle name="Neutral 3 4 4" xfId="8957" xr:uid="{972E6A2F-C746-4061-A69C-D3A11934FB8D}"/>
    <cellStyle name="Neutral 3 5" xfId="8958" xr:uid="{C2696412-E4D8-4FB4-A449-14B1E0E39316}"/>
    <cellStyle name="Neutral 3 5 2" xfId="14302" xr:uid="{0EEEFAE6-8FB6-4875-B774-BFCE069B4B94}"/>
    <cellStyle name="Neutral 3 6" xfId="14298" xr:uid="{DCE59A14-E5B3-4AD9-9BD3-6F3CC76F10BF}"/>
    <cellStyle name="Neutral 3 7" xfId="11282" xr:uid="{34A6D7CC-5034-4C1C-8963-47BE3E4CD1BF}"/>
    <cellStyle name="Neutral 3 8" xfId="16517" xr:uid="{BAB8075F-4666-49CC-86A8-FAFF4F9C4463}"/>
    <cellStyle name="Neutral 3 9" xfId="18740" xr:uid="{4D90B1AA-9F4A-4D34-B424-4E59D22AB084}"/>
    <cellStyle name="Neutral 4" xfId="649" xr:uid="{B4AD0AA7-7E5A-433D-866F-CDCBE10865C4}"/>
    <cellStyle name="Neutral 4 2" xfId="5913" xr:uid="{CD2B6AB7-B669-4A86-9617-DA287013696D}"/>
    <cellStyle name="Neutral 4 2 2" xfId="14304" xr:uid="{FD59981B-B577-41DC-B7DE-11EDE785B2F9}"/>
    <cellStyle name="Neutral 4 2 3" xfId="11285" xr:uid="{B67A7795-2685-45E5-80F0-B8DD9C2E4C3E}"/>
    <cellStyle name="Neutral 4 2 4" xfId="16520" xr:uid="{53080821-1D75-41B7-877C-D4A4C0E46863}"/>
    <cellStyle name="Neutral 4 2 5" xfId="18744" xr:uid="{26D01FC6-464C-460E-B4EE-CE0AFE470BDD}"/>
    <cellStyle name="Neutral 4 2 6" xfId="8960" xr:uid="{F415B39C-76B7-4125-A3E2-E620F0A4A892}"/>
    <cellStyle name="Neutral 4 3" xfId="5914" xr:uid="{667F55A3-5FBC-43B1-9C36-C51EFC465634}"/>
    <cellStyle name="Neutral 4 3 2" xfId="14305" xr:uid="{FA8F8CDB-9015-4DD5-8567-977AC8C69C05}"/>
    <cellStyle name="Neutral 4 3 3" xfId="11286" xr:uid="{EBE30C92-5746-4725-8A5B-FEBAFAA36537}"/>
    <cellStyle name="Neutral 4 3 4" xfId="16521" xr:uid="{AB1A71C1-0D8F-4B2B-B1E4-7B446D59E6C2}"/>
    <cellStyle name="Neutral 4 3 5" xfId="18745" xr:uid="{7AE10663-3E02-430C-8FD7-8CF362F7C0BC}"/>
    <cellStyle name="Neutral 4 3 6" xfId="8961" xr:uid="{C769453B-74EB-4906-A418-CC37520067C1}"/>
    <cellStyle name="Neutral 4 4" xfId="14303" xr:uid="{3CEA4D72-CB0A-4C2E-947B-742EE149EBE2}"/>
    <cellStyle name="Neutral 4 5" xfId="11284" xr:uid="{61A0394C-0109-460B-9C5C-8C54007F0F35}"/>
    <cellStyle name="Neutral 4 6" xfId="16519" xr:uid="{89213B5A-050C-4607-AAE9-9DCDA38E3D14}"/>
    <cellStyle name="Neutral 4 7" xfId="18743" xr:uid="{4394C0ED-FD93-4BFA-903A-D86835BBF2A0}"/>
    <cellStyle name="Neutral 4 8" xfId="8959" xr:uid="{0451D244-57CE-400A-8A8D-E5250A237EE2}"/>
    <cellStyle name="Neutral 4 9" xfId="5912" xr:uid="{83CDF08E-6F06-4CDF-8FC5-0F50FF0A2C26}"/>
    <cellStyle name="Neutral 5" xfId="650" xr:uid="{1D913660-4B45-4C59-B924-5F3C556A004E}"/>
    <cellStyle name="Neutral 5 2" xfId="5916" xr:uid="{600AD2F0-A1D0-4D9B-8B41-503BB6608DFD}"/>
    <cellStyle name="Neutral 5 2 2" xfId="14307" xr:uid="{DE10F48C-F570-4A7C-98E7-E449B22BAB9D}"/>
    <cellStyle name="Neutral 5 2 3" xfId="11288" xr:uid="{4A71CC0A-CB9E-4992-8E08-DF1EF6F14B55}"/>
    <cellStyle name="Neutral 5 2 4" xfId="16523" xr:uid="{5DB6CE18-68A5-48D2-AF95-64969FB2FAE1}"/>
    <cellStyle name="Neutral 5 2 5" xfId="18747" xr:uid="{B1768DFE-125E-4BE3-BF26-476A79E3A096}"/>
    <cellStyle name="Neutral 5 2 6" xfId="8963" xr:uid="{B5DF52AE-51B7-448B-A574-7F845B7880B9}"/>
    <cellStyle name="Neutral 5 3" xfId="14306" xr:uid="{7E6FA8F2-5820-47F3-92B4-92C4E2BB6B50}"/>
    <cellStyle name="Neutral 5 4" xfId="11287" xr:uid="{FEC06E54-F284-4D03-93FA-D7AAACEA84B9}"/>
    <cellStyle name="Neutral 5 5" xfId="16522" xr:uid="{2F38DFA4-5C61-4216-8C7B-017117D86F87}"/>
    <cellStyle name="Neutral 5 6" xfId="18746" xr:uid="{44871E8D-DA74-4D45-A33F-67978927F8CF}"/>
    <cellStyle name="Neutral 5 7" xfId="8962" xr:uid="{8AB4993E-98FC-423F-BEDD-0C2654709FB8}"/>
    <cellStyle name="Neutral 5 8" xfId="5915" xr:uid="{25C525EB-BE8F-4D70-9B86-6A2A3E44EC6F}"/>
    <cellStyle name="Neutral 6" xfId="651" xr:uid="{8DB331A8-E530-4FDD-AEC9-FB83352D6229}"/>
    <cellStyle name="Neutral 6 2" xfId="14308" xr:uid="{D375D8B2-634C-4D9F-B2B3-19DD81794F41}"/>
    <cellStyle name="Neutral 6 3" xfId="18748" xr:uid="{A42C989C-F9CF-458E-ADD6-F2462F3DF1E4}"/>
    <cellStyle name="Neutral 6 4" xfId="8964" xr:uid="{232884C3-D58A-4139-9A4E-0F4925BCA1BE}"/>
    <cellStyle name="Neutral 6 5" xfId="5917" xr:uid="{32038841-47A9-427F-ADC3-74ACD5D67F5E}"/>
    <cellStyle name="Neutral 7" xfId="652" xr:uid="{0146F6AF-E842-4924-AE7C-9EF7908F18FE}"/>
    <cellStyle name="Neutral 7 2" xfId="11277" xr:uid="{592EB61F-263C-4B9B-A876-3C1AA19AF8DA}"/>
    <cellStyle name="Neutral 8" xfId="16512" xr:uid="{A36D3097-544A-44B8-AC0A-E30FDABEC454}"/>
    <cellStyle name="Normal" xfId="0" builtinId="0"/>
    <cellStyle name="Normal 10" xfId="92" xr:uid="{00000000-0005-0000-0000-0000C0000000}"/>
    <cellStyle name="Normal 10 10" xfId="5919" xr:uid="{50B6434D-33E6-453E-95F8-7928889065BE}"/>
    <cellStyle name="Normal 10 10 2" xfId="14310" xr:uid="{30A11D3D-BD26-413A-9830-A3D6266BCB32}"/>
    <cellStyle name="Normal 10 10 2 2" xfId="21597" xr:uid="{8062541A-9BBE-4948-A676-78070B4A0435}"/>
    <cellStyle name="Normal 10 10 2 2 2" xfId="397" xr:uid="{F68CCD0C-5F3F-4243-A5EB-A0651C58CEEF}"/>
    <cellStyle name="Normal 10 10 2 2 2 2" xfId="27153" xr:uid="{D610A53A-EA71-4076-B4D3-5BF77C482C8C}"/>
    <cellStyle name="Normal 10 10 2 2 3" xfId="32647" xr:uid="{065BE89A-AD7A-4FD9-8C52-FE5E88E79052}"/>
    <cellStyle name="Normal 10 10 2 2 4" xfId="38131" xr:uid="{DF22FFED-E033-4C33-9D92-24CF81E52FE4}"/>
    <cellStyle name="Normal 10 10 2 3" xfId="24424" xr:uid="{0CC63204-80F7-4A02-B81D-9B583691DFEA}"/>
    <cellStyle name="Normal 10 10 2 4" xfId="29918" xr:uid="{33BC8A09-CF23-4E5C-A406-0C4F02327F15}"/>
    <cellStyle name="Normal 10 10 2 5" xfId="35402" xr:uid="{EDFC6A49-C5B3-4E08-87CD-FADA47E7020C}"/>
    <cellStyle name="Normal 10 10 3" xfId="11290" xr:uid="{E8B9E93C-3F47-4BD9-94EA-3BAE6A892BE4}"/>
    <cellStyle name="Normal 10 10 4" xfId="16525" xr:uid="{F59D851F-013D-4DB7-88A9-20E48F8F5C97}"/>
    <cellStyle name="Normal 10 10 5" xfId="18749" xr:uid="{EAF81B30-5106-47B2-84BB-D3C790F51AEA}"/>
    <cellStyle name="Normal 10 10 6" xfId="8965" xr:uid="{0E56C0D9-8797-4028-98C6-AC35031FFFEA}"/>
    <cellStyle name="Normal 10 10 6 2" xfId="20285" xr:uid="{154E84D7-77AE-44B6-825C-B8412A4363A1}"/>
    <cellStyle name="Normal 10 10 6 2 2" xfId="25841" xr:uid="{F2C1ABB7-07E1-4A87-8F05-9DEB7C867298}"/>
    <cellStyle name="Normal 10 10 6 2 3" xfId="31335" xr:uid="{84FB64AC-DD4C-42EA-9531-2F5AA8C9919B}"/>
    <cellStyle name="Normal 10 10 6 2 4" xfId="36819" xr:uid="{CC547A69-08B4-4BB8-89D0-F97972750FB8}"/>
    <cellStyle name="Normal 10 10 6 3" xfId="23112" xr:uid="{E1990EF0-72D6-490F-9222-6029DFDA4595}"/>
    <cellStyle name="Normal 10 10 6 4" xfId="28606" xr:uid="{FE33CDF5-53F0-42E8-8600-6FDF6E44220B}"/>
    <cellStyle name="Normal 10 10 6 5" xfId="34090" xr:uid="{9BE32752-78D8-407E-8F77-30370587349B}"/>
    <cellStyle name="Normal 10 11" xfId="5920" xr:uid="{3DBE0C19-7926-4490-926C-A2891282A5D6}"/>
    <cellStyle name="Normal 10 11 2" xfId="14311" xr:uid="{0032529B-CC3E-4A98-B8E1-8EDBD7C74049}"/>
    <cellStyle name="Normal 10 11 2 2" xfId="21598" xr:uid="{CC913C79-9BA6-42AF-BDB2-EBE7E591AAF4}"/>
    <cellStyle name="Normal 10 11 2 2 2" xfId="27154" xr:uid="{F7C1D562-D755-4CD6-B257-13CDAC4C2EF5}"/>
    <cellStyle name="Normal 10 11 2 2 3" xfId="32648" xr:uid="{118F2FA9-95D9-4075-A260-C502EB1C1B5E}"/>
    <cellStyle name="Normal 10 11 2 2 4" xfId="38132" xr:uid="{3F387720-9844-42D9-9DB9-AB956C56EE08}"/>
    <cellStyle name="Normal 10 11 2 3" xfId="24425" xr:uid="{A579E960-4D49-4179-979B-7286721F5340}"/>
    <cellStyle name="Normal 10 11 2 4" xfId="29919" xr:uid="{FBB0BFE3-723A-401B-8197-BB611AC0765E}"/>
    <cellStyle name="Normal 10 11 2 5" xfId="35403" xr:uid="{EFF3D060-3791-45CF-8D65-B9E742177873}"/>
    <cellStyle name="Normal 10 11 3" xfId="11291" xr:uid="{999F8C27-FB66-43B0-9FBA-CD83D6E8FEEF}"/>
    <cellStyle name="Normal 10 11 4" xfId="16526" xr:uid="{5096DE05-6174-47A8-818F-E288963E0237}"/>
    <cellStyle name="Normal 10 11 5" xfId="18750" xr:uid="{E9767FB4-221D-45F1-96F5-8B43A812EAA8}"/>
    <cellStyle name="Normal 10 11 6" xfId="8966" xr:uid="{901FFA4C-E607-4F4F-8822-67A5CE72869C}"/>
    <cellStyle name="Normal 10 11 6 2" xfId="20286" xr:uid="{E28FBF61-98AE-44E7-9973-032690106B7B}"/>
    <cellStyle name="Normal 10 11 6 2 2" xfId="25842" xr:uid="{DC3B4A75-4C0B-4AC7-ADD4-895759A8C959}"/>
    <cellStyle name="Normal 10 11 6 2 3" xfId="31336" xr:uid="{0D3851CC-9D2E-4147-A4B9-A9425E9244FD}"/>
    <cellStyle name="Normal 10 11 6 2 4" xfId="36820" xr:uid="{3B062D89-7251-43A7-BC8E-EA8B1F46E1BE}"/>
    <cellStyle name="Normal 10 11 6 3" xfId="23113" xr:uid="{9B657EBE-2246-4E8D-A955-1F9C855D2733}"/>
    <cellStyle name="Normal 10 11 6 4" xfId="28607" xr:uid="{0E919D79-3E9F-4EF4-930E-CFC2F034BBEF}"/>
    <cellStyle name="Normal 10 11 6 5" xfId="34091" xr:uid="{6098732C-2BB5-4C2D-88D9-06645642CBD4}"/>
    <cellStyle name="Normal 10 12" xfId="5921" xr:uid="{DA2ED76F-ED45-4E41-B7D4-91F2431B6B4C}"/>
    <cellStyle name="Normal 10 12 2" xfId="14312" xr:uid="{CA7BCB08-1037-4061-A805-A09FB683ADC9}"/>
    <cellStyle name="Normal 10 12 2 2" xfId="21599" xr:uid="{0F4560C2-5F88-44CE-8EB2-78F6406BB04B}"/>
    <cellStyle name="Normal 10 12 2 2 2" xfId="27155" xr:uid="{5681784B-D5F9-43DF-8D52-0A8DDDA77EBE}"/>
    <cellStyle name="Normal 10 12 2 2 3" xfId="32649" xr:uid="{C726B653-B8E0-4425-8EB4-4013EB239D29}"/>
    <cellStyle name="Normal 10 12 2 2 4" xfId="38133" xr:uid="{EB8A416A-16E3-46F7-923E-50952684541F}"/>
    <cellStyle name="Normal 10 12 2 3" xfId="24426" xr:uid="{D3FD308E-E662-440F-B53D-614111E4AC2F}"/>
    <cellStyle name="Normal 10 12 2 4" xfId="29920" xr:uid="{9E5F71B7-65E4-4312-B59C-1896EDC370BF}"/>
    <cellStyle name="Normal 10 12 2 5" xfId="35404" xr:uid="{7ECF6EA8-AD2C-4B92-AD39-3663B869AE90}"/>
    <cellStyle name="Normal 10 12 3" xfId="11292" xr:uid="{6674DF99-49C2-4BD0-8469-DE1024CD4346}"/>
    <cellStyle name="Normal 10 12 4" xfId="16527" xr:uid="{B63604D2-4D8D-4AB2-AC45-9CF9AE31D54D}"/>
    <cellStyle name="Normal 10 12 5" xfId="18751" xr:uid="{7D5BBFA8-DC94-4465-8A09-E67F3C5D7A5D}"/>
    <cellStyle name="Normal 10 12 6" xfId="8967" xr:uid="{36CF5FED-062F-4B2E-BD57-7F6676AF1DA0}"/>
    <cellStyle name="Normal 10 12 6 2" xfId="20287" xr:uid="{A429D205-2201-462F-8DF1-1BF93C5016C2}"/>
    <cellStyle name="Normal 10 12 6 2 2" xfId="25843" xr:uid="{2E6F0234-7A1C-4C24-A381-3D6D10215CA0}"/>
    <cellStyle name="Normal 10 12 6 2 3" xfId="31337" xr:uid="{90034413-447D-4AF0-8E41-68D682FC288E}"/>
    <cellStyle name="Normal 10 12 6 2 4" xfId="36821" xr:uid="{D5281393-60F4-4555-99E1-5CC145B2502E}"/>
    <cellStyle name="Normal 10 12 6 3" xfId="23114" xr:uid="{45DCCB12-912D-4C9F-984F-D12DA78D97FB}"/>
    <cellStyle name="Normal 10 12 6 4" xfId="28608" xr:uid="{522809AA-EFD7-4080-A9D3-9B6F5254B1A1}"/>
    <cellStyle name="Normal 10 12 6 5" xfId="34092" xr:uid="{0CA1E6E7-DBDD-413E-B2EC-2BC1257B3001}"/>
    <cellStyle name="Normal 10 13" xfId="5922" xr:uid="{0A42CF72-7758-4D83-987D-BBAB8C199050}"/>
    <cellStyle name="Normal 10 13 2" xfId="14313" xr:uid="{3D94CF4A-43C5-4A3A-80BE-3D20451B424E}"/>
    <cellStyle name="Normal 10 13 2 2" xfId="21600" xr:uid="{FCEC6CD2-B417-4E2F-AA50-59D1F433D2EA}"/>
    <cellStyle name="Normal 10 13 2 2 2" xfId="27156" xr:uid="{A37649E0-00F2-4AFE-BB47-A72B1E67BBF9}"/>
    <cellStyle name="Normal 10 13 2 2 3" xfId="32650" xr:uid="{B2A0493F-DA82-4B1A-B2EC-48A622A4A7CD}"/>
    <cellStyle name="Normal 10 13 2 2 4" xfId="38134" xr:uid="{82B651BE-C8FC-4203-942D-5DED8AF15C66}"/>
    <cellStyle name="Normal 10 13 2 3" xfId="24427" xr:uid="{CFAF21F4-AEBE-45F1-8A2C-F3BB4C2F619C}"/>
    <cellStyle name="Normal 10 13 2 4" xfId="29921" xr:uid="{DB595884-804D-4212-A12F-B9B21237A8CA}"/>
    <cellStyle name="Normal 10 13 2 5" xfId="35405" xr:uid="{4A4B1E0F-521F-45D0-BC81-EB4D91A6ACCE}"/>
    <cellStyle name="Normal 10 13 3" xfId="11293" xr:uid="{763B5E21-1356-40AA-985F-9DA99C0A538C}"/>
    <cellStyle name="Normal 10 13 4" xfId="16528" xr:uid="{93F515D2-D04E-4C08-AD83-4A1C37AE863F}"/>
    <cellStyle name="Normal 10 13 5" xfId="18752" xr:uid="{5B59FCE6-5AA7-4081-A437-50D7DCB519E0}"/>
    <cellStyle name="Normal 10 13 6" xfId="8968" xr:uid="{651008CB-FC92-494B-9CF5-FB4FB4DAEEB4}"/>
    <cellStyle name="Normal 10 13 6 2" xfId="20288" xr:uid="{FCA61ED0-BEC2-4A3A-B55B-CDF97FC0C873}"/>
    <cellStyle name="Normal 10 13 6 2 2" xfId="25844" xr:uid="{3F20F762-BF5E-49CD-9A78-78B001F71F42}"/>
    <cellStyle name="Normal 10 13 6 2 3" xfId="31338" xr:uid="{C409774F-CD2F-4E73-BA47-B2D858AC02A8}"/>
    <cellStyle name="Normal 10 13 6 2 4" xfId="36822" xr:uid="{8CEE5E28-0D73-4FFE-855A-463EA4FFBDF3}"/>
    <cellStyle name="Normal 10 13 6 3" xfId="23115" xr:uid="{1180E88B-9E7F-4586-A533-D6F15246E8E2}"/>
    <cellStyle name="Normal 10 13 6 4" xfId="28609" xr:uid="{B1B3E19B-31EC-4930-96B5-58ADB16E486B}"/>
    <cellStyle name="Normal 10 13 6 5" xfId="34093" xr:uid="{DB2BDFE4-0B79-4912-B375-EF570F24C16D}"/>
    <cellStyle name="Normal 10 14" xfId="5923" xr:uid="{A23B3CE5-D826-4BB7-9F86-7F8314F086E2}"/>
    <cellStyle name="Normal 10 14 2" xfId="14314" xr:uid="{15A608FD-77A1-4A5C-9DDA-9738E8D84E8E}"/>
    <cellStyle name="Normal 10 14 2 2" xfId="21601" xr:uid="{CB8E78EE-E0DF-4B3C-B616-09CE267548FE}"/>
    <cellStyle name="Normal 10 14 2 2 2" xfId="27157" xr:uid="{EB75B7CA-6BF5-4E2C-9171-3C31ECA8E411}"/>
    <cellStyle name="Normal 10 14 2 2 3" xfId="32651" xr:uid="{266C56A0-FC9D-45A5-B2A3-8E67879F6BED}"/>
    <cellStyle name="Normal 10 14 2 2 4" xfId="38135" xr:uid="{90503F80-3471-4C21-83D8-00AB0295A436}"/>
    <cellStyle name="Normal 10 14 2 3" xfId="24428" xr:uid="{28822384-E1CF-4D73-9615-3EBF24D5C91B}"/>
    <cellStyle name="Normal 10 14 2 4" xfId="29922" xr:uid="{0B35BD86-A3D7-410E-9B46-7D36E312CE02}"/>
    <cellStyle name="Normal 10 14 2 5" xfId="35406" xr:uid="{A16FAF8E-D49E-4503-9DA1-0245650C9864}"/>
    <cellStyle name="Normal 10 14 3" xfId="11294" xr:uid="{DD86B625-7C13-4D8B-872A-2D332559BD1C}"/>
    <cellStyle name="Normal 10 14 4" xfId="16529" xr:uid="{F22DD776-5C33-4FEF-ABBA-468198538B41}"/>
    <cellStyle name="Normal 10 14 5" xfId="18753" xr:uid="{F3688202-157A-41B3-AC78-D65345E6A258}"/>
    <cellStyle name="Normal 10 14 6" xfId="8969" xr:uid="{0A11A799-6917-4117-95DE-60DA91D5DE2E}"/>
    <cellStyle name="Normal 10 14 6 2" xfId="20289" xr:uid="{43CF9B47-DA08-47AC-82BD-77C0D90F7359}"/>
    <cellStyle name="Normal 10 14 6 2 2" xfId="25845" xr:uid="{0D015E51-C029-4ACC-A628-B603ECCF9AC0}"/>
    <cellStyle name="Normal 10 14 6 2 3" xfId="31339" xr:uid="{17CE0DD8-8F45-4EED-AC9A-D5C1B2BBE54F}"/>
    <cellStyle name="Normal 10 14 6 2 4" xfId="36823" xr:uid="{C31020E6-0D69-4B70-8606-C51D470E09DB}"/>
    <cellStyle name="Normal 10 14 6 3" xfId="23116" xr:uid="{C73F2F08-8387-4578-B68D-68BF96E02215}"/>
    <cellStyle name="Normal 10 14 6 4" xfId="28610" xr:uid="{B484F291-57F8-4CCC-AAF0-ED63E88DD14E}"/>
    <cellStyle name="Normal 10 14 6 5" xfId="34094" xr:uid="{3F9241B8-303F-4CE4-B302-17D59CE4EC1F}"/>
    <cellStyle name="Normal 10 15" xfId="5924" xr:uid="{B40C44A8-4E4F-4E87-B3EE-AC449F0DB77F}"/>
    <cellStyle name="Normal 10 15 2" xfId="14315" xr:uid="{78EB42C0-10EE-4655-B5F0-F62B198F21F8}"/>
    <cellStyle name="Normal 10 15 2 2" xfId="21602" xr:uid="{6BBB759D-9315-457D-8409-211E4E101873}"/>
    <cellStyle name="Normal 10 15 2 2 2" xfId="27158" xr:uid="{D7F10465-9FD3-449F-B605-AD8CE2680842}"/>
    <cellStyle name="Normal 10 15 2 2 3" xfId="32652" xr:uid="{7A73F944-71A8-43F8-A642-731FB1C92820}"/>
    <cellStyle name="Normal 10 15 2 2 4" xfId="38136" xr:uid="{83A163C7-0706-454E-A5AD-5B9F4E3E8B04}"/>
    <cellStyle name="Normal 10 15 2 3" xfId="24429" xr:uid="{CC0F2950-B97A-4B4C-8D14-0A1ED2849988}"/>
    <cellStyle name="Normal 10 15 2 4" xfId="29923" xr:uid="{18304C9A-3960-43EB-8AA3-52E566E41DF4}"/>
    <cellStyle name="Normal 10 15 2 5" xfId="35407" xr:uid="{96B47B5A-874C-4EE3-9B7B-7D6625ED5C05}"/>
    <cellStyle name="Normal 10 15 3" xfId="11295" xr:uid="{AD2B99EB-C30D-41D0-93C4-CAACBB70071C}"/>
    <cellStyle name="Normal 10 15 4" xfId="16530" xr:uid="{8B8DB51A-262C-4D58-800D-433D4C1A6D9A}"/>
    <cellStyle name="Normal 10 15 5" xfId="18754" xr:uid="{2A767BB5-68CC-4688-93FF-19C5F2B5AD0D}"/>
    <cellStyle name="Normal 10 15 6" xfId="8970" xr:uid="{FAB10915-21B0-48B6-8206-63E68FDE1FB2}"/>
    <cellStyle name="Normal 10 15 6 2" xfId="20290" xr:uid="{44B8F4BC-8E73-45A4-B9F8-1E1364B7CFE6}"/>
    <cellStyle name="Normal 10 15 6 2 2" xfId="25846" xr:uid="{55F8A96B-BA93-47E8-9B50-4C12A59DE5C6}"/>
    <cellStyle name="Normal 10 15 6 2 3" xfId="31340" xr:uid="{589BD767-660C-4539-B2A2-C47AA92BBFCC}"/>
    <cellStyle name="Normal 10 15 6 2 4" xfId="36824" xr:uid="{D51689C0-1C7A-43CB-B189-897A08E9ECA0}"/>
    <cellStyle name="Normal 10 15 6 3" xfId="23117" xr:uid="{600BD85C-66A2-4497-8F82-C059F2C9FB54}"/>
    <cellStyle name="Normal 10 15 6 4" xfId="28611" xr:uid="{77FCCB27-C672-4CA8-8843-221A70FF55E8}"/>
    <cellStyle name="Normal 10 15 6 5" xfId="34095" xr:uid="{2C53EB4F-D066-4DAB-8811-77A98DA651BE}"/>
    <cellStyle name="Normal 10 16" xfId="5925" xr:uid="{DE81C68D-5920-4995-9812-12554CDA8CEC}"/>
    <cellStyle name="Normal 10 16 2" xfId="14316" xr:uid="{F1982649-A853-47D1-A550-4A676F8E5A42}"/>
    <cellStyle name="Normal 10 16 2 2" xfId="21603" xr:uid="{A35F7696-E309-4884-B46F-D203092DE63B}"/>
    <cellStyle name="Normal 10 16 2 2 2" xfId="27159" xr:uid="{350F0E48-C414-491A-AAED-6581FD29853B}"/>
    <cellStyle name="Normal 10 16 2 2 3" xfId="32653" xr:uid="{D9B9E95B-E618-4B0A-8040-F741448C2DC7}"/>
    <cellStyle name="Normal 10 16 2 2 4" xfId="38137" xr:uid="{83ECDB1F-287F-4E87-BE3D-748AC0DDDF00}"/>
    <cellStyle name="Normal 10 16 2 3" xfId="24430" xr:uid="{12AEDD3D-EF3A-4AEC-8526-2C09399C3324}"/>
    <cellStyle name="Normal 10 16 2 4" xfId="29924" xr:uid="{5A551BD1-5AFF-4AFF-87CA-5378C1D95098}"/>
    <cellStyle name="Normal 10 16 2 5" xfId="35408" xr:uid="{44DB6B4B-78BF-45FC-9B19-CDB013107FE0}"/>
    <cellStyle name="Normal 10 16 3" xfId="11296" xr:uid="{06C47A89-3316-45C2-96F0-9607A82100E2}"/>
    <cellStyle name="Normal 10 16 4" xfId="16531" xr:uid="{44B041BA-477A-4059-8246-24770E2C6C1E}"/>
    <cellStyle name="Normal 10 16 5" xfId="18755" xr:uid="{A862E92E-30CE-46C7-8CF1-464304D6D789}"/>
    <cellStyle name="Normal 10 16 6" xfId="8971" xr:uid="{C7AAF716-A768-45F1-8549-35F9DD13B95C}"/>
    <cellStyle name="Normal 10 16 6 2" xfId="20291" xr:uid="{07E293EF-5B12-4000-9317-4452D920BB0A}"/>
    <cellStyle name="Normal 10 16 6 2 2" xfId="25847" xr:uid="{8EFD7FA1-1323-4BB2-99F6-72B70EA3C5E7}"/>
    <cellStyle name="Normal 10 16 6 2 3" xfId="31341" xr:uid="{2E0F9659-7E5B-43EF-967E-FDBBD91FF27A}"/>
    <cellStyle name="Normal 10 16 6 2 4" xfId="36825" xr:uid="{2ED53410-9F3F-422B-BE53-DDD25FF08785}"/>
    <cellStyle name="Normal 10 16 6 3" xfId="23118" xr:uid="{E2B407C8-83CD-43FA-A502-D089AA1D01B7}"/>
    <cellStyle name="Normal 10 16 6 4" xfId="28612" xr:uid="{C01991B3-B6AE-4B45-B006-0A0EA8ED128A}"/>
    <cellStyle name="Normal 10 16 6 5" xfId="34096" xr:uid="{4333A949-118E-49B8-92B2-BA11601DF709}"/>
    <cellStyle name="Normal 10 17" xfId="5926" xr:uid="{B50DA10C-4FF8-4DDB-8D9E-BF8A22954D0B}"/>
    <cellStyle name="Normal 10 17 2" xfId="14317" xr:uid="{B8527D0B-496E-409B-9308-840D683ABC39}"/>
    <cellStyle name="Normal 10 17 2 2" xfId="21604" xr:uid="{FAF9BB6E-337D-4279-9828-BD5A53556D56}"/>
    <cellStyle name="Normal 10 17 2 2 2" xfId="27160" xr:uid="{A4F054B1-3DFC-4A3C-B0BF-5F95CC3F8233}"/>
    <cellStyle name="Normal 10 17 2 2 3" xfId="32654" xr:uid="{41AC1B36-2CC4-4593-ACD3-7ECC2EA051BA}"/>
    <cellStyle name="Normal 10 17 2 2 4" xfId="38138" xr:uid="{3DAA61D2-25BC-4A41-B3E9-E580332A5479}"/>
    <cellStyle name="Normal 10 17 2 3" xfId="24431" xr:uid="{3049E509-96A6-4FA7-BFDE-9DCF663E9587}"/>
    <cellStyle name="Normal 10 17 2 4" xfId="29925" xr:uid="{445517E3-B055-4DEB-82FA-75D127C7ECBF}"/>
    <cellStyle name="Normal 10 17 2 5" xfId="35409" xr:uid="{7ACC5926-A021-453C-B18D-283205E127E9}"/>
    <cellStyle name="Normal 10 17 3" xfId="11297" xr:uid="{91AA411D-0D8A-4C55-977B-44997D23909A}"/>
    <cellStyle name="Normal 10 17 4" xfId="16532" xr:uid="{FDDEBE57-E052-4A9F-9811-921B1B2D1C94}"/>
    <cellStyle name="Normal 10 17 5" xfId="18756" xr:uid="{34A2CBBA-4EBE-456C-B958-65C2B853C42C}"/>
    <cellStyle name="Normal 10 17 6" xfId="8972" xr:uid="{0B261F5B-C7B2-46F9-BD9B-925BF1E9347D}"/>
    <cellStyle name="Normal 10 17 6 2" xfId="20292" xr:uid="{05FE96E4-9458-48C4-A013-942ADEF544AB}"/>
    <cellStyle name="Normal 10 17 6 2 2" xfId="25848" xr:uid="{5BC684A7-1BDB-4104-BBAE-47D25A71B65C}"/>
    <cellStyle name="Normal 10 17 6 2 3" xfId="31342" xr:uid="{F7397DC6-B6D0-4437-BD12-BAE4F854FF62}"/>
    <cellStyle name="Normal 10 17 6 2 4" xfId="36826" xr:uid="{26E2832A-7DC6-4FB6-96F7-74DB170205F3}"/>
    <cellStyle name="Normal 10 17 6 3" xfId="23119" xr:uid="{35A0E63C-4721-42DE-A103-F5B992CE4CA8}"/>
    <cellStyle name="Normal 10 17 6 4" xfId="28613" xr:uid="{163F0B71-53D8-4010-B9B8-4B8A0B6B6481}"/>
    <cellStyle name="Normal 10 17 6 5" xfId="34097" xr:uid="{DCB9A373-EA98-46CC-B1CE-FF8C2E4B45F2}"/>
    <cellStyle name="Normal 10 18" xfId="5927" xr:uid="{14C77B6F-3373-4179-897B-01935B19182E}"/>
    <cellStyle name="Normal 10 18 2" xfId="14318" xr:uid="{AD4C4F7D-A46D-4401-A1CC-C40A9F5A8FE0}"/>
    <cellStyle name="Normal 10 18 2 2" xfId="21605" xr:uid="{6191DFBA-0BDB-46E5-95EC-CCF2A8C806E4}"/>
    <cellStyle name="Normal 10 18 2 2 2" xfId="27161" xr:uid="{C5CCCC1E-48AA-453D-9376-974C37B4E50D}"/>
    <cellStyle name="Normal 10 18 2 2 3" xfId="32655" xr:uid="{BC4A9F83-DC9B-44A8-B705-C46CBB0D5524}"/>
    <cellStyle name="Normal 10 18 2 2 4" xfId="38139" xr:uid="{14D03815-CBD3-4678-9025-C18ED6B9A171}"/>
    <cellStyle name="Normal 10 18 2 3" xfId="24432" xr:uid="{4C5FB7C8-DAE7-49B1-BC56-91E9CDAFB559}"/>
    <cellStyle name="Normal 10 18 2 4" xfId="29926" xr:uid="{26676C2E-EA7D-4217-8DC5-9C7FC678E5A5}"/>
    <cellStyle name="Normal 10 18 2 5" xfId="35410" xr:uid="{D668F4C1-2F3E-48CB-B6DA-3B8200F7067F}"/>
    <cellStyle name="Normal 10 18 3" xfId="11298" xr:uid="{FDFA43EC-7ACE-485F-B58A-5F98C7D4B552}"/>
    <cellStyle name="Normal 10 18 4" xfId="16533" xr:uid="{242D3B07-499C-4405-92EB-4D576CE40634}"/>
    <cellStyle name="Normal 10 18 5" xfId="18757" xr:uid="{6A55D71F-4C49-4CE5-AE01-4EA6DD19B1A9}"/>
    <cellStyle name="Normal 10 18 6" xfId="8973" xr:uid="{9B31A460-47D9-4338-94C2-99E42CD3DC32}"/>
    <cellStyle name="Normal 10 18 6 2" xfId="20293" xr:uid="{EF540CCC-401B-4ED1-82D5-DFF2466A4E4C}"/>
    <cellStyle name="Normal 10 18 6 2 2" xfId="25849" xr:uid="{2A6D6668-6BFF-4BA3-BDBC-0727AAA3B9B2}"/>
    <cellStyle name="Normal 10 18 6 2 3" xfId="31343" xr:uid="{21C19F45-E807-40BB-BED0-FF305F841D6B}"/>
    <cellStyle name="Normal 10 18 6 2 4" xfId="36827" xr:uid="{266CF4E4-56A4-426D-A3EF-2DDDEFBAFA41}"/>
    <cellStyle name="Normal 10 18 6 3" xfId="23120" xr:uid="{BF306113-D2E6-4E72-AAAE-1FA69E9EBBA2}"/>
    <cellStyle name="Normal 10 18 6 4" xfId="28614" xr:uid="{BC805564-AF93-447B-8B50-57475A6EB6D1}"/>
    <cellStyle name="Normal 10 18 6 5" xfId="34098" xr:uid="{3769AD9A-9773-4B7D-84A1-FA893F4A935C}"/>
    <cellStyle name="Normal 10 19" xfId="5928" xr:uid="{00BB7C87-60B8-46AA-8700-8406F254A4BF}"/>
    <cellStyle name="Normal 10 19 2" xfId="14319" xr:uid="{0F557567-3871-4562-89DB-368823EE94DC}"/>
    <cellStyle name="Normal 10 19 2 2" xfId="21606" xr:uid="{28B514CD-4FCD-485F-BD5E-150FE16C244A}"/>
    <cellStyle name="Normal 10 19 2 2 2" xfId="27162" xr:uid="{2B2AAB03-CB69-473B-A902-14E60C49A1B3}"/>
    <cellStyle name="Normal 10 19 2 2 3" xfId="32656" xr:uid="{A2F72141-9E5F-40E6-8FFB-CEC6FC324DE1}"/>
    <cellStyle name="Normal 10 19 2 2 4" xfId="38140" xr:uid="{EB872224-4668-4B0B-B822-D8B65DDCC308}"/>
    <cellStyle name="Normal 10 19 2 3" xfId="24433" xr:uid="{528A1EF1-3012-46BC-A725-B787922EDA5D}"/>
    <cellStyle name="Normal 10 19 2 4" xfId="29927" xr:uid="{F249B148-C676-4643-901A-21FC364FA4E1}"/>
    <cellStyle name="Normal 10 19 2 5" xfId="35411" xr:uid="{5FAE178B-4DC6-4C84-8076-D264949C0AF0}"/>
    <cellStyle name="Normal 10 19 3" xfId="11299" xr:uid="{C5D17D5E-2964-4428-8F3B-4A6975509768}"/>
    <cellStyle name="Normal 10 19 4" xfId="16534" xr:uid="{E8413571-A074-42CE-9D59-1595F51AB679}"/>
    <cellStyle name="Normal 10 19 5" xfId="18758" xr:uid="{AF1A9B93-5612-4475-9098-6E70EF0EDF87}"/>
    <cellStyle name="Normal 10 19 6" xfId="8974" xr:uid="{3CC2859E-F6CB-4FA3-A993-F071371D3661}"/>
    <cellStyle name="Normal 10 19 6 2" xfId="20294" xr:uid="{3AE0EDD1-27BD-4E06-8B9D-5AAC1859A7CE}"/>
    <cellStyle name="Normal 10 19 6 2 2" xfId="25850" xr:uid="{B08D1085-9B97-48DC-A7D9-6C49FFBBBED6}"/>
    <cellStyle name="Normal 10 19 6 2 3" xfId="31344" xr:uid="{25FDF9A3-10B2-4204-BBF9-6A6E35578175}"/>
    <cellStyle name="Normal 10 19 6 2 4" xfId="36828" xr:uid="{F4391B2F-8FD2-4408-A541-4FED568AD724}"/>
    <cellStyle name="Normal 10 19 6 3" xfId="23121" xr:uid="{FE206D3E-6845-4418-9CC6-00E2491E1352}"/>
    <cellStyle name="Normal 10 19 6 4" xfId="28615" xr:uid="{FADCC1D9-4A49-4993-8973-DA12F3A6D836}"/>
    <cellStyle name="Normal 10 19 6 5" xfId="34099" xr:uid="{48178B0E-20C5-48DA-B5D1-FBD68F034838}"/>
    <cellStyle name="Normal 10 2" xfId="653" xr:uid="{EB0ED758-4064-4DC2-8AC3-A556239A46D0}"/>
    <cellStyle name="Normal 10 2 10" xfId="5929" xr:uid="{3D3A4C39-64A5-45C7-ACA6-C99E4ABB8F77}"/>
    <cellStyle name="Normal 10 2 2" xfId="5930" xr:uid="{19602156-81D9-43CA-A82E-72C0BF82B2BF}"/>
    <cellStyle name="Normal 10 2 2 2" xfId="14321" xr:uid="{D74ECB03-6F67-4C23-98BE-810D4B928A28}"/>
    <cellStyle name="Normal 10 2 2 2 2" xfId="21608" xr:uid="{9D46B6AA-17E5-4BE4-88EB-CCA333725B11}"/>
    <cellStyle name="Normal 10 2 2 2 2 2" xfId="27164" xr:uid="{C1552895-63F6-4EFB-86DC-04054EF56555}"/>
    <cellStyle name="Normal 10 2 2 2 2 3" xfId="32658" xr:uid="{1FD5900D-4B41-4223-8A11-151E4CB422EE}"/>
    <cellStyle name="Normal 10 2 2 2 2 4" xfId="38142" xr:uid="{C1C4FBDF-9100-4E79-846E-182DE30C75C3}"/>
    <cellStyle name="Normal 10 2 2 2 3" xfId="24435" xr:uid="{C572CA49-6DEB-4634-9129-73C6EB75534F}"/>
    <cellStyle name="Normal 10 2 2 2 4" xfId="29929" xr:uid="{E1D763E0-7DBD-4F7D-9C39-9378571CB924}"/>
    <cellStyle name="Normal 10 2 2 2 5" xfId="35413" xr:uid="{10EB3BEC-5C51-49EE-8F54-FB7977F67F83}"/>
    <cellStyle name="Normal 10 2 2 3" xfId="11301" xr:uid="{6DA64DFC-3F74-4FE6-A4FA-6B82F5FE9537}"/>
    <cellStyle name="Normal 10 2 2 4" xfId="16536" xr:uid="{A6F2E176-D508-4FE1-9070-4201CB8A90AC}"/>
    <cellStyle name="Normal 10 2 2 5" xfId="18759" xr:uid="{8A91C6F6-52D9-4AB4-849E-12304A98E7A5}"/>
    <cellStyle name="Normal 10 2 2 6" xfId="8976" xr:uid="{DB5A3AAA-A64A-486D-9816-FC28278CD8C3}"/>
    <cellStyle name="Normal 10 2 2 6 2" xfId="20296" xr:uid="{89C2AEB7-8779-43D0-A2EB-30FAF904A7E9}"/>
    <cellStyle name="Normal 10 2 2 6 2 2" xfId="25852" xr:uid="{D481DEAC-0960-4D42-B89E-348C7A770410}"/>
    <cellStyle name="Normal 10 2 2 6 2 3" xfId="31346" xr:uid="{6B19CD7D-8DEA-4A1E-91CC-2A4473CF0CF5}"/>
    <cellStyle name="Normal 10 2 2 6 2 4" xfId="36830" xr:uid="{922BB431-3233-44B7-B8AB-022F3B68BFE5}"/>
    <cellStyle name="Normal 10 2 2 6 3" xfId="23123" xr:uid="{5F5E3142-9ABE-4C16-AF4E-9186C80AB967}"/>
    <cellStyle name="Normal 10 2 2 6 4" xfId="28617" xr:uid="{1E55E2D9-CBE0-470F-8514-6433AC4CF41E}"/>
    <cellStyle name="Normal 10 2 2 6 5" xfId="34101" xr:uid="{2ACC0F9D-3612-4B6D-8068-6EC9310E8897}"/>
    <cellStyle name="Normal 10 2 3" xfId="5931" xr:uid="{9B51F9A3-BA49-41F1-A017-8EA07C8736AD}"/>
    <cellStyle name="Normal 10 2 3 2" xfId="14322" xr:uid="{BE08C8CC-DB20-4811-9A6A-7ED54E1EB19B}"/>
    <cellStyle name="Normal 10 2 3 2 2" xfId="21609" xr:uid="{55C1CD30-B762-4AC5-8B91-283D903A229D}"/>
    <cellStyle name="Normal 10 2 3 2 2 2" xfId="27165" xr:uid="{80F7B329-C922-4989-AADA-406115029EAD}"/>
    <cellStyle name="Normal 10 2 3 2 2 3" xfId="32659" xr:uid="{7647FCE8-C620-430A-B00E-10548D7CA9A4}"/>
    <cellStyle name="Normal 10 2 3 2 2 4" xfId="38143" xr:uid="{605B5DF2-F6B0-45EB-BA3F-CFBF84DA1CD3}"/>
    <cellStyle name="Normal 10 2 3 2 3" xfId="24436" xr:uid="{3A515543-0149-4829-B33C-7E7F2E699C4F}"/>
    <cellStyle name="Normal 10 2 3 2 4" xfId="29930" xr:uid="{04EBDF31-B8D5-40D4-A608-51D164A9B081}"/>
    <cellStyle name="Normal 10 2 3 2 5" xfId="35414" xr:uid="{2FF19E3F-3DC3-4A35-8859-3552E2DBDB7D}"/>
    <cellStyle name="Normal 10 2 3 3" xfId="11302" xr:uid="{E0C9096E-025E-4550-ADF4-3F2032BAB10B}"/>
    <cellStyle name="Normal 10 2 3 4" xfId="16537" xr:uid="{81D50E05-8873-4FA3-A96C-D5DDA535D9C2}"/>
    <cellStyle name="Normal 10 2 3 5" xfId="18760" xr:uid="{191B66E8-09DE-4362-991B-335BF9519B69}"/>
    <cellStyle name="Normal 10 2 3 6" xfId="8977" xr:uid="{8409C3E3-FAA2-479A-A3AA-7D4AB5E92462}"/>
    <cellStyle name="Normal 10 2 3 6 2" xfId="20297" xr:uid="{302CED0F-4344-4BAF-B461-3394CDDCB3E3}"/>
    <cellStyle name="Normal 10 2 3 6 2 2" xfId="25853" xr:uid="{F6452AFF-CFE5-4136-AA79-7B34F578B769}"/>
    <cellStyle name="Normal 10 2 3 6 2 3" xfId="31347" xr:uid="{ACCF9DEA-868E-41DE-AC1E-A336AE5441A0}"/>
    <cellStyle name="Normal 10 2 3 6 2 4" xfId="36831" xr:uid="{1F949DE9-4429-4602-9293-2C34CD39F6BC}"/>
    <cellStyle name="Normal 10 2 3 6 3" xfId="23124" xr:uid="{881C88AC-AB1B-4B30-9969-8FEE8B574AB1}"/>
    <cellStyle name="Normal 10 2 3 6 4" xfId="28618" xr:uid="{9B5FCE24-952B-4AB9-A9AC-B100916C74BA}"/>
    <cellStyle name="Normal 10 2 3 6 5" xfId="34102" xr:uid="{EE7040EA-77E9-4DEC-B95E-9156F86F6D97}"/>
    <cellStyle name="Normal 10 2 4" xfId="5932" xr:uid="{D2077F8A-869A-48FA-9BAB-20DBDA5115EA}"/>
    <cellStyle name="Normal 10 2 4 2" xfId="14323" xr:uid="{22391B7A-BD87-456A-B39D-1A5891C9698C}"/>
    <cellStyle name="Normal 10 2 4 2 2" xfId="21610" xr:uid="{706F1171-63C0-42E1-B317-E96C04C7DF9E}"/>
    <cellStyle name="Normal 10 2 4 2 2 2" xfId="27166" xr:uid="{48FEEE43-8E4D-438F-98B5-6D54639089C0}"/>
    <cellStyle name="Normal 10 2 4 2 2 3" xfId="32660" xr:uid="{4BB6E6D9-F852-4662-9B9A-9EB4FB34555B}"/>
    <cellStyle name="Normal 10 2 4 2 2 4" xfId="38144" xr:uid="{98182572-FB83-4A9F-B1D3-C4811E3FFB1C}"/>
    <cellStyle name="Normal 10 2 4 2 3" xfId="24437" xr:uid="{7B267297-853E-41F4-961F-05F3DD59B042}"/>
    <cellStyle name="Normal 10 2 4 2 4" xfId="29931" xr:uid="{21B7676F-B150-4CE2-A617-C98028838A70}"/>
    <cellStyle name="Normal 10 2 4 2 5" xfId="35415" xr:uid="{ABD3A9EB-C7D8-4785-B3D1-2D18F98E0152}"/>
    <cellStyle name="Normal 10 2 4 3" xfId="11303" xr:uid="{41F35BD5-283F-4540-9481-A75E1C9BC5E8}"/>
    <cellStyle name="Normal 10 2 4 4" xfId="16538" xr:uid="{B039FABA-6DEA-46C1-B341-1812164F8C8C}"/>
    <cellStyle name="Normal 10 2 4 5" xfId="18761" xr:uid="{840F5AAE-24AB-4A83-8BD9-CEAED94831E5}"/>
    <cellStyle name="Normal 10 2 4 6" xfId="8978" xr:uid="{5BCC6E10-422E-4289-93BF-62583446D3E6}"/>
    <cellStyle name="Normal 10 2 4 6 2" xfId="20298" xr:uid="{A862D646-4F5F-44B2-8591-511A7AD8D914}"/>
    <cellStyle name="Normal 10 2 4 6 2 2" xfId="25854" xr:uid="{6A33B686-19FC-4BEC-96A1-39E0BFFE9205}"/>
    <cellStyle name="Normal 10 2 4 6 2 3" xfId="31348" xr:uid="{5C008F0C-5A0C-43BF-A829-DDCEFE8D571E}"/>
    <cellStyle name="Normal 10 2 4 6 2 4" xfId="36832" xr:uid="{05B16B68-6831-4949-90AF-310BFF8A4CB3}"/>
    <cellStyle name="Normal 10 2 4 6 3" xfId="23125" xr:uid="{BB41BA60-AA78-4C70-8A78-1165665971D0}"/>
    <cellStyle name="Normal 10 2 4 6 4" xfId="28619" xr:uid="{DD9B84AD-1700-442D-B6AE-FBEB95FFAF9C}"/>
    <cellStyle name="Normal 10 2 4 6 5" xfId="34103" xr:uid="{F2C61761-8BA2-4FB6-A4F0-A50AD6B7D115}"/>
    <cellStyle name="Normal 10 2 5" xfId="5933" xr:uid="{01875E4E-E3DA-4E6B-AC1D-D1EA89DC7090}"/>
    <cellStyle name="Normal 10 2 5 2" xfId="14324" xr:uid="{EFC732E0-3F52-4EDC-B3BD-AD8DA3B1D236}"/>
    <cellStyle name="Normal 10 2 5 2 2" xfId="21611" xr:uid="{1E77A02D-5A53-406B-8839-F3168E8F0268}"/>
    <cellStyle name="Normal 10 2 5 2 2 2" xfId="27167" xr:uid="{DDD1A525-FFF1-4ABE-91B0-5D7B9D90BD08}"/>
    <cellStyle name="Normal 10 2 5 2 2 3" xfId="32661" xr:uid="{9D0C4A10-8184-45D8-BDED-89071F00FB2B}"/>
    <cellStyle name="Normal 10 2 5 2 2 4" xfId="38145" xr:uid="{35B3E4D8-E381-487A-8404-B254EF2EC643}"/>
    <cellStyle name="Normal 10 2 5 2 3" xfId="24438" xr:uid="{D5222885-648F-4CB7-88C3-FDE755537E92}"/>
    <cellStyle name="Normal 10 2 5 2 4" xfId="29932" xr:uid="{C1EC0CEC-FF6F-46C8-8545-42BD9BF34799}"/>
    <cellStyle name="Normal 10 2 5 2 5" xfId="35416" xr:uid="{E8E433F7-6D20-448A-9711-D21E3F0134C3}"/>
    <cellStyle name="Normal 10 2 5 3" xfId="12436" xr:uid="{94FADF7B-6568-41D5-A94A-FBBF8A478BB3}"/>
    <cellStyle name="Normal 10 2 5 4" xfId="8979" xr:uid="{FCA4309F-C50C-44B1-8CE8-8C3C5F4C2776}"/>
    <cellStyle name="Normal 10 2 5 4 2" xfId="20299" xr:uid="{BF728329-FD9F-4054-BCB0-B7A5435F3C44}"/>
    <cellStyle name="Normal 10 2 5 4 2 2" xfId="25855" xr:uid="{97FAF0DE-2B97-45EA-B442-21CB234A771B}"/>
    <cellStyle name="Normal 10 2 5 4 2 3" xfId="31349" xr:uid="{25D1F08F-908E-4340-84F4-CBB97470FDC4}"/>
    <cellStyle name="Normal 10 2 5 4 2 4" xfId="36833" xr:uid="{E45B3928-7BC9-43DF-BDB2-93630CF99BA1}"/>
    <cellStyle name="Normal 10 2 5 4 3" xfId="23126" xr:uid="{3D5A286E-4AC8-4FDA-AB97-CB8BE61A6D6B}"/>
    <cellStyle name="Normal 10 2 5 4 4" xfId="28620" xr:uid="{22A76391-3FB3-488E-A779-76E7E39D7505}"/>
    <cellStyle name="Normal 10 2 5 4 5" xfId="34104" xr:uid="{22C5E2AF-4B2F-4D7F-930E-41A53D4296B4}"/>
    <cellStyle name="Normal 10 2 6" xfId="14320" xr:uid="{9E148E61-02F9-4706-9B62-D79981904DB2}"/>
    <cellStyle name="Normal 10 2 6 2" xfId="21607" xr:uid="{E285EA51-2008-42E5-B23A-AD755BC79986}"/>
    <cellStyle name="Normal 10 2 6 2 2" xfId="27163" xr:uid="{49A6487B-CA3D-4904-BFD8-24C1CCED0186}"/>
    <cellStyle name="Normal 10 2 6 2 3" xfId="32657" xr:uid="{567E3311-BA40-4617-A857-2722A8689F46}"/>
    <cellStyle name="Normal 10 2 6 2 4" xfId="38141" xr:uid="{0899966B-83DD-4405-BF02-61A03B66622A}"/>
    <cellStyle name="Normal 10 2 6 3" xfId="24434" xr:uid="{BFE90B4B-24AE-40DE-BF5B-F40034178BE5}"/>
    <cellStyle name="Normal 10 2 6 4" xfId="29928" xr:uid="{3145BB65-3AFD-474B-A728-6A76A3FB5125}"/>
    <cellStyle name="Normal 10 2 6 5" xfId="35412" xr:uid="{1EE0A319-AF62-4310-8C4A-65AA2064E628}"/>
    <cellStyle name="Normal 10 2 7" xfId="11300" xr:uid="{7C416D87-F9CE-4707-A642-2A0BF7C77579}"/>
    <cellStyle name="Normal 10 2 8" xfId="16535" xr:uid="{10F308FD-6BDE-4204-9B08-0F2180BE32A4}"/>
    <cellStyle name="Normal 10 2 9" xfId="8975" xr:uid="{C4E68E3E-B783-4B25-AA24-446DA2FA6BFC}"/>
    <cellStyle name="Normal 10 2 9 2" xfId="20295" xr:uid="{53802BC3-AF9F-41AC-BE6F-3CE894B26161}"/>
    <cellStyle name="Normal 10 2 9 2 2" xfId="25851" xr:uid="{5BF653A8-CA53-4E3C-A315-3A82E3C735DD}"/>
    <cellStyle name="Normal 10 2 9 2 3" xfId="31345" xr:uid="{08C2E3F9-9B49-4327-A9EF-0952F6DE9FB0}"/>
    <cellStyle name="Normal 10 2 9 2 4" xfId="36829" xr:uid="{E3EDA93C-C5D3-4F52-8100-7291B5FF5FC2}"/>
    <cellStyle name="Normal 10 2 9 3" xfId="23122" xr:uid="{BAF07CA0-3685-4140-A65F-4B3F26D463BF}"/>
    <cellStyle name="Normal 10 2 9 4" xfId="28616" xr:uid="{52F945E4-54C0-4377-BFB3-ECFD81018C64}"/>
    <cellStyle name="Normal 10 2 9 5" xfId="34100" xr:uid="{B38736E4-CB33-4839-A064-DAEF0BF72024}"/>
    <cellStyle name="Normal 10 20" xfId="5934" xr:uid="{7EA92A50-3340-46C9-A168-1864F495CEA0}"/>
    <cellStyle name="Normal 10 20 2" xfId="14325" xr:uid="{EE86F339-67D4-4999-A716-270BF7EFFC49}"/>
    <cellStyle name="Normal 10 20 2 2" xfId="21612" xr:uid="{2E84905A-0641-4CFA-A2BE-65DA414094AD}"/>
    <cellStyle name="Normal 10 20 2 2 2" xfId="27168" xr:uid="{133028A0-9FB3-4D3C-84A5-A34C3A37D82C}"/>
    <cellStyle name="Normal 10 20 2 2 3" xfId="32662" xr:uid="{267E6E62-8956-41A6-8BCA-4083017F7903}"/>
    <cellStyle name="Normal 10 20 2 2 4" xfId="38146" xr:uid="{AD321837-DEF9-4D09-A051-B5A56A29FE7A}"/>
    <cellStyle name="Normal 10 20 2 3" xfId="24439" xr:uid="{5F168E2B-3D49-495E-835A-80F5D98BA7B9}"/>
    <cellStyle name="Normal 10 20 2 4" xfId="29933" xr:uid="{EBA42C47-D367-48B2-B73E-2E1868BAE155}"/>
    <cellStyle name="Normal 10 20 2 5" xfId="35417" xr:uid="{155075D5-056D-411C-9775-DBB6797F2A60}"/>
    <cellStyle name="Normal 10 20 3" xfId="11304" xr:uid="{49971D0C-98FF-4EAD-9209-4849A542A627}"/>
    <cellStyle name="Normal 10 20 4" xfId="16539" xr:uid="{8D72C51E-7F8F-4A27-9B5E-556AFC12013A}"/>
    <cellStyle name="Normal 10 20 5" xfId="18762" xr:uid="{7821E110-B904-4EF5-A765-2080F8DC21E8}"/>
    <cellStyle name="Normal 10 20 6" xfId="8980" xr:uid="{40F92C9F-BDA0-4401-9A98-B6762087A2A9}"/>
    <cellStyle name="Normal 10 20 6 2" xfId="20300" xr:uid="{18F4A25A-823D-487C-9F9B-09653E2997F9}"/>
    <cellStyle name="Normal 10 20 6 2 2" xfId="25856" xr:uid="{8ECED986-9F76-4189-91BF-2C24561FAF50}"/>
    <cellStyle name="Normal 10 20 6 2 3" xfId="31350" xr:uid="{641FB4AD-961B-4F86-A067-98A732E23347}"/>
    <cellStyle name="Normal 10 20 6 2 4" xfId="36834" xr:uid="{7B2D09E9-D9B6-46C8-9313-FFA4CAADA22B}"/>
    <cellStyle name="Normal 10 20 6 3" xfId="23127" xr:uid="{DB1BC207-17FC-4EC0-A826-8055EAAC21ED}"/>
    <cellStyle name="Normal 10 20 6 4" xfId="28621" xr:uid="{999B1720-34E8-4BDB-83DE-545A46C98545}"/>
    <cellStyle name="Normal 10 20 6 5" xfId="34105" xr:uid="{4AE0398A-3562-4FC7-B3A8-D758FF29C65A}"/>
    <cellStyle name="Normal 10 21" xfId="5935" xr:uid="{FB80DAE2-2AD9-4FD1-B154-8DCCBDC63CA5}"/>
    <cellStyle name="Normal 10 21 2" xfId="14326" xr:uid="{86CD6877-3BAC-41EF-94DC-3319200CBB8A}"/>
    <cellStyle name="Normal 10 21 2 2" xfId="21613" xr:uid="{AA05E8EC-7471-4B52-A312-CC2D1BBFFE4C}"/>
    <cellStyle name="Normal 10 21 2 2 2" xfId="27169" xr:uid="{791A830B-FFD2-4571-AEDB-4EE6A67152BE}"/>
    <cellStyle name="Normal 10 21 2 2 3" xfId="32663" xr:uid="{4685A969-7FA3-4710-9E8E-5CBAA8FC15F6}"/>
    <cellStyle name="Normal 10 21 2 2 4" xfId="38147" xr:uid="{ECEE8F2B-2CFB-427A-A699-49BFBB9141AD}"/>
    <cellStyle name="Normal 10 21 2 3" xfId="24440" xr:uid="{11CE6488-488E-479A-BD9A-B80E0FA486B6}"/>
    <cellStyle name="Normal 10 21 2 4" xfId="29934" xr:uid="{F44740F8-5E24-45EF-977D-D8C8B9086690}"/>
    <cellStyle name="Normal 10 21 2 5" xfId="35418" xr:uid="{F5A16DB7-8A41-4E5F-A509-E7EB3DD760DB}"/>
    <cellStyle name="Normal 10 21 3" xfId="11305" xr:uid="{EAC7A5C2-90A1-4E1D-A16F-603D7A85E938}"/>
    <cellStyle name="Normal 10 21 4" xfId="16540" xr:uid="{1BE5EE8E-A1A9-40CB-B823-61E58B373298}"/>
    <cellStyle name="Normal 10 21 5" xfId="18763" xr:uid="{D0CAF058-8518-452C-9C00-5927EABB9EE5}"/>
    <cellStyle name="Normal 10 21 6" xfId="8981" xr:uid="{BC534D66-C350-40EE-9311-7F3E2BE63D03}"/>
    <cellStyle name="Normal 10 21 6 2" xfId="20301" xr:uid="{EC4B18BB-FBB0-4428-AB3A-D9561E8184D0}"/>
    <cellStyle name="Normal 10 21 6 2 2" xfId="25857" xr:uid="{07B7E2FA-FAB1-40B0-B04B-6C3DD60838B9}"/>
    <cellStyle name="Normal 10 21 6 2 3" xfId="31351" xr:uid="{EDF48916-035F-4293-B35B-8BE079D5F325}"/>
    <cellStyle name="Normal 10 21 6 2 4" xfId="36835" xr:uid="{E230F3E8-83AE-4A8E-9642-431760E6518E}"/>
    <cellStyle name="Normal 10 21 6 3" xfId="23128" xr:uid="{6F8ADF29-0199-40A3-8989-7782BCB512FF}"/>
    <cellStyle name="Normal 10 21 6 4" xfId="28622" xr:uid="{6BBFFD67-D228-4378-8509-62C01AF6194D}"/>
    <cellStyle name="Normal 10 21 6 5" xfId="34106" xr:uid="{4CA7EDA9-89D0-48FD-BD03-B64466340011}"/>
    <cellStyle name="Normal 10 22" xfId="5936" xr:uid="{CC0B37BD-D0C9-4DD8-9A46-7A73E266F574}"/>
    <cellStyle name="Normal 10 22 2" xfId="14327" xr:uid="{82288F8E-1E3F-45E7-BB18-F66D8A5A3E2E}"/>
    <cellStyle name="Normal 10 22 2 2" xfId="21614" xr:uid="{FB46C6FA-29A6-46A6-833E-F2A922F540E9}"/>
    <cellStyle name="Normal 10 22 2 2 2" xfId="27170" xr:uid="{15FB82C7-E648-4B13-A02C-F1F022CD730C}"/>
    <cellStyle name="Normal 10 22 2 2 3" xfId="32664" xr:uid="{2B5A3019-1C28-4329-93D1-F6311015A35F}"/>
    <cellStyle name="Normal 10 22 2 2 4" xfId="38148" xr:uid="{D55ED699-101A-4A44-9EB3-405EB34B518B}"/>
    <cellStyle name="Normal 10 22 2 3" xfId="24441" xr:uid="{74CA251A-C647-4DBC-A9BB-51F5084DC603}"/>
    <cellStyle name="Normal 10 22 2 4" xfId="29935" xr:uid="{8F719183-D1A3-4490-A371-B056FB78609E}"/>
    <cellStyle name="Normal 10 22 2 5" xfId="35419" xr:uid="{3D900B08-CCE9-4D79-9757-04E4AA425F9F}"/>
    <cellStyle name="Normal 10 22 3" xfId="11306" xr:uid="{BE5AB432-3D3B-425A-877B-0C000517C00A}"/>
    <cellStyle name="Normal 10 22 4" xfId="16541" xr:uid="{98E106D9-72AC-4821-8C9B-93A183B52BBB}"/>
    <cellStyle name="Normal 10 22 5" xfId="18764" xr:uid="{96C28E5D-1D80-445B-A4D9-C42DD00637E6}"/>
    <cellStyle name="Normal 10 22 6" xfId="8982" xr:uid="{F35D29BE-45E3-4EBD-A258-BFD1C5269581}"/>
    <cellStyle name="Normal 10 22 6 2" xfId="20302" xr:uid="{8D1B12A2-63A6-4C7A-B215-837196206D24}"/>
    <cellStyle name="Normal 10 22 6 2 2" xfId="25858" xr:uid="{19162D02-871E-4188-ADB8-BAC76AEAAD73}"/>
    <cellStyle name="Normal 10 22 6 2 3" xfId="31352" xr:uid="{7F766098-3CF3-4025-9FD2-4949EA4D038C}"/>
    <cellStyle name="Normal 10 22 6 2 4" xfId="36836" xr:uid="{C2A2969F-03BB-4A68-84AF-DDB8EED21774}"/>
    <cellStyle name="Normal 10 22 6 3" xfId="23129" xr:uid="{0204CE02-E983-483E-A5A9-4564BED7D503}"/>
    <cellStyle name="Normal 10 22 6 4" xfId="28623" xr:uid="{721DC54A-1D06-4198-9382-A7F94D055310}"/>
    <cellStyle name="Normal 10 22 6 5" xfId="34107" xr:uid="{BFE1D5FA-5B61-42DF-A4CD-98AF3FC42162}"/>
    <cellStyle name="Normal 10 23" xfId="5937" xr:uid="{A361948C-038F-49DA-AF80-AFF901747205}"/>
    <cellStyle name="Normal 10 23 2" xfId="14328" xr:uid="{2BE7FD72-6FC3-4C70-9FE3-DCC9C6EBE728}"/>
    <cellStyle name="Normal 10 23 2 2" xfId="21615" xr:uid="{5DA1D386-F5BF-4B7B-BD5C-4C429FB8253B}"/>
    <cellStyle name="Normal 10 23 2 2 2" xfId="27171" xr:uid="{1BF727DE-C93A-4A41-BD47-62179F81EB07}"/>
    <cellStyle name="Normal 10 23 2 2 3" xfId="32665" xr:uid="{CD05E66A-51E2-4A7A-B7BA-625138CB276C}"/>
    <cellStyle name="Normal 10 23 2 2 4" xfId="38149" xr:uid="{6E721575-E9D0-4E89-86FF-FE3459F661EB}"/>
    <cellStyle name="Normal 10 23 2 3" xfId="24442" xr:uid="{40E6E0A0-1B05-4343-9EC0-71F6848E9028}"/>
    <cellStyle name="Normal 10 23 2 4" xfId="29936" xr:uid="{6E584688-599C-4072-821A-3BAFE8DEAFB6}"/>
    <cellStyle name="Normal 10 23 2 5" xfId="35420" xr:uid="{C4963CCE-A2F4-474B-9340-671FD27D8FF1}"/>
    <cellStyle name="Normal 10 23 3" xfId="11307" xr:uid="{446FF0EC-E525-499E-9956-A0EA297328D1}"/>
    <cellStyle name="Normal 10 23 4" xfId="16542" xr:uid="{8E0A7BD4-3718-427A-962E-9017C59E13EA}"/>
    <cellStyle name="Normal 10 23 5" xfId="18765" xr:uid="{4B854094-53FE-41CD-913C-ACB1ABA12688}"/>
    <cellStyle name="Normal 10 23 6" xfId="8983" xr:uid="{4139F10C-FD86-48EE-9339-64AED7038650}"/>
    <cellStyle name="Normal 10 23 6 2" xfId="20303" xr:uid="{40416384-D2B4-444B-9F06-2761B5FBB0A1}"/>
    <cellStyle name="Normal 10 23 6 2 2" xfId="25859" xr:uid="{79B9817D-2972-4DB6-B933-E5B27693004B}"/>
    <cellStyle name="Normal 10 23 6 2 3" xfId="31353" xr:uid="{F8432702-A371-4E23-8111-7EDC9CD83B42}"/>
    <cellStyle name="Normal 10 23 6 2 4" xfId="36837" xr:uid="{69E07934-E488-4E05-B7D8-903D125E67C4}"/>
    <cellStyle name="Normal 10 23 6 3" xfId="23130" xr:uid="{BFACE28B-1D7B-4A7F-818E-D2B921D4EB02}"/>
    <cellStyle name="Normal 10 23 6 4" xfId="28624" xr:uid="{440F4301-1B5C-4665-BAA9-CA30D36F06A7}"/>
    <cellStyle name="Normal 10 23 6 5" xfId="34108" xr:uid="{ADED2815-7FFF-48FA-AAB8-3D58019F6FC5}"/>
    <cellStyle name="Normal 10 24" xfId="5938" xr:uid="{9F7FB4BF-7060-4488-A396-DAD8ABF16258}"/>
    <cellStyle name="Normal 10 24 2" xfId="14329" xr:uid="{F7B3AA45-06DA-4F7B-A4F4-6CA7778401AE}"/>
    <cellStyle name="Normal 10 24 2 2" xfId="21616" xr:uid="{763EFCD7-6667-4E3B-A176-FAAF185CBAE9}"/>
    <cellStyle name="Normal 10 24 2 2 2" xfId="27172" xr:uid="{772023CD-CC40-4746-A4C8-E5302C834428}"/>
    <cellStyle name="Normal 10 24 2 2 3" xfId="32666" xr:uid="{5DB9180D-B160-4EA9-91C9-F3B8EB5D978B}"/>
    <cellStyle name="Normal 10 24 2 2 4" xfId="38150" xr:uid="{BB571D69-6DB8-49B7-84E6-DC7A35C13562}"/>
    <cellStyle name="Normal 10 24 2 3" xfId="24443" xr:uid="{8CF9F3CC-DC41-4C12-99FA-CD34EBE35907}"/>
    <cellStyle name="Normal 10 24 2 4" xfId="29937" xr:uid="{F6480DA2-589B-4DB4-893B-3867DF05323E}"/>
    <cellStyle name="Normal 10 24 2 5" xfId="35421" xr:uid="{653CC363-A879-4123-BA77-48C9966E48E6}"/>
    <cellStyle name="Normal 10 24 3" xfId="11308" xr:uid="{78F2EBB5-9488-40D6-B915-B23C9856533E}"/>
    <cellStyle name="Normal 10 24 4" xfId="16543" xr:uid="{74F6A6D3-F4D6-475E-B5E0-B25CE0D46A52}"/>
    <cellStyle name="Normal 10 24 5" xfId="18766" xr:uid="{E07C7710-9893-4BF2-B327-3BD7F6015380}"/>
    <cellStyle name="Normal 10 24 6" xfId="8984" xr:uid="{C6CFBC06-725D-4AC9-BA85-013FD79CAD00}"/>
    <cellStyle name="Normal 10 24 6 2" xfId="20304" xr:uid="{3604F192-1467-4E39-89A1-77765399DBF5}"/>
    <cellStyle name="Normal 10 24 6 2 2" xfId="25860" xr:uid="{2008B0FC-C723-45E2-A5F7-D5CAAFA87B8A}"/>
    <cellStyle name="Normal 10 24 6 2 3" xfId="31354" xr:uid="{460AFACC-81FA-439E-A6E1-72186A3C96F3}"/>
    <cellStyle name="Normal 10 24 6 2 4" xfId="36838" xr:uid="{339923C8-E06B-4B4C-B6AF-393A25AF8CF7}"/>
    <cellStyle name="Normal 10 24 6 3" xfId="23131" xr:uid="{9494DD91-1FEA-4695-BC8D-43A2A00B54D3}"/>
    <cellStyle name="Normal 10 24 6 4" xfId="28625" xr:uid="{3C0E7245-5A86-48E5-8305-326F28BD7124}"/>
    <cellStyle name="Normal 10 24 6 5" xfId="34109" xr:uid="{7CC01153-DA4C-4B64-94E0-FF531C8B753F}"/>
    <cellStyle name="Normal 10 25" xfId="5939" xr:uid="{779DAF79-1C8E-4A80-A30B-0DC5DB8F88F4}"/>
    <cellStyle name="Normal 10 25 2" xfId="14330" xr:uid="{D17A77D0-8341-4305-879E-7DDDB054D406}"/>
    <cellStyle name="Normal 10 25 2 2" xfId="21617" xr:uid="{181653CB-9954-49E8-8367-03F06460609E}"/>
    <cellStyle name="Normal 10 25 2 2 2" xfId="27173" xr:uid="{D50A1B43-EE67-43E0-B4C5-B58FB688ED92}"/>
    <cellStyle name="Normal 10 25 2 2 3" xfId="32667" xr:uid="{467944A0-9351-4AAA-A2B2-28D9C566068B}"/>
    <cellStyle name="Normal 10 25 2 2 4" xfId="38151" xr:uid="{46953050-881F-4B8E-B3BB-882A98F50F19}"/>
    <cellStyle name="Normal 10 25 2 3" xfId="24444" xr:uid="{BB1EF2FC-6EC1-412C-BCC4-8209BD51FB2F}"/>
    <cellStyle name="Normal 10 25 2 4" xfId="29938" xr:uid="{E65B8636-6A0D-4FF3-B50B-1F0952BF8028}"/>
    <cellStyle name="Normal 10 25 2 5" xfId="35422" xr:uid="{6316C34C-CED4-4789-AA7F-E0919809BB56}"/>
    <cellStyle name="Normal 10 25 3" xfId="11309" xr:uid="{F995AEA4-0DC6-4CC6-9804-DEC273814BDC}"/>
    <cellStyle name="Normal 10 25 4" xfId="16544" xr:uid="{63483863-8494-48BC-8509-7FCE5A3F2700}"/>
    <cellStyle name="Normal 10 25 5" xfId="18767" xr:uid="{EFE63BA9-A572-43AE-AF0C-FCBE87ECA6EB}"/>
    <cellStyle name="Normal 10 25 6" xfId="8985" xr:uid="{596DC878-4E5E-4774-94AE-BC8DD231C25A}"/>
    <cellStyle name="Normal 10 25 6 2" xfId="20305" xr:uid="{C9188556-1C58-42FF-9B29-75E772A1FB58}"/>
    <cellStyle name="Normal 10 25 6 2 2" xfId="25861" xr:uid="{F7606BB3-369F-41AA-93DF-30C3571DC203}"/>
    <cellStyle name="Normal 10 25 6 2 3" xfId="31355" xr:uid="{D69CE580-A352-4E76-B1AB-76ECA1E88F9E}"/>
    <cellStyle name="Normal 10 25 6 2 4" xfId="36839" xr:uid="{39C6562A-B8C7-4576-88FB-7CAC32998D1F}"/>
    <cellStyle name="Normal 10 25 6 3" xfId="23132" xr:uid="{B680F87F-72A2-4D72-B6B2-6671D78582C5}"/>
    <cellStyle name="Normal 10 25 6 4" xfId="28626" xr:uid="{7FAF6CF7-24F6-47A6-9B4E-F399405E1FA8}"/>
    <cellStyle name="Normal 10 25 6 5" xfId="34110" xr:uid="{43D1E3C6-79A5-4761-9850-2AD3D42B5B6F}"/>
    <cellStyle name="Normal 10 26" xfId="5940" xr:uid="{51032C68-6DB7-43FE-B817-F47BAEBF9DE6}"/>
    <cellStyle name="Normal 10 26 2" xfId="14331" xr:uid="{B3678508-0512-4E3F-BCE3-7C5A68A4A57A}"/>
    <cellStyle name="Normal 10 26 2 2" xfId="21618" xr:uid="{4D36D82E-0C9B-4566-A563-8608EDB8A5A8}"/>
    <cellStyle name="Normal 10 26 2 2 2" xfId="27174" xr:uid="{D9C58B71-9932-41DA-A251-C30B81AA1E4A}"/>
    <cellStyle name="Normal 10 26 2 2 3" xfId="32668" xr:uid="{BF4C3302-938C-42EF-8B35-4A5FEF0E8AD8}"/>
    <cellStyle name="Normal 10 26 2 2 4" xfId="38152" xr:uid="{F4C0CEF5-1E3C-4714-A2AC-866468647CDD}"/>
    <cellStyle name="Normal 10 26 2 3" xfId="24445" xr:uid="{81716F45-7E86-441B-993E-FC8549A697CD}"/>
    <cellStyle name="Normal 10 26 2 4" xfId="29939" xr:uid="{EC641545-9246-420D-860B-A30733C2414F}"/>
    <cellStyle name="Normal 10 26 2 5" xfId="35423" xr:uid="{8BDA44A7-40F2-46D0-8D35-447FC5669F5F}"/>
    <cellStyle name="Normal 10 26 3" xfId="11310" xr:uid="{221FC986-EA58-4233-8713-F7E023B2063B}"/>
    <cellStyle name="Normal 10 26 4" xfId="16545" xr:uid="{F104CAD7-D679-406B-BBFA-42A227F69DEA}"/>
    <cellStyle name="Normal 10 26 5" xfId="18768" xr:uid="{E995D86F-3436-4CBB-8BC0-6C735275A3FA}"/>
    <cellStyle name="Normal 10 26 6" xfId="8986" xr:uid="{5D3C6C23-2CBC-4788-B567-0434CFB8253B}"/>
    <cellStyle name="Normal 10 26 6 2" xfId="20306" xr:uid="{570BDC97-508B-4C60-88BC-776D13A2B924}"/>
    <cellStyle name="Normal 10 26 6 2 2" xfId="25862" xr:uid="{C647D12B-A030-4631-A001-07EADDA7F23A}"/>
    <cellStyle name="Normal 10 26 6 2 3" xfId="31356" xr:uid="{4CAC84D1-AD43-41A0-A57A-D7A539B50B75}"/>
    <cellStyle name="Normal 10 26 6 2 4" xfId="36840" xr:uid="{E7B1A837-D9D7-417F-A4E0-59800865AC3B}"/>
    <cellStyle name="Normal 10 26 6 3" xfId="23133" xr:uid="{DD8DF18F-0DC1-42E2-BCED-A579328E8890}"/>
    <cellStyle name="Normal 10 26 6 4" xfId="28627" xr:uid="{6D417C7B-A5C5-4100-A44A-D623F61E3B44}"/>
    <cellStyle name="Normal 10 26 6 5" xfId="34111" xr:uid="{7EE3FEB7-C50B-4A54-BCCB-AB3B3B00B771}"/>
    <cellStyle name="Normal 10 27" xfId="5941" xr:uid="{8EEA3B56-B14C-4B49-804F-4E2F40AD2814}"/>
    <cellStyle name="Normal 10 27 2" xfId="14332" xr:uid="{8C7455AA-8608-4C7A-B3A2-3E68559ABD9F}"/>
    <cellStyle name="Normal 10 27 2 2" xfId="21619" xr:uid="{B7A9C8D9-9EE2-48E2-9846-BD5B76D000B9}"/>
    <cellStyle name="Normal 10 27 2 2 2" xfId="27175" xr:uid="{F93DCB5C-739B-4F45-9FF1-CBCB715FDF4C}"/>
    <cellStyle name="Normal 10 27 2 2 3" xfId="32669" xr:uid="{C6BA39A9-00D0-4E10-ADED-99A776BC8019}"/>
    <cellStyle name="Normal 10 27 2 2 4" xfId="38153" xr:uid="{E927D98E-12AA-4A9C-8BC9-D7440C895E7D}"/>
    <cellStyle name="Normal 10 27 2 3" xfId="24446" xr:uid="{5EC741D6-61EE-4C43-AA37-180920D5669E}"/>
    <cellStyle name="Normal 10 27 2 4" xfId="29940" xr:uid="{21D337B7-30EC-4627-BB98-CEBC2FE66335}"/>
    <cellStyle name="Normal 10 27 2 5" xfId="35424" xr:uid="{C3AEE66E-EB9F-418D-8ABE-2FF622768A82}"/>
    <cellStyle name="Normal 10 27 3" xfId="11311" xr:uid="{09D6D1C3-9780-4255-8AA0-F7F0CF907BE9}"/>
    <cellStyle name="Normal 10 27 4" xfId="16546" xr:uid="{38190FDF-A0F3-49C7-8872-2917FC21C54B}"/>
    <cellStyle name="Normal 10 27 5" xfId="18769" xr:uid="{716DF5B7-637F-42A6-B584-31A4FA99E99F}"/>
    <cellStyle name="Normal 10 27 6" xfId="8987" xr:uid="{EF2B3FBA-10F3-4097-83AB-DDFE3990CBFE}"/>
    <cellStyle name="Normal 10 27 6 2" xfId="20307" xr:uid="{25B99AFE-CD3D-4056-8942-04325207780E}"/>
    <cellStyle name="Normal 10 27 6 2 2" xfId="25863" xr:uid="{49DFBBB5-3D66-4B2E-90B2-F9204B642A0A}"/>
    <cellStyle name="Normal 10 27 6 2 3" xfId="31357" xr:uid="{B33E2163-A557-472B-9A6A-C3DEE3762585}"/>
    <cellStyle name="Normal 10 27 6 2 4" xfId="36841" xr:uid="{39577778-BDB3-4B75-A1D9-EAFA5D7456B6}"/>
    <cellStyle name="Normal 10 27 6 3" xfId="23134" xr:uid="{E06E4722-4DBC-47A0-A20A-78AD76E6F3B4}"/>
    <cellStyle name="Normal 10 27 6 4" xfId="28628" xr:uid="{2EC93FC5-E015-4F3B-A1D2-E3D8616F7FCC}"/>
    <cellStyle name="Normal 10 27 6 5" xfId="34112" xr:uid="{A36CE736-0502-416F-AEDC-9177B346C361}"/>
    <cellStyle name="Normal 10 28" xfId="5942" xr:uid="{41EFCB44-438E-4D1E-8714-1279B8B5F4D9}"/>
    <cellStyle name="Normal 10 28 2" xfId="14333" xr:uid="{63E51F6F-3CC5-47B3-9876-660C9B9A4197}"/>
    <cellStyle name="Normal 10 28 2 2" xfId="21620" xr:uid="{E95216E6-87C1-4380-8D92-1011F27313B7}"/>
    <cellStyle name="Normal 10 28 2 2 2" xfId="27176" xr:uid="{10359B87-29AE-438C-A4B0-A63E0FB793F5}"/>
    <cellStyle name="Normal 10 28 2 2 3" xfId="32670" xr:uid="{760E777F-930D-4B0C-B5E5-37B0E5990626}"/>
    <cellStyle name="Normal 10 28 2 2 4" xfId="38154" xr:uid="{131FE413-1F3D-4C4B-A291-13A356B865B7}"/>
    <cellStyle name="Normal 10 28 2 3" xfId="24447" xr:uid="{473B3B0F-259F-4A52-B504-7782A3E31A8C}"/>
    <cellStyle name="Normal 10 28 2 4" xfId="29941" xr:uid="{766DA8A5-B3F0-4F66-9218-D92CD912AA4E}"/>
    <cellStyle name="Normal 10 28 2 5" xfId="35425" xr:uid="{D3B164BA-1EBC-44C4-95D1-B97FDC92EDD8}"/>
    <cellStyle name="Normal 10 28 3" xfId="11312" xr:uid="{D38E5628-35DF-402D-BADD-4B123BABDB41}"/>
    <cellStyle name="Normal 10 28 4" xfId="16547" xr:uid="{4985946B-2D54-4271-A697-049F7E70A7B0}"/>
    <cellStyle name="Normal 10 28 5" xfId="18770" xr:uid="{DD031D94-2247-494F-9EE1-D2FA29C1BB50}"/>
    <cellStyle name="Normal 10 28 6" xfId="8988" xr:uid="{FB981F88-B6E2-48BF-9562-B6A8938CD3FF}"/>
    <cellStyle name="Normal 10 28 6 2" xfId="20308" xr:uid="{38CADB10-FCCF-442A-B394-2B25C1F0171F}"/>
    <cellStyle name="Normal 10 28 6 2 2" xfId="25864" xr:uid="{64A178DF-A2E7-463A-BD89-98967E99ED54}"/>
    <cellStyle name="Normal 10 28 6 2 3" xfId="31358" xr:uid="{D7A33121-86A7-4E2A-B149-F0F8221814A5}"/>
    <cellStyle name="Normal 10 28 6 2 4" xfId="36842" xr:uid="{C053DC43-1620-40BC-A8A2-DB2CFE4C7C44}"/>
    <cellStyle name="Normal 10 28 6 3" xfId="23135" xr:uid="{8D5B810C-F9BD-4B41-9534-6DB789E64C38}"/>
    <cellStyle name="Normal 10 28 6 4" xfId="28629" xr:uid="{2B8F1890-CD8E-4F10-8C2A-81B8C48175CA}"/>
    <cellStyle name="Normal 10 28 6 5" xfId="34113" xr:uid="{90CA6560-7435-42AD-A6F9-CAA92F911DD3}"/>
    <cellStyle name="Normal 10 29" xfId="5943" xr:uid="{4E666CF2-2B53-414C-AD94-1BD6C350FE0D}"/>
    <cellStyle name="Normal 10 29 2" xfId="14334" xr:uid="{A551FCB6-234F-49A1-96DC-947CD2334493}"/>
    <cellStyle name="Normal 10 29 2 2" xfId="21621" xr:uid="{0A34E843-4B55-476C-8B92-0B01F2F99C63}"/>
    <cellStyle name="Normal 10 29 2 2 2" xfId="27177" xr:uid="{24648A46-778D-4E51-BE04-3508E5E8B90D}"/>
    <cellStyle name="Normal 10 29 2 2 3" xfId="32671" xr:uid="{48A3F633-FE72-4254-B6A3-257098061D12}"/>
    <cellStyle name="Normal 10 29 2 2 4" xfId="38155" xr:uid="{B7D0FBA4-58EF-499D-9D1C-492C963813A7}"/>
    <cellStyle name="Normal 10 29 2 3" xfId="24448" xr:uid="{B8F5A1A7-0457-46B2-861D-4D4B3B87F007}"/>
    <cellStyle name="Normal 10 29 2 4" xfId="29942" xr:uid="{79CAD9D5-4290-4133-A2E9-54DB60A384DC}"/>
    <cellStyle name="Normal 10 29 2 5" xfId="35426" xr:uid="{EC2DF0C2-29D5-4CBB-A165-C676342E2FFE}"/>
    <cellStyle name="Normal 10 29 3" xfId="11313" xr:uid="{8619C7B9-5D27-40B5-A3E9-1E7E7A60AC89}"/>
    <cellStyle name="Normal 10 29 4" xfId="16548" xr:uid="{98E62018-634E-41CC-B8CB-42A2CFEDE680}"/>
    <cellStyle name="Normal 10 29 5" xfId="18771" xr:uid="{E32AF426-94C7-475C-93BA-98CC12E71BCC}"/>
    <cellStyle name="Normal 10 29 6" xfId="8989" xr:uid="{CEEBEA2D-9E02-4652-ADD5-CDF1E52F6321}"/>
    <cellStyle name="Normal 10 29 6 2" xfId="20309" xr:uid="{7E21A048-7D7F-40DB-911E-73FFB339EA46}"/>
    <cellStyle name="Normal 10 29 6 2 2" xfId="25865" xr:uid="{778AD4DA-FF07-47DD-826E-A010DFBCFC03}"/>
    <cellStyle name="Normal 10 29 6 2 3" xfId="31359" xr:uid="{372537DC-56F4-4987-907D-D89DD1558C39}"/>
    <cellStyle name="Normal 10 29 6 2 4" xfId="36843" xr:uid="{72EE4A39-0734-4F66-9F7C-A9DCEAC66F5D}"/>
    <cellStyle name="Normal 10 29 6 3" xfId="23136" xr:uid="{BA7557C2-F8DA-4415-A4C6-2AF14339A5CA}"/>
    <cellStyle name="Normal 10 29 6 4" xfId="28630" xr:uid="{17D29856-7A99-4FEC-BEBE-AE6B056FC175}"/>
    <cellStyle name="Normal 10 29 6 5" xfId="34114" xr:uid="{DADACB40-E4FC-4D2B-868A-3FBD1B8B81B8}"/>
    <cellStyle name="Normal 10 3" xfId="5944" xr:uid="{AFFF04CD-16A1-454C-B9A5-8BDF57E8CDA7}"/>
    <cellStyle name="Normal 10 3 10" xfId="18772" xr:uid="{2F0A865B-F909-4E15-AD41-07A5AB22E6ED}"/>
    <cellStyle name="Normal 10 3 11" xfId="22783" xr:uid="{15914EC8-A8E4-4229-91CA-C80ED2FFC15A}"/>
    <cellStyle name="Normal 10 3 11 2" xfId="28329" xr:uid="{C6D0323A-931E-4818-BCD5-966B737E01BF}"/>
    <cellStyle name="Normal 10 3 11 3" xfId="33819" xr:uid="{E3EFE931-6148-4E97-B58F-1513086F841E}"/>
    <cellStyle name="Normal 10 3 11 4" xfId="39303" xr:uid="{5A36A7B3-B789-41A1-BAF3-C23BBEB34E39}"/>
    <cellStyle name="Normal 10 3 2" xfId="5945" xr:uid="{05DD3B2C-FBDB-422E-93C8-A169A0F5857E}"/>
    <cellStyle name="Normal 10 3 2 2" xfId="14335" xr:uid="{BEDD2151-ABB3-4D3D-A3A3-8286DC9AEF17}"/>
    <cellStyle name="Normal 10 3 2 2 2" xfId="21622" xr:uid="{E923A82C-55BD-489F-AF16-235649D046B1}"/>
    <cellStyle name="Normal 10 3 2 2 2 2" xfId="27178" xr:uid="{20D866F5-8B93-42C9-A337-FAC04DA5B62C}"/>
    <cellStyle name="Normal 10 3 2 2 2 3" xfId="32672" xr:uid="{7E21EE44-8C72-4984-BC8D-593E2FF14B7B}"/>
    <cellStyle name="Normal 10 3 2 2 2 4" xfId="38156" xr:uid="{3E8C16DE-6A48-4C9D-A672-A9EBC38349C4}"/>
    <cellStyle name="Normal 10 3 2 2 3" xfId="24449" xr:uid="{2A9F075E-08BB-4535-A196-64EBA0FE55B6}"/>
    <cellStyle name="Normal 10 3 2 2 4" xfId="29943" xr:uid="{17FB2299-2FA4-4B93-B24E-96181690BA4C}"/>
    <cellStyle name="Normal 10 3 2 2 5" xfId="35427" xr:uid="{2F5F5C8E-1E12-42EB-A6C3-198B0B2CEBAE}"/>
    <cellStyle name="Normal 10 3 2 3" xfId="11315" xr:uid="{7D4B6998-9411-4BEA-BDE6-C091907A7A9E}"/>
    <cellStyle name="Normal 10 3 2 4" xfId="16550" xr:uid="{AF101A0A-7E5A-47CB-AD4F-878DCA67ADBB}"/>
    <cellStyle name="Normal 10 3 2 5" xfId="18773" xr:uid="{ED6A78C3-06F8-44D3-A6FB-A47F1D135CD2}"/>
    <cellStyle name="Normal 10 3 2 6" xfId="8990" xr:uid="{14A3EDCC-F36E-43F2-B744-8EF29F61DE8C}"/>
    <cellStyle name="Normal 10 3 2 6 2" xfId="20310" xr:uid="{B2785A44-774A-4ABC-B538-ABA98CF089C4}"/>
    <cellStyle name="Normal 10 3 2 6 2 2" xfId="25866" xr:uid="{6F53C9A3-8412-41B4-9AA5-FE863DE12085}"/>
    <cellStyle name="Normal 10 3 2 6 2 3" xfId="31360" xr:uid="{ECCB1215-08F1-40BD-9D51-142F13C62109}"/>
    <cellStyle name="Normal 10 3 2 6 2 4" xfId="36844" xr:uid="{43E36D16-575C-4CCE-8161-B63229C09225}"/>
    <cellStyle name="Normal 10 3 2 6 3" xfId="23137" xr:uid="{C9321F4F-1B01-409C-B924-8B555D1697F8}"/>
    <cellStyle name="Normal 10 3 2 6 4" xfId="28631" xr:uid="{5E43CCB2-7577-4170-A0E2-219FD0B98BEE}"/>
    <cellStyle name="Normal 10 3 2 6 5" xfId="34115" xr:uid="{BFB5C49B-5146-4F54-9EEA-BFBBBDF86474}"/>
    <cellStyle name="Normal 10 3 3" xfId="5946" xr:uid="{E6B3E334-991D-44D3-851A-2B62562461E2}"/>
    <cellStyle name="Normal 10 3 3 2" xfId="14336" xr:uid="{38BCFF9B-D4EC-4D7A-A762-7746E9644F08}"/>
    <cellStyle name="Normal 10 3 3 2 2" xfId="21623" xr:uid="{33404649-2FEE-4265-8961-0C4E03BC2303}"/>
    <cellStyle name="Normal 10 3 3 2 2 2" xfId="27179" xr:uid="{4C9C5135-E4FB-4877-B3F4-AC6216756CFF}"/>
    <cellStyle name="Normal 10 3 3 2 2 3" xfId="32673" xr:uid="{A88A654A-7407-458A-9273-C66A3177AADE}"/>
    <cellStyle name="Normal 10 3 3 2 2 4" xfId="38157" xr:uid="{DFE3F0AD-466D-46AC-BC96-8C110A2C230F}"/>
    <cellStyle name="Normal 10 3 3 2 3" xfId="24450" xr:uid="{CBE7E022-C57F-476F-BE8B-A17735DA4330}"/>
    <cellStyle name="Normal 10 3 3 2 4" xfId="29944" xr:uid="{8D7EF6D1-B289-4B8E-86F3-6188A430C920}"/>
    <cellStyle name="Normal 10 3 3 2 5" xfId="35428" xr:uid="{B5A6EBC4-28E4-4352-B79C-E664D6128258}"/>
    <cellStyle name="Normal 10 3 3 3" xfId="18774" xr:uid="{A728A9A9-D6FF-4FA7-9F8D-D5C0EDB42ED0}"/>
    <cellStyle name="Normal 10 3 3 4" xfId="8991" xr:uid="{448F29E7-6599-42C4-B6D5-9F0907B56858}"/>
    <cellStyle name="Normal 10 3 3 4 2" xfId="20311" xr:uid="{22F2C295-51B8-4EEF-ACBE-1C495B66A03D}"/>
    <cellStyle name="Normal 10 3 3 4 2 2" xfId="25867" xr:uid="{23A38463-A80A-4FB1-9A3C-6A2E09AC318D}"/>
    <cellStyle name="Normal 10 3 3 4 2 3" xfId="31361" xr:uid="{72E96464-7E5D-419D-A935-78ED9A3CFAB7}"/>
    <cellStyle name="Normal 10 3 3 4 2 4" xfId="36845" xr:uid="{1B76C2AE-5E56-4B31-B52E-601ACFCD5F24}"/>
    <cellStyle name="Normal 10 3 3 4 3" xfId="23138" xr:uid="{1BE41FEB-D4C6-49AC-8899-D2690BE9A8DF}"/>
    <cellStyle name="Normal 10 3 3 4 4" xfId="28632" xr:uid="{3550CFC8-2C8E-421A-99FC-16C1B50B76B3}"/>
    <cellStyle name="Normal 10 3 3 4 5" xfId="34116" xr:uid="{50F99BA6-39FB-454C-8BB2-26E955E13FBC}"/>
    <cellStyle name="Normal 10 3 4" xfId="7072" xr:uid="{AFF71839-1107-4B7D-B9EF-38BEF4A0D1E8}"/>
    <cellStyle name="Normal 10 3 4 2" xfId="8992" xr:uid="{281E0E4B-C71F-44E7-B042-E34F4AF499E4}"/>
    <cellStyle name="Normal 10 3 4 2 2" xfId="20312" xr:uid="{BE505586-AC8F-4169-BE71-A5EABA440F5E}"/>
    <cellStyle name="Normal 10 3 4 2 2 2" xfId="25868" xr:uid="{B533D858-CE19-4647-9C42-B33742186EDF}"/>
    <cellStyle name="Normal 10 3 4 2 2 3" xfId="31362" xr:uid="{DA25FE0F-5C06-4E01-9CBA-12884CD7C104}"/>
    <cellStyle name="Normal 10 3 4 2 2 4" xfId="36846" xr:uid="{B477A962-55B1-44FE-90FD-43F32AFC2B14}"/>
    <cellStyle name="Normal 10 3 4 2 3" xfId="23139" xr:uid="{F1FF8680-8F23-4BCC-9338-399CE9517CB2}"/>
    <cellStyle name="Normal 10 3 4 2 4" xfId="28633" xr:uid="{946F0EF2-EBCD-4EFA-A256-5B991069E31E}"/>
    <cellStyle name="Normal 10 3 4 2 5" xfId="34117" xr:uid="{1CD1E0C5-964B-4493-95A8-9C818533E498}"/>
    <cellStyle name="Normal 10 3 4 3" xfId="20089" xr:uid="{03F5B24A-059A-4D99-9BA5-7613F17E127D}"/>
    <cellStyle name="Normal 10 3 4 3 2" xfId="25645" xr:uid="{4B4DEFE8-9266-47CA-9210-54485CDB9C5B}"/>
    <cellStyle name="Normal 10 3 4 3 3" xfId="31139" xr:uid="{BD057700-91C5-44D7-98D3-E33B04959174}"/>
    <cellStyle name="Normal 10 3 4 3 4" xfId="36623" xr:uid="{33DDF053-4835-4AAE-B934-EA70845DE0C2}"/>
    <cellStyle name="Normal 10 3 4 4" xfId="22916" xr:uid="{DB944C8D-D948-45CC-912B-011B00F72269}"/>
    <cellStyle name="Normal 10 3 4 5" xfId="28408" xr:uid="{AB92E872-0DBB-4F2F-842E-9592AF83B13A}"/>
    <cellStyle name="Normal 10 3 4 6" xfId="33892" xr:uid="{ABAE7DC8-7210-4E88-BB36-B19FBE1D46FA}"/>
    <cellStyle name="Normal 10 3 5" xfId="7222" xr:uid="{627716B8-7952-4507-855D-3D87619EB47A}"/>
    <cellStyle name="Normal 10 3 5 2" xfId="8993" xr:uid="{C0C8160B-BEA5-4E57-B0B4-AB043031CBA2}"/>
    <cellStyle name="Normal 10 3 5 2 2" xfId="20313" xr:uid="{40F698A8-B65D-40DC-9CBE-A2CEAE126B6F}"/>
    <cellStyle name="Normal 10 3 5 2 2 2" xfId="25869" xr:uid="{65AF9F5F-46CE-4FA0-8857-C65891EA4BC8}"/>
    <cellStyle name="Normal 10 3 5 2 2 3" xfId="31363" xr:uid="{C994430A-C893-466B-8F1F-8A3E3CBEE2E0}"/>
    <cellStyle name="Normal 10 3 5 2 2 4" xfId="36847" xr:uid="{F340128E-9C9C-481B-8897-B1BBEEDC5E95}"/>
    <cellStyle name="Normal 10 3 5 2 3" xfId="23140" xr:uid="{0A2585B2-3128-4532-A9A3-C0FA67B5A742}"/>
    <cellStyle name="Normal 10 3 5 2 4" xfId="28634" xr:uid="{87D34748-3170-4470-B8FC-35A56ED777E2}"/>
    <cellStyle name="Normal 10 3 5 2 5" xfId="34118" xr:uid="{53F002CE-7F31-4A0A-8B86-783B86B37614}"/>
    <cellStyle name="Normal 10 3 5 3" xfId="20110" xr:uid="{37662535-59B5-4E99-BA38-1B48F0148430}"/>
    <cellStyle name="Normal 10 3 5 3 2" xfId="25666" xr:uid="{5F17F3D2-F853-4709-846F-4C73D96102D9}"/>
    <cellStyle name="Normal 10 3 5 3 3" xfId="31160" xr:uid="{057C3C26-57D9-4C1A-88E0-FA408D72913A}"/>
    <cellStyle name="Normal 10 3 5 3 4" xfId="36644" xr:uid="{28885533-D291-4D98-8DC9-A74070D12B8E}"/>
    <cellStyle name="Normal 10 3 5 4" xfId="22937" xr:uid="{ABDF620B-C676-49C0-8D80-C67708651866}"/>
    <cellStyle name="Normal 10 3 5 5" xfId="28429" xr:uid="{9D73C386-0476-46E0-85B8-4837C409008F}"/>
    <cellStyle name="Normal 10 3 5 6" xfId="33913" xr:uid="{FA6710BE-CE8C-4CAA-A0CF-92D523065206}"/>
    <cellStyle name="Normal 10 3 6" xfId="7312" xr:uid="{89F4E331-9FC3-4930-8AF3-2B5C0CDF6FC9}"/>
    <cellStyle name="Normal 10 3 6 2" xfId="8994" xr:uid="{9AC34F02-E9E3-4F9B-92B6-5D7F2C48BA2C}"/>
    <cellStyle name="Normal 10 3 6 2 2" xfId="20314" xr:uid="{7DC01DEC-916C-4F45-927E-0814D6BC4FD3}"/>
    <cellStyle name="Normal 10 3 6 2 2 2" xfId="25870" xr:uid="{DE7840FB-EC75-4F61-83BC-3F5AE763F86B}"/>
    <cellStyle name="Normal 10 3 6 2 2 3" xfId="31364" xr:uid="{BF7B86E6-7F5F-496A-A460-5124529EBBCD}"/>
    <cellStyle name="Normal 10 3 6 2 2 4" xfId="36848" xr:uid="{68608A3E-025A-4EA6-9CC3-67236C0F4701}"/>
    <cellStyle name="Normal 10 3 6 2 3" xfId="23141" xr:uid="{AABC6E78-FA1A-4A1A-AF8B-B4869097961C}"/>
    <cellStyle name="Normal 10 3 6 2 4" xfId="28635" xr:uid="{A290334D-86DB-4B78-88B8-7ABE59BCEF0B}"/>
    <cellStyle name="Normal 10 3 6 2 5" xfId="34119" xr:uid="{25A5F925-27B1-4072-A31F-A9ED5F1293B6}"/>
    <cellStyle name="Normal 10 3 6 3" xfId="20196" xr:uid="{854AFEDF-D4EE-44F3-8F87-FAA0C34D45FA}"/>
    <cellStyle name="Normal 10 3 6 3 2" xfId="25752" xr:uid="{03EC6220-EAB1-497C-89D9-B69F2D728A81}"/>
    <cellStyle name="Normal 10 3 6 3 3" xfId="31246" xr:uid="{25D050C1-B5C4-4228-83BD-1453C8DF235B}"/>
    <cellStyle name="Normal 10 3 6 3 4" xfId="36730" xr:uid="{08A79A40-0478-48A5-8E27-27C2B51AA01D}"/>
    <cellStyle name="Normal 10 3 6 4" xfId="23023" xr:uid="{C17B5B67-5BB2-4B9C-AB51-4A250E1DF5C2}"/>
    <cellStyle name="Normal 10 3 6 5" xfId="28515" xr:uid="{4AE4DCF6-2363-488B-AD6C-0387F48F9E37}"/>
    <cellStyle name="Normal 10 3 6 6" xfId="33999" xr:uid="{65A81BFD-AD1D-45F9-92E5-AA7C4974AF4F}"/>
    <cellStyle name="Normal 10 3 7" xfId="7364" xr:uid="{86D28083-739E-481F-ADA8-0E4436A4A91A}"/>
    <cellStyle name="Normal 10 3 7 2" xfId="20248" xr:uid="{E9756C44-4EFB-44F1-8EB4-61D584AB7CB6}"/>
    <cellStyle name="Normal 10 3 7 2 2" xfId="25804" xr:uid="{2681A5B7-E50C-4DD9-89C2-547470C33BC1}"/>
    <cellStyle name="Normal 10 3 7 2 3" xfId="31298" xr:uid="{D878041F-10E8-4D27-AD1A-99005155D6CD}"/>
    <cellStyle name="Normal 10 3 7 2 4" xfId="36782" xr:uid="{8652AC98-BEB3-41AB-94EC-7F3746A30862}"/>
    <cellStyle name="Normal 10 3 7 3" xfId="23075" xr:uid="{B41414BE-E36F-46CE-8A74-563F69717D11}"/>
    <cellStyle name="Normal 10 3 7 4" xfId="28569" xr:uid="{7FDA0A80-23F6-4BB8-AA08-9AF3A6D8F517}"/>
    <cellStyle name="Normal 10 3 7 5" xfId="34053" xr:uid="{233041C1-F52B-4183-938A-E8E803E67637}"/>
    <cellStyle name="Normal 10 3 8" xfId="11314" xr:uid="{F82ED76C-9B00-423C-8F36-62F70E428CEF}"/>
    <cellStyle name="Normal 10 3 9" xfId="16549" xr:uid="{C88E3F2E-E3E2-41A7-BB89-0DEBC13514D3}"/>
    <cellStyle name="Normal 10 30" xfId="5947" xr:uid="{EA2935F9-2F58-4BEC-8B6C-D13B1FBFEBBB}"/>
    <cellStyle name="Normal 10 30 2" xfId="14337" xr:uid="{FDF47268-4FE0-4875-9A98-99B4B4C2EC36}"/>
    <cellStyle name="Normal 10 30 2 2" xfId="21624" xr:uid="{9566A2A4-EE93-4321-B14E-B558A0CD533E}"/>
    <cellStyle name="Normal 10 30 2 2 2" xfId="27180" xr:uid="{1502B6BB-7DC4-46A8-A64B-E201BF93E1A4}"/>
    <cellStyle name="Normal 10 30 2 2 3" xfId="32674" xr:uid="{AB8D6380-F04D-4B66-941C-A26FE7424C8D}"/>
    <cellStyle name="Normal 10 30 2 2 4" xfId="38158" xr:uid="{1EDADF69-00A5-49C5-92BD-32C0505D7C70}"/>
    <cellStyle name="Normal 10 30 2 3" xfId="24451" xr:uid="{91C10348-A048-4432-9FFD-3DAECE063C43}"/>
    <cellStyle name="Normal 10 30 2 4" xfId="29945" xr:uid="{3A22F2CB-24D8-492C-9642-006593416F4B}"/>
    <cellStyle name="Normal 10 30 2 5" xfId="35429" xr:uid="{904F7834-8781-4363-B7F7-1DC3CC88AAFE}"/>
    <cellStyle name="Normal 10 30 3" xfId="11316" xr:uid="{7F9DF741-948C-4EDF-8108-7CB10EEF37F5}"/>
    <cellStyle name="Normal 10 30 4" xfId="16551" xr:uid="{AA0821C8-E8B3-4CA0-86E2-54133A04B65F}"/>
    <cellStyle name="Normal 10 30 5" xfId="18775" xr:uid="{8AFB6151-B506-4F1D-8799-450EAF6D0FCC}"/>
    <cellStyle name="Normal 10 30 6" xfId="8995" xr:uid="{B08E7BA5-2080-4FC2-8DA5-9D4471925E89}"/>
    <cellStyle name="Normal 10 30 6 2" xfId="20315" xr:uid="{3C7BD00F-186F-4644-A510-363C7ABE4DB4}"/>
    <cellStyle name="Normal 10 30 6 2 2" xfId="25871" xr:uid="{35C88952-2260-4F65-9841-E4576E5CE45F}"/>
    <cellStyle name="Normal 10 30 6 2 3" xfId="31365" xr:uid="{4197D60E-B5C0-4E3E-AD8C-343E8EC57D9B}"/>
    <cellStyle name="Normal 10 30 6 2 4" xfId="36849" xr:uid="{C20B35A9-A862-46E7-93CD-B0F77EBC87E5}"/>
    <cellStyle name="Normal 10 30 6 3" xfId="23142" xr:uid="{6290EC8F-542C-4D38-8466-8730909DA244}"/>
    <cellStyle name="Normal 10 30 6 4" xfId="28636" xr:uid="{966B6B1D-AD70-413C-BCC2-8CEDB0122C81}"/>
    <cellStyle name="Normal 10 30 6 5" xfId="34120" xr:uid="{EAD40DE2-9EC8-4743-82A5-A607E870EB61}"/>
    <cellStyle name="Normal 10 31" xfId="5948" xr:uid="{4E01A9B3-39E7-42F0-A66E-ADF89056E2DA}"/>
    <cellStyle name="Normal 10 31 2" xfId="14338" xr:uid="{34C42115-339D-4EF4-A848-BAE03F68DA64}"/>
    <cellStyle name="Normal 10 31 2 2" xfId="21625" xr:uid="{4F9A4840-E66A-431F-9D7F-8DE61803009C}"/>
    <cellStyle name="Normal 10 31 2 2 2" xfId="27181" xr:uid="{926A352B-E8F6-4663-971D-E2AC60E5B626}"/>
    <cellStyle name="Normal 10 31 2 2 3" xfId="32675" xr:uid="{E7249BA9-04F9-4951-ADDD-AC7478AF7DEA}"/>
    <cellStyle name="Normal 10 31 2 2 4" xfId="38159" xr:uid="{B00BF4CA-367E-469F-9BDF-F98A4E567246}"/>
    <cellStyle name="Normal 10 31 2 3" xfId="24452" xr:uid="{0C83EF8E-0077-4C40-A540-D33574EFA38A}"/>
    <cellStyle name="Normal 10 31 2 4" xfId="29946" xr:uid="{AD128E06-2C95-428E-80E1-31B60D9AC64A}"/>
    <cellStyle name="Normal 10 31 2 5" xfId="35430" xr:uid="{DB60DCC3-D5B9-4011-8A2A-8748C588DCAE}"/>
    <cellStyle name="Normal 10 31 3" xfId="11317" xr:uid="{FA7C83A1-748D-4CB2-B166-940AC7EDC74B}"/>
    <cellStyle name="Normal 10 31 4" xfId="16552" xr:uid="{C1D786B2-816D-4DBD-9A8F-E45650511A31}"/>
    <cellStyle name="Normal 10 31 5" xfId="18776" xr:uid="{EF9C6DA3-0988-4F08-B9B0-AAA530EF744A}"/>
    <cellStyle name="Normal 10 31 6" xfId="8996" xr:uid="{5C1EA8B3-2AE5-4D82-8373-B4B4425E1F27}"/>
    <cellStyle name="Normal 10 31 6 2" xfId="20316" xr:uid="{A634A5F2-FFDA-4F5A-AE01-584E9CE548E3}"/>
    <cellStyle name="Normal 10 31 6 2 2" xfId="25872" xr:uid="{B4346B8C-091B-44C3-A3AA-2FAAEC3EEFA9}"/>
    <cellStyle name="Normal 10 31 6 2 3" xfId="31366" xr:uid="{67391DAF-4CD9-420A-B689-A895401C2C08}"/>
    <cellStyle name="Normal 10 31 6 2 4" xfId="36850" xr:uid="{B31DEE91-FF42-4FAA-9C7F-8EEED9FF14DA}"/>
    <cellStyle name="Normal 10 31 6 3" xfId="23143" xr:uid="{A428FAB7-9BF4-4946-A1A9-CE3D4AE97CCB}"/>
    <cellStyle name="Normal 10 31 6 4" xfId="28637" xr:uid="{BE89BE29-18A1-42CD-BA1A-FA282CBFACE5}"/>
    <cellStyle name="Normal 10 31 6 5" xfId="34121" xr:uid="{020D2D47-6E88-49FD-8144-A40EF845C4B5}"/>
    <cellStyle name="Normal 10 32" xfId="5949" xr:uid="{821228F9-8952-434C-BD46-5D32EB90E134}"/>
    <cellStyle name="Normal 10 32 2" xfId="14339" xr:uid="{3159F5CE-6984-4A7E-99D6-FE776E788115}"/>
    <cellStyle name="Normal 10 32 2 2" xfId="21626" xr:uid="{68527C71-30B2-41E4-8046-83A9DB188A1E}"/>
    <cellStyle name="Normal 10 32 2 2 2" xfId="27182" xr:uid="{2DE52E92-F047-4A28-B5FF-067EB182FE46}"/>
    <cellStyle name="Normal 10 32 2 2 3" xfId="32676" xr:uid="{5F5E27E6-6E27-4B3D-B6A5-5143C72CE146}"/>
    <cellStyle name="Normal 10 32 2 2 4" xfId="38160" xr:uid="{746CAD7E-6ED9-475C-8F80-C8AD21F165B1}"/>
    <cellStyle name="Normal 10 32 2 3" xfId="24453" xr:uid="{504E5B15-979A-40F2-9DAF-107F5F0E3E65}"/>
    <cellStyle name="Normal 10 32 2 4" xfId="29947" xr:uid="{018E67FF-163D-4A09-B00A-F21C1AEAB23F}"/>
    <cellStyle name="Normal 10 32 2 5" xfId="35431" xr:uid="{A9A4BCAF-3EB7-4141-9DEC-EBEBC8CB1054}"/>
    <cellStyle name="Normal 10 32 3" xfId="11318" xr:uid="{62053DE5-24C0-4E5A-A8DB-455758CBE767}"/>
    <cellStyle name="Normal 10 32 4" xfId="16553" xr:uid="{1A43EBCD-6B23-4DA0-82CD-CC128FC40F30}"/>
    <cellStyle name="Normal 10 32 5" xfId="18777" xr:uid="{0F8972DF-2E63-4DEB-8AC6-FD08798FC6FD}"/>
    <cellStyle name="Normal 10 32 6" xfId="8997" xr:uid="{FFFB6368-E3B4-440E-9D97-4F9C479C3FA4}"/>
    <cellStyle name="Normal 10 32 6 2" xfId="20317" xr:uid="{0714762A-9001-488F-B8C1-03A7C7748435}"/>
    <cellStyle name="Normal 10 32 6 2 2" xfId="25873" xr:uid="{64A01C38-5E20-474D-B938-276350DED420}"/>
    <cellStyle name="Normal 10 32 6 2 3" xfId="31367" xr:uid="{5C1E1C07-E272-4126-9C68-A31340A3A61A}"/>
    <cellStyle name="Normal 10 32 6 2 4" xfId="36851" xr:uid="{495830ED-CC07-472E-AF74-7451BCCC541C}"/>
    <cellStyle name="Normal 10 32 6 3" xfId="23144" xr:uid="{57BE174F-1CEA-455C-9D89-48E5D72C0560}"/>
    <cellStyle name="Normal 10 32 6 4" xfId="28638" xr:uid="{CAF3E7E2-E397-4DE4-831F-4AD5E5F187E6}"/>
    <cellStyle name="Normal 10 32 6 5" xfId="34122" xr:uid="{74E30FB2-5F12-445F-96CD-A647000F6876}"/>
    <cellStyle name="Normal 10 33" xfId="5950" xr:uid="{7D87089A-794C-47FA-9809-A996BEBDFB1A}"/>
    <cellStyle name="Normal 10 33 2" xfId="14340" xr:uid="{D59456E1-DF22-4A4F-A18F-8A9376574FF6}"/>
    <cellStyle name="Normal 10 33 2 2" xfId="21627" xr:uid="{922B7B9C-EC06-4BF9-8483-26D0A5C1E0FE}"/>
    <cellStyle name="Normal 10 33 2 2 2" xfId="27183" xr:uid="{4ACBD496-5D54-4C38-9A6F-629471D91620}"/>
    <cellStyle name="Normal 10 33 2 2 3" xfId="32677" xr:uid="{7311134B-010D-4151-8337-9B6A4E36619A}"/>
    <cellStyle name="Normal 10 33 2 2 4" xfId="38161" xr:uid="{A9D90A56-7501-424B-BFED-C18ADF55E0F6}"/>
    <cellStyle name="Normal 10 33 2 3" xfId="24454" xr:uid="{EBA142A9-A8AB-49FA-B267-C8F087F12B8A}"/>
    <cellStyle name="Normal 10 33 2 4" xfId="29948" xr:uid="{38BDD9D1-B8AB-4A56-9544-A38D185E52FB}"/>
    <cellStyle name="Normal 10 33 2 5" xfId="35432" xr:uid="{ED9EB145-BCDB-476E-8389-64F757CB7287}"/>
    <cellStyle name="Normal 10 33 3" xfId="11319" xr:uid="{6EF5B579-DC0A-482A-9066-08E5DCB80106}"/>
    <cellStyle name="Normal 10 33 4" xfId="16554" xr:uid="{8F3D4F3A-BC47-4021-803E-0548A543EBBE}"/>
    <cellStyle name="Normal 10 33 5" xfId="18778" xr:uid="{E42F8360-8194-4A40-AAF7-D2D1F8EBED0D}"/>
    <cellStyle name="Normal 10 33 6" xfId="8998" xr:uid="{98602188-3949-459C-8FDA-4373D3AAB2E8}"/>
    <cellStyle name="Normal 10 33 6 2" xfId="20318" xr:uid="{94541257-4957-40B4-85AB-25CF0D127A67}"/>
    <cellStyle name="Normal 10 33 6 2 2" xfId="25874" xr:uid="{C0AF3AAF-D040-4D4C-B1B7-D1A2519FCDF8}"/>
    <cellStyle name="Normal 10 33 6 2 3" xfId="31368" xr:uid="{E93A253C-EE17-44E9-999A-E83F67F4D357}"/>
    <cellStyle name="Normal 10 33 6 2 4" xfId="36852" xr:uid="{8C27293C-E5A4-406B-988C-0FA46024D92D}"/>
    <cellStyle name="Normal 10 33 6 3" xfId="23145" xr:uid="{007F393D-C12A-417C-B6B7-32158F0DA263}"/>
    <cellStyle name="Normal 10 33 6 4" xfId="28639" xr:uid="{5DD81AF9-DD16-4308-9673-B523852588F4}"/>
    <cellStyle name="Normal 10 33 6 5" xfId="34123" xr:uid="{746B8B21-8CB5-406F-B84F-D5FD846A697E}"/>
    <cellStyle name="Normal 10 34" xfId="5951" xr:uid="{CD38F24D-A7B0-49C4-AF15-34B491B10BB0}"/>
    <cellStyle name="Normal 10 34 2" xfId="14341" xr:uid="{B0229EFD-9936-46C1-BA7E-086D99831433}"/>
    <cellStyle name="Normal 10 34 2 2" xfId="21628" xr:uid="{6508E543-5DDD-471F-BBA3-D1B0178A0D48}"/>
    <cellStyle name="Normal 10 34 2 2 2" xfId="27184" xr:uid="{AF72D861-351C-424D-B701-DDE2D9F1A858}"/>
    <cellStyle name="Normal 10 34 2 2 3" xfId="32678" xr:uid="{A1CC3517-CD68-44F2-B367-F01336B4F54A}"/>
    <cellStyle name="Normal 10 34 2 2 4" xfId="38162" xr:uid="{16DDB33D-77E6-4233-BB76-C1F108D91AC4}"/>
    <cellStyle name="Normal 10 34 2 3" xfId="24455" xr:uid="{5138D628-488C-4496-98A9-B33F2F83A33A}"/>
    <cellStyle name="Normal 10 34 2 4" xfId="29949" xr:uid="{1CD60AE9-9175-4A36-A94F-F70151FCDFD8}"/>
    <cellStyle name="Normal 10 34 2 5" xfId="35433" xr:uid="{4340B102-D420-4CB6-863D-837BCA19BE29}"/>
    <cellStyle name="Normal 10 34 3" xfId="11320" xr:uid="{F714B833-6C45-43D3-84BB-7265AB35D241}"/>
    <cellStyle name="Normal 10 34 4" xfId="16555" xr:uid="{E090B2BE-5A97-4BD0-A219-BC2FB44A7EEF}"/>
    <cellStyle name="Normal 10 34 5" xfId="18779" xr:uid="{DCEDD9A6-5E73-40E1-B490-52228CBDE869}"/>
    <cellStyle name="Normal 10 34 6" xfId="8999" xr:uid="{66F6287B-DDFE-4B55-A132-7789F3593872}"/>
    <cellStyle name="Normal 10 34 6 2" xfId="20319" xr:uid="{4372DAF6-F8D9-416F-8183-C20F76B4A8B4}"/>
    <cellStyle name="Normal 10 34 6 2 2" xfId="25875" xr:uid="{A8DA0CD7-FD78-4231-8B58-BAC5D802AB73}"/>
    <cellStyle name="Normal 10 34 6 2 3" xfId="31369" xr:uid="{DD7DAFA7-E325-49F0-BAD7-A84CBF3BCBC1}"/>
    <cellStyle name="Normal 10 34 6 2 4" xfId="36853" xr:uid="{B4F6E770-E5B0-436D-80E3-5C09FF75A31A}"/>
    <cellStyle name="Normal 10 34 6 3" xfId="23146" xr:uid="{48DC69E4-A99B-4CD0-A34C-C602C4CEBE31}"/>
    <cellStyle name="Normal 10 34 6 4" xfId="28640" xr:uid="{195A18CD-CB4B-439B-8BD1-16E20F72ACA8}"/>
    <cellStyle name="Normal 10 34 6 5" xfId="34124" xr:uid="{6E746071-CB08-49BA-B92A-4DC88A067077}"/>
    <cellStyle name="Normal 10 35" xfId="5952" xr:uid="{913B93BE-FDB8-4918-AC48-16F15B4EFCFE}"/>
    <cellStyle name="Normal 10 35 2" xfId="14342" xr:uid="{A52AB8C7-3ECA-4DBC-8792-25289A8BDD30}"/>
    <cellStyle name="Normal 10 35 2 2" xfId="21629" xr:uid="{2702A81B-1096-44C2-A784-3A53704589AB}"/>
    <cellStyle name="Normal 10 35 2 2 2" xfId="27185" xr:uid="{3FCE358C-4D5C-4C74-B0C1-C3D21D050D2D}"/>
    <cellStyle name="Normal 10 35 2 2 3" xfId="32679" xr:uid="{2610F771-9C01-4490-81BE-9857105A3946}"/>
    <cellStyle name="Normal 10 35 2 2 4" xfId="38163" xr:uid="{7D98E159-1782-4F64-ACB2-8C2CB23E4E88}"/>
    <cellStyle name="Normal 10 35 2 3" xfId="24456" xr:uid="{03AC547F-981B-4780-9889-D1B6DBD78350}"/>
    <cellStyle name="Normal 10 35 2 4" xfId="29950" xr:uid="{295CF862-821E-4954-A580-D719EF644B83}"/>
    <cellStyle name="Normal 10 35 2 5" xfId="35434" xr:uid="{0D9A6816-0290-4547-AC43-1F5E8B184331}"/>
    <cellStyle name="Normal 10 35 3" xfId="11321" xr:uid="{087EE249-BCB3-49D6-BABA-A90559CB229C}"/>
    <cellStyle name="Normal 10 35 4" xfId="16556" xr:uid="{FF7FA2A4-29F3-489B-8C4D-50F2F9152956}"/>
    <cellStyle name="Normal 10 35 5" xfId="18780" xr:uid="{F47386F3-BD3E-4758-9941-9F73BB3E188A}"/>
    <cellStyle name="Normal 10 35 6" xfId="9000" xr:uid="{8A95BADC-02D6-4D42-99EC-06C76C50DD61}"/>
    <cellStyle name="Normal 10 35 6 2" xfId="20320" xr:uid="{9ACDE1F9-8F1A-4B59-907F-82A7D299470A}"/>
    <cellStyle name="Normal 10 35 6 2 2" xfId="25876" xr:uid="{DA5B611F-24C8-4C84-8CCF-52505112E0CB}"/>
    <cellStyle name="Normal 10 35 6 2 3" xfId="31370" xr:uid="{B978AC3C-6379-44F3-A9AE-DAD240C1C174}"/>
    <cellStyle name="Normal 10 35 6 2 4" xfId="36854" xr:uid="{38633D1B-88A3-48C8-BC8A-228DEFCA66C1}"/>
    <cellStyle name="Normal 10 35 6 3" xfId="23147" xr:uid="{0311A3FE-D48A-4EB8-9358-E8911445CC69}"/>
    <cellStyle name="Normal 10 35 6 4" xfId="28641" xr:uid="{7F9796B0-3A13-44CB-904A-D60EF9F5D946}"/>
    <cellStyle name="Normal 10 35 6 5" xfId="34125" xr:uid="{A65B2AFA-C83A-485E-A6F6-8A7995DE10CD}"/>
    <cellStyle name="Normal 10 36" xfId="5953" xr:uid="{48085698-EAB3-4605-B6A5-2D03C8558EB8}"/>
    <cellStyle name="Normal 10 36 2" xfId="14343" xr:uid="{54A3CBC4-95F0-4C89-9D2E-AD426243E46A}"/>
    <cellStyle name="Normal 10 36 2 2" xfId="21630" xr:uid="{3EED6B0A-D45C-4F44-8CFA-42414715FC88}"/>
    <cellStyle name="Normal 10 36 2 2 2" xfId="27186" xr:uid="{329D645F-0A3D-4010-906C-1698C0190B7E}"/>
    <cellStyle name="Normal 10 36 2 2 3" xfId="32680" xr:uid="{E854DE32-6A75-471B-B84C-CEAF0E732E8F}"/>
    <cellStyle name="Normal 10 36 2 2 4" xfId="38164" xr:uid="{A5C0C799-F049-4C03-963D-E71F0BF6E516}"/>
    <cellStyle name="Normal 10 36 2 3" xfId="24457" xr:uid="{ABAB4A7A-66CA-4A77-A508-501721881687}"/>
    <cellStyle name="Normal 10 36 2 4" xfId="29951" xr:uid="{D1004428-B037-4348-81B2-5B511A146AA4}"/>
    <cellStyle name="Normal 10 36 2 5" xfId="35435" xr:uid="{C2A3B84A-F03D-4F0F-AEA4-81C9A5BF1E7F}"/>
    <cellStyle name="Normal 10 36 3" xfId="11322" xr:uid="{C73E88C1-5843-4DF4-B1C1-68397AF27376}"/>
    <cellStyle name="Normal 10 36 4" xfId="16557" xr:uid="{F71A006D-E85C-4EBF-A549-8CBCC530DFBB}"/>
    <cellStyle name="Normal 10 36 5" xfId="18781" xr:uid="{03F522ED-0485-4EDC-8F56-675A99889361}"/>
    <cellStyle name="Normal 10 36 6" xfId="9001" xr:uid="{EA5AD50E-63F5-4CE8-975A-C5B6A889C6DB}"/>
    <cellStyle name="Normal 10 36 6 2" xfId="20321" xr:uid="{5466F779-B6D3-471B-B496-A1D3125FA147}"/>
    <cellStyle name="Normal 10 36 6 2 2" xfId="25877" xr:uid="{DE48182E-AEB3-419A-89EB-D7E806253671}"/>
    <cellStyle name="Normal 10 36 6 2 3" xfId="31371" xr:uid="{33DCD40A-659C-43DB-8DA5-EFA4D81F619F}"/>
    <cellStyle name="Normal 10 36 6 2 4" xfId="36855" xr:uid="{E0666B0A-7A63-4094-9D79-62E303B4BE31}"/>
    <cellStyle name="Normal 10 36 6 3" xfId="23148" xr:uid="{0693C707-8BDC-4BAA-B391-2B70C57F0D7C}"/>
    <cellStyle name="Normal 10 36 6 4" xfId="28642" xr:uid="{6D31A322-7474-4763-9F8E-27A729CBD367}"/>
    <cellStyle name="Normal 10 36 6 5" xfId="34126" xr:uid="{A628AC0A-5FC9-473F-8A60-B6B69F00C762}"/>
    <cellStyle name="Normal 10 37" xfId="5954" xr:uid="{C8D9D8BE-760B-4485-B092-E80697B92220}"/>
    <cellStyle name="Normal 10 37 2" xfId="14344" xr:uid="{0C70251D-A9BE-4F60-8F68-EADA71379EBE}"/>
    <cellStyle name="Normal 10 37 2 2" xfId="21631" xr:uid="{DC2B1B2D-29D0-4CF4-AE73-1E4272DFBF89}"/>
    <cellStyle name="Normal 10 37 2 2 2" xfId="27187" xr:uid="{7FBBE576-5954-41E2-9E95-27774836E393}"/>
    <cellStyle name="Normal 10 37 2 2 3" xfId="32681" xr:uid="{B08DC11A-2D28-44B2-ACB5-1085DDDF5A69}"/>
    <cellStyle name="Normal 10 37 2 2 4" xfId="38165" xr:uid="{C29EF7B9-CF84-4796-986C-79F473532D37}"/>
    <cellStyle name="Normal 10 37 2 3" xfId="24458" xr:uid="{2DFB1DB9-167F-4534-8965-204242644C50}"/>
    <cellStyle name="Normal 10 37 2 4" xfId="29952" xr:uid="{BA3184D0-43CB-474A-BBC6-B9824523177F}"/>
    <cellStyle name="Normal 10 37 2 5" xfId="35436" xr:uid="{4CF461D4-D340-4036-B50F-CD3AB3C7DBA4}"/>
    <cellStyle name="Normal 10 37 3" xfId="11323" xr:uid="{8E6101E8-66B4-4DA2-A66C-60B043C198E9}"/>
    <cellStyle name="Normal 10 37 4" xfId="16558" xr:uid="{EBB79F98-E4CF-4C9D-8F38-A2B6CDCBB8ED}"/>
    <cellStyle name="Normal 10 37 5" xfId="18782" xr:uid="{7A236E67-2514-4EA6-A1FE-C27A8342783C}"/>
    <cellStyle name="Normal 10 37 6" xfId="9002" xr:uid="{58063B4C-0706-41E3-A001-692AAB2AAB47}"/>
    <cellStyle name="Normal 10 37 6 2" xfId="20322" xr:uid="{D20F9A41-FA92-476C-836E-AFADDC42722A}"/>
    <cellStyle name="Normal 10 37 6 2 2" xfId="25878" xr:uid="{2764DB6E-5A3B-44B1-8422-D20A1541B6C9}"/>
    <cellStyle name="Normal 10 37 6 2 3" xfId="31372" xr:uid="{388AF41D-C22D-493A-940B-7A4FAE4EC3F2}"/>
    <cellStyle name="Normal 10 37 6 2 4" xfId="36856" xr:uid="{106722BB-4DF7-40E1-B078-B50447CFFD29}"/>
    <cellStyle name="Normal 10 37 6 3" xfId="23149" xr:uid="{0504B0AA-ABE1-4D13-8E40-6015007DB094}"/>
    <cellStyle name="Normal 10 37 6 4" xfId="28643" xr:uid="{9CF171ED-51EF-4280-8ABF-985134597513}"/>
    <cellStyle name="Normal 10 37 6 5" xfId="34127" xr:uid="{4BB4D984-D3B1-4EA7-97D5-41CD5429AE4C}"/>
    <cellStyle name="Normal 10 38" xfId="5955" xr:uid="{8F433348-7964-4486-9D61-41C2F054886F}"/>
    <cellStyle name="Normal 10 38 2" xfId="14345" xr:uid="{EE57F472-4967-406F-867D-94D2DF65B2E5}"/>
    <cellStyle name="Normal 10 38 2 2" xfId="21632" xr:uid="{5107CFCA-871D-4CBE-9DFC-D2249CA5FB34}"/>
    <cellStyle name="Normal 10 38 2 2 2" xfId="27188" xr:uid="{6E16530E-AC5E-464A-B3B5-AC5DCE3A3D4D}"/>
    <cellStyle name="Normal 10 38 2 2 3" xfId="32682" xr:uid="{203E3A2D-5D54-45D8-A748-86F3C54A096C}"/>
    <cellStyle name="Normal 10 38 2 2 4" xfId="38166" xr:uid="{62F0C98E-49BF-4692-BFE2-21F95EA296E3}"/>
    <cellStyle name="Normal 10 38 2 3" xfId="24459" xr:uid="{3ADBD413-24B3-47C8-9CF3-AD1A15B7D7DA}"/>
    <cellStyle name="Normal 10 38 2 4" xfId="29953" xr:uid="{E0858C9C-E9F7-4F51-A53A-EB6764A9CF17}"/>
    <cellStyle name="Normal 10 38 2 5" xfId="35437" xr:uid="{BAE7937E-1DC1-4B33-836F-C5F4E3490DE3}"/>
    <cellStyle name="Normal 10 38 3" xfId="11324" xr:uid="{1778F1D5-47E8-4B55-A526-8DB746D615E3}"/>
    <cellStyle name="Normal 10 38 4" xfId="16559" xr:uid="{FEF733EF-3D90-4BBD-BF1C-F5B92BFB06EA}"/>
    <cellStyle name="Normal 10 38 5" xfId="18783" xr:uid="{788B8162-F40E-4E72-94FD-938914507E98}"/>
    <cellStyle name="Normal 10 38 6" xfId="9003" xr:uid="{93883D8D-BA23-4762-8EE8-CA5AA18171BA}"/>
    <cellStyle name="Normal 10 38 6 2" xfId="20323" xr:uid="{8A6AB400-FD3B-4D2D-A188-D2D15470EBFE}"/>
    <cellStyle name="Normal 10 38 6 2 2" xfId="25879" xr:uid="{DD5294BD-9E08-44C4-8B79-85EBEAED14A5}"/>
    <cellStyle name="Normal 10 38 6 2 3" xfId="31373" xr:uid="{71666FC8-98AB-4B8E-99AC-F41516339576}"/>
    <cellStyle name="Normal 10 38 6 2 4" xfId="36857" xr:uid="{ADDCD970-D6D9-4468-AA5E-DF48DEDBC23E}"/>
    <cellStyle name="Normal 10 38 6 3" xfId="23150" xr:uid="{29989047-7CFE-4795-AE0C-8D028E55F049}"/>
    <cellStyle name="Normal 10 38 6 4" xfId="28644" xr:uid="{679BB618-2DA2-4820-B06F-F4539153DE9C}"/>
    <cellStyle name="Normal 10 38 6 5" xfId="34128" xr:uid="{50CFA2E3-42FA-4D9B-A856-4B7D6D7567F6}"/>
    <cellStyle name="Normal 10 39" xfId="5956" xr:uid="{90EC07EF-F611-41A8-955E-A1AD6AA535AA}"/>
    <cellStyle name="Normal 10 39 2" xfId="14346" xr:uid="{89C26356-8FE6-40C2-8D79-CAE428B211D7}"/>
    <cellStyle name="Normal 10 39 2 2" xfId="21633" xr:uid="{F2B3A9C4-76B9-4229-B721-DE9C30663235}"/>
    <cellStyle name="Normal 10 39 2 2 2" xfId="27189" xr:uid="{DBDC98D8-1012-4D8A-9959-9594DD32285A}"/>
    <cellStyle name="Normal 10 39 2 2 3" xfId="32683" xr:uid="{6D0E521C-9E84-489D-9FCA-69F3457D2FA2}"/>
    <cellStyle name="Normal 10 39 2 2 4" xfId="38167" xr:uid="{21E6D75F-13E9-4270-BE86-908AE78EF630}"/>
    <cellStyle name="Normal 10 39 2 3" xfId="24460" xr:uid="{0EF7C79E-28D1-4099-AAF6-4FF2EE085496}"/>
    <cellStyle name="Normal 10 39 2 4" xfId="29954" xr:uid="{A1E39B5A-F796-468A-BE08-0ACA72EEF17D}"/>
    <cellStyle name="Normal 10 39 2 5" xfId="35438" xr:uid="{4AC35C64-3F01-4423-9192-F289B4E3B2C9}"/>
    <cellStyle name="Normal 10 39 3" xfId="11325" xr:uid="{7F5E1678-C806-4354-8937-49B2640A3988}"/>
    <cellStyle name="Normal 10 39 4" xfId="16560" xr:uid="{5282CE6E-447C-4036-927E-1FCBB879898F}"/>
    <cellStyle name="Normal 10 39 5" xfId="18784" xr:uid="{452E5BCD-1B90-4721-8A66-BAA7205B2AC1}"/>
    <cellStyle name="Normal 10 39 6" xfId="9004" xr:uid="{07FAEAFC-2300-4738-AFBB-E64EC1887957}"/>
    <cellStyle name="Normal 10 39 6 2" xfId="20324" xr:uid="{4CA2E4B9-6212-4E66-9880-A65176E67F30}"/>
    <cellStyle name="Normal 10 39 6 2 2" xfId="25880" xr:uid="{9A53E951-1873-4FFA-A823-F5C577737BCB}"/>
    <cellStyle name="Normal 10 39 6 2 3" xfId="31374" xr:uid="{A9D5F62B-3F7E-4D9F-92D2-ED09E7563AD2}"/>
    <cellStyle name="Normal 10 39 6 2 4" xfId="36858" xr:uid="{0870CD9C-F842-4501-A0F3-80C7C0523F56}"/>
    <cellStyle name="Normal 10 39 6 3" xfId="23151" xr:uid="{E54A0B39-2C75-43CA-8ED7-848E3F29C69C}"/>
    <cellStyle name="Normal 10 39 6 4" xfId="28645" xr:uid="{3D404BD4-DDE8-4F31-83E1-64CE61325363}"/>
    <cellStyle name="Normal 10 39 6 5" xfId="34129" xr:uid="{87E32FF3-6CF5-48D5-8871-7979CE1C47A5}"/>
    <cellStyle name="Normal 10 4" xfId="5957" xr:uid="{2C1F4456-D15F-4C3B-A989-BD91387DF55F}"/>
    <cellStyle name="Normal 10 4 2" xfId="5958" xr:uid="{B9A6B036-24BD-4B2D-95C6-1674700E607B}"/>
    <cellStyle name="Normal 10 4 2 2" xfId="14348" xr:uid="{E37CD62A-73FB-44FC-9C95-B89EC77A7108}"/>
    <cellStyle name="Normal 10 4 2 2 2" xfId="21635" xr:uid="{81CF59BA-C8C7-42BC-BFBE-FB3CC73D0667}"/>
    <cellStyle name="Normal 10 4 2 2 2 2" xfId="27191" xr:uid="{1F8B0B4F-FDC0-47EB-B1A0-9029AC6A2CDB}"/>
    <cellStyle name="Normal 10 4 2 2 2 3" xfId="32685" xr:uid="{4D9453D9-1A3A-4DF4-8FBE-802C182CC880}"/>
    <cellStyle name="Normal 10 4 2 2 2 4" xfId="38169" xr:uid="{57C1DC45-72B3-4DF0-A9F3-4CEE7A3C0861}"/>
    <cellStyle name="Normal 10 4 2 2 3" xfId="24462" xr:uid="{BD763ABF-269E-46ED-AE23-6E8616CB63C5}"/>
    <cellStyle name="Normal 10 4 2 2 4" xfId="29956" xr:uid="{D595ABE4-4BF6-443D-89EB-B00C69E61D4D}"/>
    <cellStyle name="Normal 10 4 2 2 5" xfId="35440" xr:uid="{2C953264-278E-4512-8D17-EA90A84AE4F3}"/>
    <cellStyle name="Normal 10 4 2 3" xfId="11327" xr:uid="{3F11925D-1722-44C7-9658-33329654ABB3}"/>
    <cellStyle name="Normal 10 4 2 4" xfId="16562" xr:uid="{31B703B7-0D38-44E5-A4FA-446837A1DC4D}"/>
    <cellStyle name="Normal 10 4 2 5" xfId="18785" xr:uid="{586B7333-54B3-4AF0-9FE8-D89761781B7C}"/>
    <cellStyle name="Normal 10 4 2 6" xfId="9006" xr:uid="{8BEAEC18-2D7F-4A43-B717-485C41AAE8B9}"/>
    <cellStyle name="Normal 10 4 2 6 2" xfId="20326" xr:uid="{F7289E5D-6A50-4638-9D23-8D516CADF596}"/>
    <cellStyle name="Normal 10 4 2 6 2 2" xfId="25882" xr:uid="{D0B73C60-0A29-4052-A550-AEA6CFD25815}"/>
    <cellStyle name="Normal 10 4 2 6 2 3" xfId="31376" xr:uid="{1D649EA0-3764-4B84-9E1C-6E201D6970BB}"/>
    <cellStyle name="Normal 10 4 2 6 2 4" xfId="36860" xr:uid="{D7284427-9A76-44EE-AD3B-5046B5DED19C}"/>
    <cellStyle name="Normal 10 4 2 6 3" xfId="23153" xr:uid="{18708A91-CE5F-48A7-B179-42C0081A01DB}"/>
    <cellStyle name="Normal 10 4 2 6 4" xfId="28647" xr:uid="{BD69A251-9EB2-40D0-AE93-3D811DCB9DFC}"/>
    <cellStyle name="Normal 10 4 2 6 5" xfId="34131" xr:uid="{76149608-C4CD-40AF-A0DC-AF1B9FFCC96B}"/>
    <cellStyle name="Normal 10 4 3" xfId="5959" xr:uid="{564873BF-7FD4-404A-9CA9-2C5748BB8D0E}"/>
    <cellStyle name="Normal 10 4 3 2" xfId="14349" xr:uid="{407824D7-A39A-4C3D-96AA-461846CD5054}"/>
    <cellStyle name="Normal 10 4 3 2 2" xfId="21636" xr:uid="{93F1C80E-1A54-48AF-A0F0-9DEA49677136}"/>
    <cellStyle name="Normal 10 4 3 2 2 2" xfId="27192" xr:uid="{0A429606-DB21-4A29-B9DB-751C79F81A99}"/>
    <cellStyle name="Normal 10 4 3 2 2 3" xfId="32686" xr:uid="{34FF7D36-403A-402C-BA80-761723138E68}"/>
    <cellStyle name="Normal 10 4 3 2 2 4" xfId="38170" xr:uid="{F00AE637-5736-496E-AF0C-35777F2A2069}"/>
    <cellStyle name="Normal 10 4 3 2 3" xfId="24463" xr:uid="{2853FF2C-488E-466D-9C19-63C5561C803A}"/>
    <cellStyle name="Normal 10 4 3 2 4" xfId="29957" xr:uid="{F55E1943-20A1-4C4F-8C92-BF50722D3EE8}"/>
    <cellStyle name="Normal 10 4 3 2 5" xfId="35441" xr:uid="{F33BA639-2069-4C4B-84B2-025EEC88A889}"/>
    <cellStyle name="Normal 10 4 3 3" xfId="11328" xr:uid="{4F02843F-F65A-4541-8512-52BEC1F265DB}"/>
    <cellStyle name="Normal 10 4 3 4" xfId="16563" xr:uid="{EB677ABE-95B9-483C-A00A-8F0760B28917}"/>
    <cellStyle name="Normal 10 4 3 5" xfId="18786" xr:uid="{DDE849E9-8013-49CE-89E4-7CF6FE029D23}"/>
    <cellStyle name="Normal 10 4 3 6" xfId="9007" xr:uid="{D796FDFD-D081-4C8B-B8BD-3C76F696B0C9}"/>
    <cellStyle name="Normal 10 4 3 6 2" xfId="20327" xr:uid="{935AA6D5-5A81-40D6-AAC7-8C7EA85A42EA}"/>
    <cellStyle name="Normal 10 4 3 6 2 2" xfId="25883" xr:uid="{EBB1D6F8-0E09-43A8-A00B-2C846FCD9821}"/>
    <cellStyle name="Normal 10 4 3 6 2 3" xfId="31377" xr:uid="{93767CD9-69BA-4234-8702-40D11B0586AC}"/>
    <cellStyle name="Normal 10 4 3 6 2 4" xfId="36861" xr:uid="{FBFAE867-CCDA-4BF7-8927-99829B2E16FF}"/>
    <cellStyle name="Normal 10 4 3 6 3" xfId="23154" xr:uid="{A16500CA-C63C-4DAE-A959-0C5ACF7F7E6A}"/>
    <cellStyle name="Normal 10 4 3 6 4" xfId="28648" xr:uid="{327D2299-56F4-46F3-9A0D-A0BFC0E031AE}"/>
    <cellStyle name="Normal 10 4 3 6 5" xfId="34132" xr:uid="{985AB8C9-E505-4DFA-9D9C-D5773873D6E3}"/>
    <cellStyle name="Normal 10 4 4" xfId="5960" xr:uid="{4D61E836-0EEE-4CE3-9003-A519D76E8965}"/>
    <cellStyle name="Normal 10 4 4 2" xfId="14350" xr:uid="{85EBA88B-58B6-4A02-B844-06D8A33061FF}"/>
    <cellStyle name="Normal 10 4 4 2 2" xfId="21637" xr:uid="{5CF875A8-332D-4575-B770-90BA603334DB}"/>
    <cellStyle name="Normal 10 4 4 2 2 2" xfId="27193" xr:uid="{93BC6F09-1843-4982-814E-A830189B15C0}"/>
    <cellStyle name="Normal 10 4 4 2 2 3" xfId="32687" xr:uid="{7ADC25D4-E878-467E-B7F8-26E1B41D3164}"/>
    <cellStyle name="Normal 10 4 4 2 2 4" xfId="38171" xr:uid="{D8C43D39-33CF-48F1-AB5A-F11921FE61DB}"/>
    <cellStyle name="Normal 10 4 4 2 3" xfId="24464" xr:uid="{E4607F55-8B1A-4ADF-9A96-47ADC06552C5}"/>
    <cellStyle name="Normal 10 4 4 2 4" xfId="29958" xr:uid="{3A090DB2-9789-4FDE-8E1A-449A770CEEB7}"/>
    <cellStyle name="Normal 10 4 4 2 5" xfId="35442" xr:uid="{755C1685-F59B-4127-A634-1B39A8C373EF}"/>
    <cellStyle name="Normal 10 4 4 3" xfId="11329" xr:uid="{44DB6EC5-E531-480A-BD66-A14241273EB8}"/>
    <cellStyle name="Normal 10 4 4 4" xfId="16564" xr:uid="{27301ED9-DCA6-4B0A-8636-811819F7FCB6}"/>
    <cellStyle name="Normal 10 4 4 5" xfId="18787" xr:uid="{31A1F6E9-C9A2-4069-BE96-49398CCD24A3}"/>
    <cellStyle name="Normal 10 4 4 6" xfId="9008" xr:uid="{5049DD83-DFF2-4A1B-A33E-4798613368F4}"/>
    <cellStyle name="Normal 10 4 4 6 2" xfId="20328" xr:uid="{96647220-8C7C-4DDF-8ECA-6BC20380D6CB}"/>
    <cellStyle name="Normal 10 4 4 6 2 2" xfId="25884" xr:uid="{54B490C2-7CF6-450B-AED7-73462073700D}"/>
    <cellStyle name="Normal 10 4 4 6 2 3" xfId="31378" xr:uid="{378FA101-3DE1-4C32-9CFE-4CC378F73F53}"/>
    <cellStyle name="Normal 10 4 4 6 2 4" xfId="36862" xr:uid="{E58D0A78-DBF6-41F5-95DB-88135BAC645C}"/>
    <cellStyle name="Normal 10 4 4 6 3" xfId="23155" xr:uid="{41383332-DAEC-473E-86B2-BC7045729B4C}"/>
    <cellStyle name="Normal 10 4 4 6 4" xfId="28649" xr:uid="{568121DC-5C25-4950-BDFC-676600469106}"/>
    <cellStyle name="Normal 10 4 4 6 5" xfId="34133" xr:uid="{DC22BDA6-ACDD-473F-90AB-13425E8FCE17}"/>
    <cellStyle name="Normal 10 4 5" xfId="5961" xr:uid="{FD2E4F60-0ACF-406D-8C8D-13B7EBA7D705}"/>
    <cellStyle name="Normal 10 4 5 2" xfId="14351" xr:uid="{AD4DA351-DA2C-405D-A2F7-FDDD5DF84997}"/>
    <cellStyle name="Normal 10 4 5 2 2" xfId="21638" xr:uid="{35AB3560-D0D3-476D-92ED-0BB14A51A512}"/>
    <cellStyle name="Normal 10 4 5 2 2 2" xfId="27194" xr:uid="{DBB0743B-4D62-430F-B266-1A59A4CBA257}"/>
    <cellStyle name="Normal 10 4 5 2 2 3" xfId="32688" xr:uid="{02D7085F-74DA-473F-B700-9BDD5F3918B7}"/>
    <cellStyle name="Normal 10 4 5 2 2 4" xfId="38172" xr:uid="{837DAA8C-CC87-44E5-83BB-C4F2AE605A9B}"/>
    <cellStyle name="Normal 10 4 5 2 3" xfId="24465" xr:uid="{10F6DBB4-8587-4E9A-8241-968594D13652}"/>
    <cellStyle name="Normal 10 4 5 2 4" xfId="29959" xr:uid="{867B744F-7B0E-4903-925E-30D99CCB80FD}"/>
    <cellStyle name="Normal 10 4 5 2 5" xfId="35443" xr:uid="{7FA307D4-D44A-4CE3-8A73-8E17AE530AA7}"/>
    <cellStyle name="Normal 10 4 5 3" xfId="12437" xr:uid="{6910A57E-6160-4776-8B76-CD4BF8354753}"/>
    <cellStyle name="Normal 10 4 5 4" xfId="9009" xr:uid="{59D75FE7-F6C7-43F8-9B35-9B79F6665FBD}"/>
    <cellStyle name="Normal 10 4 5 4 2" xfId="20329" xr:uid="{11CB3D38-BCB2-4FC9-915D-C2EA9DB10FB9}"/>
    <cellStyle name="Normal 10 4 5 4 2 2" xfId="25885" xr:uid="{E493567A-61CE-4F17-8356-4EAC60D24CA9}"/>
    <cellStyle name="Normal 10 4 5 4 2 3" xfId="31379" xr:uid="{502740B7-30B5-439F-86AE-763F963A8E77}"/>
    <cellStyle name="Normal 10 4 5 4 2 4" xfId="36863" xr:uid="{A1075396-BD9E-455A-B5B3-460A3398DC49}"/>
    <cellStyle name="Normal 10 4 5 4 3" xfId="23156" xr:uid="{B4298AB8-F652-4D45-8CA5-A729D60466F2}"/>
    <cellStyle name="Normal 10 4 5 4 4" xfId="28650" xr:uid="{BC6C572F-77DD-4884-9BC9-9E5C624D7451}"/>
    <cellStyle name="Normal 10 4 5 4 5" xfId="34134" xr:uid="{3DCF9DE5-98E9-44EB-9742-65A4299680BA}"/>
    <cellStyle name="Normal 10 4 6" xfId="14347" xr:uid="{5D6436F1-9E60-4995-B37E-4F10D9D35F43}"/>
    <cellStyle name="Normal 10 4 6 2" xfId="21634" xr:uid="{AE84D51D-88F4-4804-9235-AD2A5C0B1DBF}"/>
    <cellStyle name="Normal 10 4 6 2 2" xfId="27190" xr:uid="{ABF81591-1863-420B-AFFF-DC0E4EF790E3}"/>
    <cellStyle name="Normal 10 4 6 2 3" xfId="32684" xr:uid="{006238A3-B1A2-40C9-8F50-1A3125DF998B}"/>
    <cellStyle name="Normal 10 4 6 2 4" xfId="38168" xr:uid="{E516A7BD-D96F-4559-8DFE-D899E7126CBA}"/>
    <cellStyle name="Normal 10 4 6 3" xfId="24461" xr:uid="{DDF052EF-D745-4066-9265-CE3D182E2E80}"/>
    <cellStyle name="Normal 10 4 6 4" xfId="29955" xr:uid="{55FCF013-E6E5-4CA8-8465-8907260C898B}"/>
    <cellStyle name="Normal 10 4 6 5" xfId="35439" xr:uid="{DBE494E5-F91B-4C87-B7FB-DFCC30CB3D38}"/>
    <cellStyle name="Normal 10 4 7" xfId="11326" xr:uid="{9CB54E20-224B-4530-B6B0-063A80302F7B}"/>
    <cellStyle name="Normal 10 4 8" xfId="16561" xr:uid="{BF7B50C3-70D4-4CFA-956B-10ECBCC90C64}"/>
    <cellStyle name="Normal 10 4 9" xfId="9005" xr:uid="{3DA963E5-A5D2-4B78-BD8E-3AE7B098882D}"/>
    <cellStyle name="Normal 10 4 9 2" xfId="20325" xr:uid="{19E06E5D-DBD6-4BC4-BF22-F8611EE954F8}"/>
    <cellStyle name="Normal 10 4 9 2 2" xfId="25881" xr:uid="{15D0D285-758A-49E8-85DB-66584EE8AAE0}"/>
    <cellStyle name="Normal 10 4 9 2 3" xfId="31375" xr:uid="{1DD3950D-5FBC-4DAA-8F04-C47BFDF62F7D}"/>
    <cellStyle name="Normal 10 4 9 2 4" xfId="36859" xr:uid="{0CDB435A-B4FE-4174-AEA5-E52753548635}"/>
    <cellStyle name="Normal 10 4 9 3" xfId="23152" xr:uid="{E48C5355-5BF0-4701-9323-CEFF389595BD}"/>
    <cellStyle name="Normal 10 4 9 4" xfId="28646" xr:uid="{9CFE3B37-B183-405E-BACB-F4A07EF6C704}"/>
    <cellStyle name="Normal 10 4 9 5" xfId="34130" xr:uid="{60446037-582A-4D21-9A35-9E8F93A8EC2A}"/>
    <cellStyle name="Normal 10 40" xfId="5962" xr:uid="{803B9F65-33EE-4F22-8657-533AD3AF16C8}"/>
    <cellStyle name="Normal 10 40 2" xfId="14352" xr:uid="{843E0C87-1AC8-41FE-8534-330C6BC12C91}"/>
    <cellStyle name="Normal 10 40 2 2" xfId="21639" xr:uid="{C77D86FD-0F12-4F9B-881E-527D2C5DC5CF}"/>
    <cellStyle name="Normal 10 40 2 2 2" xfId="27195" xr:uid="{7D02C426-8529-4868-B7EB-F18B577277AE}"/>
    <cellStyle name="Normal 10 40 2 2 3" xfId="32689" xr:uid="{46719DB3-3F56-4659-8A97-B7D58C13EDFA}"/>
    <cellStyle name="Normal 10 40 2 2 4" xfId="38173" xr:uid="{31BAF76D-5A97-483C-A415-DE71D3CB19FD}"/>
    <cellStyle name="Normal 10 40 2 3" xfId="24466" xr:uid="{3F3EDC53-293B-409E-880F-915F51CCB108}"/>
    <cellStyle name="Normal 10 40 2 4" xfId="29960" xr:uid="{E2DF2DAD-DD23-4D71-ABE2-6012632E6DA6}"/>
    <cellStyle name="Normal 10 40 2 5" xfId="35444" xr:uid="{9F52DB34-99AE-482F-A997-106BCC21F985}"/>
    <cellStyle name="Normal 10 40 3" xfId="11330" xr:uid="{055EBCDE-13BE-40BF-9239-A56F32B7A0E0}"/>
    <cellStyle name="Normal 10 40 4" xfId="16565" xr:uid="{94FE68A4-514C-41D1-AED3-8D9B94A957F4}"/>
    <cellStyle name="Normal 10 40 5" xfId="18788" xr:uid="{E46874CA-1FA1-43DA-957A-504886A09B18}"/>
    <cellStyle name="Normal 10 40 6" xfId="9010" xr:uid="{BBB447DA-9134-47DD-A09E-6AEE1B892F83}"/>
    <cellStyle name="Normal 10 40 6 2" xfId="20330" xr:uid="{4D803840-5577-42BB-87E0-B352BAB129B3}"/>
    <cellStyle name="Normal 10 40 6 2 2" xfId="25886" xr:uid="{42DCE22D-B68B-43C0-8F91-363DA4BE22B8}"/>
    <cellStyle name="Normal 10 40 6 2 3" xfId="31380" xr:uid="{5D32DB02-C60E-4173-95EC-485C8C9D03EE}"/>
    <cellStyle name="Normal 10 40 6 2 4" xfId="36864" xr:uid="{C61B25DE-6BA9-421E-923C-CEC287A5FDA5}"/>
    <cellStyle name="Normal 10 40 6 3" xfId="23157" xr:uid="{12043643-63EF-4AFB-95EC-0C36AA037869}"/>
    <cellStyle name="Normal 10 40 6 4" xfId="28651" xr:uid="{50208D70-93C1-4CEA-BA5D-B9B8BE8821B5}"/>
    <cellStyle name="Normal 10 40 6 5" xfId="34135" xr:uid="{16B72EAA-6E89-4E90-9B59-734422FB17A8}"/>
    <cellStyle name="Normal 10 41" xfId="5963" xr:uid="{7D8D4C57-07C7-420E-9690-4FFCA873AE94}"/>
    <cellStyle name="Normal 10 41 2" xfId="14353" xr:uid="{F83EE780-0423-48B1-BA82-C2B0D4CC91CB}"/>
    <cellStyle name="Normal 10 41 2 2" xfId="21640" xr:uid="{5A0922FE-5C86-44FA-AE7F-2969B7E8A2E2}"/>
    <cellStyle name="Normal 10 41 2 2 2" xfId="27196" xr:uid="{2DFB1F7C-6DBC-4B72-8D84-E26D26CA3F80}"/>
    <cellStyle name="Normal 10 41 2 2 3" xfId="32690" xr:uid="{1DEEBBC3-CED1-4A73-85DC-ADCDE14AFD93}"/>
    <cellStyle name="Normal 10 41 2 2 4" xfId="38174" xr:uid="{F62BE614-BB5D-4015-AFA1-2480468BB645}"/>
    <cellStyle name="Normal 10 41 2 3" xfId="24467" xr:uid="{2C2612C1-F301-41B0-80F9-BB86A13EA035}"/>
    <cellStyle name="Normal 10 41 2 4" xfId="29961" xr:uid="{12013CCE-2242-4063-B3AD-6E44BBDFBACF}"/>
    <cellStyle name="Normal 10 41 2 5" xfId="35445" xr:uid="{F44D30E5-5C87-4C34-BE53-3F04C1B7AE54}"/>
    <cellStyle name="Normal 10 41 3" xfId="12435" xr:uid="{98396B8E-D3D2-4640-9815-298467F2ABB0}"/>
    <cellStyle name="Normal 10 41 4" xfId="9011" xr:uid="{4ED45542-68B5-4F4E-83EE-9BA5C323C45B}"/>
    <cellStyle name="Normal 10 41 4 2" xfId="20331" xr:uid="{74F7FEAA-7B38-4845-9F66-D18115C87308}"/>
    <cellStyle name="Normal 10 41 4 2 2" xfId="25887" xr:uid="{F15C1353-4276-4955-89F7-4E4AEDE93525}"/>
    <cellStyle name="Normal 10 41 4 2 3" xfId="31381" xr:uid="{036A8B57-B7A2-4211-A3B7-BCC9285A0405}"/>
    <cellStyle name="Normal 10 41 4 2 4" xfId="36865" xr:uid="{5688D9A4-DB3C-424B-BAD8-9CBFFBA7267F}"/>
    <cellStyle name="Normal 10 41 4 3" xfId="23158" xr:uid="{213838EB-B35F-44C3-B66C-098D683C76F0}"/>
    <cellStyle name="Normal 10 41 4 4" xfId="28652" xr:uid="{D7D4B36D-3734-4D5C-8892-2218BCA0972A}"/>
    <cellStyle name="Normal 10 41 4 5" xfId="34136" xr:uid="{11DAB4A5-30A1-49B8-B9F2-A9C40A0801C7}"/>
    <cellStyle name="Normal 10 42" xfId="7071" xr:uid="{086012F6-B197-4918-A0AC-8DFCECB435C7}"/>
    <cellStyle name="Normal 10 42 2" xfId="9012" xr:uid="{3AE18AE6-3885-4C75-90B0-6EF5DDAD6513}"/>
    <cellStyle name="Normal 10 42 2 2" xfId="20332" xr:uid="{08265D70-D125-4540-A407-04D9B1114B7B}"/>
    <cellStyle name="Normal 10 42 2 2 2" xfId="25888" xr:uid="{3549555E-F940-46ED-9049-A74C87F6E9BC}"/>
    <cellStyle name="Normal 10 42 2 2 3" xfId="31382" xr:uid="{E9D8BD2D-8A96-4133-903F-93F6F016063E}"/>
    <cellStyle name="Normal 10 42 2 2 4" xfId="36866" xr:uid="{ABCA788A-E859-4E8B-AF6D-82DC74176D28}"/>
    <cellStyle name="Normal 10 42 2 3" xfId="23159" xr:uid="{643873E6-F501-4E2C-8DAB-41848FF746C3}"/>
    <cellStyle name="Normal 10 42 2 4" xfId="28653" xr:uid="{A53B602D-37F7-41E7-86A8-3DE26639AE24}"/>
    <cellStyle name="Normal 10 42 2 5" xfId="34137" xr:uid="{20662FF6-E1A6-49FB-99CF-17AF7DDABD16}"/>
    <cellStyle name="Normal 10 42 3" xfId="20088" xr:uid="{C4897F72-8CE5-463C-B42E-AFE351AC6267}"/>
    <cellStyle name="Normal 10 42 3 2" xfId="25644" xr:uid="{D60A70D7-E1DE-4AD3-99AF-C29488A6404C}"/>
    <cellStyle name="Normal 10 42 3 3" xfId="31138" xr:uid="{8194465F-4CE5-4A7D-8E2F-A93C4610B9BC}"/>
    <cellStyle name="Normal 10 42 3 4" xfId="36622" xr:uid="{97FB7895-BED2-45AC-86D3-24AFBE240785}"/>
    <cellStyle name="Normal 10 42 4" xfId="22915" xr:uid="{BF0EBE4C-1D21-4E27-94B2-D8C3A29DBD94}"/>
    <cellStyle name="Normal 10 42 5" xfId="28407" xr:uid="{98A33215-535F-4DD1-BD9F-910C944F6611}"/>
    <cellStyle name="Normal 10 42 6" xfId="33891" xr:uid="{A1243F4C-6877-4553-A82D-91425B7B4023}"/>
    <cellStyle name="Normal 10 43" xfId="7221" xr:uid="{8D29F0DF-7EC3-4973-987A-06CEB66C0200}"/>
    <cellStyle name="Normal 10 43 2" xfId="9013" xr:uid="{CF9B7529-7972-4AB5-8BC8-648F92FFA724}"/>
    <cellStyle name="Normal 10 43 2 2" xfId="20333" xr:uid="{72CA688A-68D5-4E16-81A0-73DF72D15507}"/>
    <cellStyle name="Normal 10 43 2 2 2" xfId="25889" xr:uid="{A537F989-CACC-41F7-A27D-F14DF5B560CB}"/>
    <cellStyle name="Normal 10 43 2 2 3" xfId="31383" xr:uid="{4CCF895E-94EB-4576-A45A-184ADB0B4077}"/>
    <cellStyle name="Normal 10 43 2 2 4" xfId="36867" xr:uid="{03FD62BD-93D1-4BE7-A244-6456C0755D89}"/>
    <cellStyle name="Normal 10 43 2 3" xfId="23160" xr:uid="{C25B6E86-C5FA-407E-9FA5-C57BA3139C0C}"/>
    <cellStyle name="Normal 10 43 2 4" xfId="28654" xr:uid="{C8EC1130-637C-4457-81CB-8CA41F7ECBBF}"/>
    <cellStyle name="Normal 10 43 2 5" xfId="34138" xr:uid="{37EC9DCA-8AA7-4841-867A-5042084B2416}"/>
    <cellStyle name="Normal 10 43 3" xfId="20109" xr:uid="{732B19D3-AFAF-48D4-B352-797C017CFFC9}"/>
    <cellStyle name="Normal 10 43 3 2" xfId="25665" xr:uid="{B3A85F61-C0CE-419F-9543-6504CC014517}"/>
    <cellStyle name="Normal 10 43 3 3" xfId="31159" xr:uid="{5E5041A2-8D1B-4368-B281-B2890B3E02DC}"/>
    <cellStyle name="Normal 10 43 3 4" xfId="36643" xr:uid="{B772DCEA-5CB6-4E2B-BC2D-F1DF07FB8D80}"/>
    <cellStyle name="Normal 10 43 4" xfId="22936" xr:uid="{D51E4F2D-1598-4FEF-84F3-1E67DD693415}"/>
    <cellStyle name="Normal 10 43 5" xfId="28428" xr:uid="{2EFC463F-4EB8-4514-B7C1-0E27C2115EA6}"/>
    <cellStyle name="Normal 10 43 6" xfId="33912" xr:uid="{88708167-81AB-4FFA-8B75-3EF23AFFF20E}"/>
    <cellStyle name="Normal 10 44" xfId="7311" xr:uid="{C711DCDB-74AA-4CD9-82D1-9FA9D99D2155}"/>
    <cellStyle name="Normal 10 44 2" xfId="14309" xr:uid="{E7E86AA6-BCAB-4B88-8334-56A503DAF789}"/>
    <cellStyle name="Normal 10 44 2 2" xfId="21596" xr:uid="{843B31C3-79F7-4909-88FC-D4A0E4CEEB2A}"/>
    <cellStyle name="Normal 10 44 2 2 2" xfId="27152" xr:uid="{C2B243E7-3659-45EA-B61F-2E57691B571A}"/>
    <cellStyle name="Normal 10 44 2 2 3" xfId="32646" xr:uid="{63ECBC0A-C44B-4572-8F4D-501B74C4DECC}"/>
    <cellStyle name="Normal 10 44 2 2 4" xfId="38130" xr:uid="{66FDDBFC-92F6-4606-B88E-56F99FC48F68}"/>
    <cellStyle name="Normal 10 44 2 3" xfId="24423" xr:uid="{F39ED19A-FCA5-4D3B-8A0B-FB81DC063C53}"/>
    <cellStyle name="Normal 10 44 2 4" xfId="29917" xr:uid="{0522B4E2-4B8B-433E-ADF5-7B3BF2BEB2D4}"/>
    <cellStyle name="Normal 10 44 2 5" xfId="35401" xr:uid="{5C59A1D9-7701-4A9F-949E-E67F82952C6D}"/>
    <cellStyle name="Normal 10 44 3" xfId="20195" xr:uid="{DC8F2C2D-0AF7-4E71-81B0-5DF39196F01F}"/>
    <cellStyle name="Normal 10 44 3 2" xfId="25751" xr:uid="{A5AA3E87-3302-496D-98EF-A2237B1D271E}"/>
    <cellStyle name="Normal 10 44 3 3" xfId="31245" xr:uid="{0C2B56D9-0887-4DD6-9E26-F8001CC64042}"/>
    <cellStyle name="Normal 10 44 3 4" xfId="36729" xr:uid="{BCBE6E8B-DB71-4688-8206-3D1311868861}"/>
    <cellStyle name="Normal 10 44 4" xfId="23022" xr:uid="{49787977-04A1-471C-9269-9C7CDA07A16B}"/>
    <cellStyle name="Normal 10 44 5" xfId="28514" xr:uid="{BFAB6ED0-8AAB-4C0D-8E79-32C478ED2191}"/>
    <cellStyle name="Normal 10 44 6" xfId="33998" xr:uid="{556517B4-EA59-4D0C-A107-43BEAF183D69}"/>
    <cellStyle name="Normal 10 45" xfId="7363" xr:uid="{72504D44-46C7-4F4B-A265-244F492DFEB6}"/>
    <cellStyle name="Normal 10 45 2" xfId="20012" xr:uid="{0FE60020-FFDE-40A2-9DCC-16FBD5F39DD9}"/>
    <cellStyle name="Normal 10 45 2 2" xfId="22746" xr:uid="{D5A9DF4C-FCE7-423B-A830-EA77ADCBFF6E}"/>
    <cellStyle name="Normal 10 45 2 2 2" xfId="28302" xr:uid="{A88F88FE-5B9D-4F13-ACB8-4D797B3518ED}"/>
    <cellStyle name="Normal 10 45 2 2 3" xfId="33796" xr:uid="{6C013AF1-26DF-4423-AB5B-F742013F603F}"/>
    <cellStyle name="Normal 10 45 2 2 4" xfId="39280" xr:uid="{858C4559-F542-4DFC-AE82-79E288C0A68F}"/>
    <cellStyle name="Normal 10 45 2 3" xfId="25573" xr:uid="{FC1A15DD-A292-4446-9186-7D10E7582C9F}"/>
    <cellStyle name="Normal 10 45 2 4" xfId="31067" xr:uid="{EDCB1E08-244E-4EBA-BF26-73995CEF5131}"/>
    <cellStyle name="Normal 10 45 2 5" xfId="36551" xr:uid="{E58FC035-8420-4607-8D9B-FA71658C3120}"/>
    <cellStyle name="Normal 10 45 3" xfId="11289" xr:uid="{26C04F3E-9E3D-43BF-8D9F-8BEB0377A684}"/>
    <cellStyle name="Normal 10 45 4" xfId="20247" xr:uid="{0857ADFA-C844-4EAB-B2C1-2BCE08F3CCBB}"/>
    <cellStyle name="Normal 10 45 4 2" xfId="25803" xr:uid="{2AA71EF9-0858-4228-852B-00442E5EC0D4}"/>
    <cellStyle name="Normal 10 45 4 3" xfId="31297" xr:uid="{B9CF64BF-E58C-47F1-9CA5-E186D5B76390}"/>
    <cellStyle name="Normal 10 45 4 4" xfId="36781" xr:uid="{75A106CA-D12A-4497-83B5-07E425618E06}"/>
    <cellStyle name="Normal 10 45 5" xfId="23074" xr:uid="{282CB6DA-286E-4E0D-A6E8-592309173161}"/>
    <cellStyle name="Normal 10 45 6" xfId="28568" xr:uid="{9520AE63-21FA-42DC-9135-01C2AF52D629}"/>
    <cellStyle name="Normal 10 45 7" xfId="34052" xr:uid="{E10F3A79-B143-4DB6-BE6A-AB3FA08EE7D7}"/>
    <cellStyle name="Normal 10 46" xfId="16524" xr:uid="{180858FD-0327-4AEB-8B35-764A7541516E}"/>
    <cellStyle name="Normal 10 47" xfId="22782" xr:uid="{F4186CEC-A66F-45F8-8AB2-A8C075CA6B89}"/>
    <cellStyle name="Normal 10 47 2" xfId="28328" xr:uid="{EE77A3E6-D31D-4659-9F45-ABF94692FC35}"/>
    <cellStyle name="Normal 10 47 3" xfId="33818" xr:uid="{F493FFA9-DC2F-45AC-9E62-FF277317B1C9}"/>
    <cellStyle name="Normal 10 47 4" xfId="39302" xr:uid="{D196E166-B627-43BB-8682-C5FDF5FB28C4}"/>
    <cellStyle name="Normal 10 48" xfId="5918" xr:uid="{8AF1C592-6F3B-4B69-9F7E-3C45260A800D}"/>
    <cellStyle name="Normal 10 5" xfId="5964" xr:uid="{D5212A60-4DD3-410F-B206-4ADFF8C49391}"/>
    <cellStyle name="Normal 10 5 10" xfId="18789" xr:uid="{3D45C681-333F-44C5-B660-FE2BE24F4544}"/>
    <cellStyle name="Normal 10 5 11" xfId="22784" xr:uid="{F10ED2D1-CCC7-4642-8494-D25611CCE6B3}"/>
    <cellStyle name="Normal 10 5 11 2" xfId="28330" xr:uid="{0D83F465-4EB1-4C00-BECF-7A322928A783}"/>
    <cellStyle name="Normal 10 5 11 3" xfId="33820" xr:uid="{1CD09F89-3FE3-4A7E-84B4-E227FAFDCCBE}"/>
    <cellStyle name="Normal 10 5 11 4" xfId="39304" xr:uid="{5C24F220-1A97-4AAC-A985-EBA42BA95C9F}"/>
    <cellStyle name="Normal 10 5 2" xfId="5965" xr:uid="{F23A4E40-236C-4EA0-84CB-02F232DD14C5}"/>
    <cellStyle name="Normal 10 5 2 2" xfId="14354" xr:uid="{8BF83BF6-BDE5-4083-9599-EF691F37FCDA}"/>
    <cellStyle name="Normal 10 5 2 2 2" xfId="21641" xr:uid="{84FED6FD-3D96-4077-8650-F70B042B2B84}"/>
    <cellStyle name="Normal 10 5 2 2 2 2" xfId="27197" xr:uid="{A15A63FB-8BED-439D-9BF1-A967118C59CB}"/>
    <cellStyle name="Normal 10 5 2 2 2 3" xfId="32691" xr:uid="{47BA8ABC-BD5A-4A97-931E-73FB42A212F0}"/>
    <cellStyle name="Normal 10 5 2 2 2 4" xfId="38175" xr:uid="{6225210D-812F-4F78-B92A-A6FC2E33D048}"/>
    <cellStyle name="Normal 10 5 2 2 3" xfId="24468" xr:uid="{242BA787-C57E-410C-BE2F-5FF40C58BE7B}"/>
    <cellStyle name="Normal 10 5 2 2 4" xfId="29962" xr:uid="{13F0AB10-EF1A-484C-BD25-02B435497140}"/>
    <cellStyle name="Normal 10 5 2 2 5" xfId="35446" xr:uid="{760927C0-9A4C-414A-86B0-807190913337}"/>
    <cellStyle name="Normal 10 5 2 3" xfId="11332" xr:uid="{2597CC85-B647-422C-9F90-026D6C8DFDC1}"/>
    <cellStyle name="Normal 10 5 2 4" xfId="16567" xr:uid="{A3E9D91F-FB9F-4532-876C-3C8AC661CC12}"/>
    <cellStyle name="Normal 10 5 2 5" xfId="18790" xr:uid="{36C73E92-A405-47B1-8736-30719C59DA81}"/>
    <cellStyle name="Normal 10 5 2 6" xfId="9014" xr:uid="{1E379BCB-BE84-474F-8782-3C23D121BDBC}"/>
    <cellStyle name="Normal 10 5 2 6 2" xfId="20334" xr:uid="{3C1F028E-CEE4-4DA4-ABEE-CEECA6E56FD4}"/>
    <cellStyle name="Normal 10 5 2 6 2 2" xfId="25890" xr:uid="{122E01C4-DA7C-429A-B5C8-736E8B9ADC89}"/>
    <cellStyle name="Normal 10 5 2 6 2 3" xfId="31384" xr:uid="{72522355-F839-40F3-8DE5-DD6F26D0AE4F}"/>
    <cellStyle name="Normal 10 5 2 6 2 4" xfId="36868" xr:uid="{CE195234-5389-4A1D-AD66-FF4160744038}"/>
    <cellStyle name="Normal 10 5 2 6 3" xfId="23161" xr:uid="{35321BEA-0FD0-45A4-9B96-A0104FD755BE}"/>
    <cellStyle name="Normal 10 5 2 6 4" xfId="28655" xr:uid="{A7382DEE-E59B-4BFB-AA7C-970B65921B41}"/>
    <cellStyle name="Normal 10 5 2 6 5" xfId="34139" xr:uid="{D0646884-8608-4DE3-94E9-1B13CCACDFA5}"/>
    <cellStyle name="Normal 10 5 3" xfId="5966" xr:uid="{D35CF5F5-0022-46B8-8B6D-DAD40B2C5493}"/>
    <cellStyle name="Normal 10 5 3 2" xfId="14355" xr:uid="{1075D594-7A00-4292-B64A-A89BA07D9861}"/>
    <cellStyle name="Normal 10 5 3 2 2" xfId="21642" xr:uid="{521A9EEB-E9AE-4C94-8FD5-8F5A7E7A9B22}"/>
    <cellStyle name="Normal 10 5 3 2 2 2" xfId="27198" xr:uid="{4EBB6841-A693-44F1-88E8-358B884E4A3F}"/>
    <cellStyle name="Normal 10 5 3 2 2 3" xfId="32692" xr:uid="{48818674-8337-47C9-B622-0AC7262A714D}"/>
    <cellStyle name="Normal 10 5 3 2 2 4" xfId="38176" xr:uid="{25F92CCA-7303-4B5C-93B8-2E4164DE20E6}"/>
    <cellStyle name="Normal 10 5 3 2 3" xfId="24469" xr:uid="{4A41B2D2-A5B4-48A2-9563-D45A5AF066D9}"/>
    <cellStyle name="Normal 10 5 3 2 4" xfId="29963" xr:uid="{30532432-9F17-464F-BDF2-1EBABC1A9564}"/>
    <cellStyle name="Normal 10 5 3 2 5" xfId="35447" xr:uid="{DA1DB3B4-7400-4F28-A463-EA720FBBD6D5}"/>
    <cellStyle name="Normal 10 5 3 3" xfId="18791" xr:uid="{686454E9-1670-4A90-AF79-7B7E1766BB58}"/>
    <cellStyle name="Normal 10 5 3 4" xfId="9015" xr:uid="{0603FB33-3A6E-497F-9D2C-8F40BF6BA5B3}"/>
    <cellStyle name="Normal 10 5 3 4 2" xfId="20335" xr:uid="{03A2672F-0E11-4700-BB10-E98793F3E50A}"/>
    <cellStyle name="Normal 10 5 3 4 2 2" xfId="25891" xr:uid="{AF1B5FE9-0C76-428C-A57C-927353845A82}"/>
    <cellStyle name="Normal 10 5 3 4 2 3" xfId="31385" xr:uid="{411C9661-0277-403F-9C22-82AAFBA10584}"/>
    <cellStyle name="Normal 10 5 3 4 2 4" xfId="36869" xr:uid="{1DA75BB1-E745-4C74-B89A-92D3C71C0764}"/>
    <cellStyle name="Normal 10 5 3 4 3" xfId="23162" xr:uid="{940F450E-E30E-4670-AEAD-B4065BD9AA91}"/>
    <cellStyle name="Normal 10 5 3 4 4" xfId="28656" xr:uid="{ADEE633E-5B37-4774-AB48-523C7D31DB62}"/>
    <cellStyle name="Normal 10 5 3 4 5" xfId="34140" xr:uid="{E281B321-7686-43AD-8CD7-3D8275E63DB3}"/>
    <cellStyle name="Normal 10 5 4" xfId="7187" xr:uid="{3F6E5653-93BE-4ECC-8906-7A4A23BB967F}"/>
    <cellStyle name="Normal 10 5 4 2" xfId="9016" xr:uid="{29E581BD-94E4-4F72-9855-407818A7B622}"/>
    <cellStyle name="Normal 10 5 4 2 2" xfId="20336" xr:uid="{9D94EC3C-53D6-48A8-B90C-95FBE072BA38}"/>
    <cellStyle name="Normal 10 5 4 2 2 2" xfId="25892" xr:uid="{D0824948-104C-4641-A446-36F661AB5740}"/>
    <cellStyle name="Normal 10 5 4 2 2 3" xfId="31386" xr:uid="{CB821032-3A14-47EB-8481-542C3E85A6F5}"/>
    <cellStyle name="Normal 10 5 4 2 2 4" xfId="36870" xr:uid="{96CEE1EA-B193-4F40-BB53-BD997CB860C1}"/>
    <cellStyle name="Normal 10 5 4 2 3" xfId="23163" xr:uid="{7EB98508-47DA-4130-BE00-4C607224919B}"/>
    <cellStyle name="Normal 10 5 4 2 4" xfId="28657" xr:uid="{658BB322-675B-4A54-881B-8D2F961EB716}"/>
    <cellStyle name="Normal 10 5 4 2 5" xfId="34141" xr:uid="{A0877EA2-E343-4F0E-8A09-78584416AAF6}"/>
    <cellStyle name="Normal 10 5 4 3" xfId="20102" xr:uid="{C302C75F-31B5-4311-8A3C-990EEDCC6294}"/>
    <cellStyle name="Normal 10 5 4 3 2" xfId="25658" xr:uid="{74174ECC-268F-4373-8EFC-6531180E1FFB}"/>
    <cellStyle name="Normal 10 5 4 3 3" xfId="31152" xr:uid="{14A8ABDE-BB42-467A-8522-25FDF11C58A6}"/>
    <cellStyle name="Normal 10 5 4 3 4" xfId="36636" xr:uid="{6CAABFCF-D215-41EE-BFE8-62E10648DFF5}"/>
    <cellStyle name="Normal 10 5 4 4" xfId="22929" xr:uid="{E4E75D89-0CEB-4640-81E1-73C188FDFC58}"/>
    <cellStyle name="Normal 10 5 4 5" xfId="28421" xr:uid="{4C87F615-8F51-4D1A-82DC-9C4B7BEAE7F6}"/>
    <cellStyle name="Normal 10 5 4 6" xfId="33905" xr:uid="{BC08A6B1-A1B3-440B-831A-E52186124CE2}"/>
    <cellStyle name="Normal 10 5 5" xfId="7223" xr:uid="{C3BE90F7-D69B-4F57-ABB9-3696CBFAA00D}"/>
    <cellStyle name="Normal 10 5 5 2" xfId="9017" xr:uid="{313AC5E7-2138-42DA-BC90-3FC7F88BC330}"/>
    <cellStyle name="Normal 10 5 5 2 2" xfId="20337" xr:uid="{EA535E54-1EC5-4687-9A17-72DD077BFBD8}"/>
    <cellStyle name="Normal 10 5 5 2 2 2" xfId="25893" xr:uid="{82839617-6899-44CE-909B-31C55353714F}"/>
    <cellStyle name="Normal 10 5 5 2 2 3" xfId="31387" xr:uid="{3BD72504-D229-4731-9299-4E406792FDBE}"/>
    <cellStyle name="Normal 10 5 5 2 2 4" xfId="36871" xr:uid="{65690F59-7142-448D-A671-07CCA6F2D9D6}"/>
    <cellStyle name="Normal 10 5 5 2 3" xfId="23164" xr:uid="{F963AF69-5966-4F0E-849C-6F7F15551EDA}"/>
    <cellStyle name="Normal 10 5 5 2 4" xfId="28658" xr:uid="{5BDC1086-3A1B-4C98-81DF-1EB44FB1FE79}"/>
    <cellStyle name="Normal 10 5 5 2 5" xfId="34142" xr:uid="{F46E31FF-186D-4042-A0E8-807774BAEEB8}"/>
    <cellStyle name="Normal 10 5 5 3" xfId="20111" xr:uid="{87E98171-1FAF-4773-B43D-D6A943812C76}"/>
    <cellStyle name="Normal 10 5 5 3 2" xfId="25667" xr:uid="{3B53F113-9976-4F9D-80A0-CC9F408D9A96}"/>
    <cellStyle name="Normal 10 5 5 3 3" xfId="31161" xr:uid="{6F678746-8C3C-4FBB-838D-F1A767AC5FC3}"/>
    <cellStyle name="Normal 10 5 5 3 4" xfId="36645" xr:uid="{F7C8BA17-6A67-4E73-80DE-4D788026840E}"/>
    <cellStyle name="Normal 10 5 5 4" xfId="22938" xr:uid="{6E9600B2-DE98-4B73-B3B1-2757A7BB028E}"/>
    <cellStyle name="Normal 10 5 5 5" xfId="28430" xr:uid="{68794C04-89F0-46B6-A6C3-78EA44B171BC}"/>
    <cellStyle name="Normal 10 5 5 6" xfId="33914" xr:uid="{A0266CA7-C103-4C78-934B-BAADA7BD6201}"/>
    <cellStyle name="Normal 10 5 6" xfId="7313" xr:uid="{6E7479CD-7BF3-4C24-82FB-F31F796E2D4A}"/>
    <cellStyle name="Normal 10 5 6 2" xfId="9018" xr:uid="{D5AC37C4-AC5C-40DF-B6C9-F4A84731E86F}"/>
    <cellStyle name="Normal 10 5 6 2 2" xfId="20338" xr:uid="{E939D3A9-9D0F-4DDA-868C-A9EECB57F2DB}"/>
    <cellStyle name="Normal 10 5 6 2 2 2" xfId="25894" xr:uid="{19EF12DC-D8D6-478E-8D6F-600D81A226EA}"/>
    <cellStyle name="Normal 10 5 6 2 2 3" xfId="31388" xr:uid="{AD435F8F-1646-4678-BB47-22551262CCBA}"/>
    <cellStyle name="Normal 10 5 6 2 2 4" xfId="36872" xr:uid="{862DBD27-1BF1-4682-BEE6-858DD939F039}"/>
    <cellStyle name="Normal 10 5 6 2 3" xfId="23165" xr:uid="{54FF2FFC-F8B3-4DA0-8DBD-F8FAE31DFE04}"/>
    <cellStyle name="Normal 10 5 6 2 4" xfId="28659" xr:uid="{1F5BD30D-8F1B-441B-8A5F-367F01E384CC}"/>
    <cellStyle name="Normal 10 5 6 2 5" xfId="34143" xr:uid="{04E8514E-C952-45FD-82D1-90F45A50DC24}"/>
    <cellStyle name="Normal 10 5 6 3" xfId="20197" xr:uid="{B22D6D4B-C07B-4490-8D45-4C5CB68FCAF0}"/>
    <cellStyle name="Normal 10 5 6 3 2" xfId="25753" xr:uid="{5A711431-3E32-451C-B50F-F2D295C4F060}"/>
    <cellStyle name="Normal 10 5 6 3 3" xfId="31247" xr:uid="{287BF728-C820-4230-96EA-CCAD4B14E1EE}"/>
    <cellStyle name="Normal 10 5 6 3 4" xfId="36731" xr:uid="{F6E1F44B-6352-4241-B476-451A53E5ADF1}"/>
    <cellStyle name="Normal 10 5 6 4" xfId="23024" xr:uid="{89222CDE-BD5E-40AA-8B90-BCC0BE3EA792}"/>
    <cellStyle name="Normal 10 5 6 5" xfId="28516" xr:uid="{2A85BE11-A2EE-4CD0-B509-DFA5EF297B6F}"/>
    <cellStyle name="Normal 10 5 6 6" xfId="34000" xr:uid="{85325D9E-DED5-4954-88A5-C109E213745E}"/>
    <cellStyle name="Normal 10 5 7" xfId="7365" xr:uid="{F6AB3B9A-D53A-4F9F-8306-2D5F270D2D51}"/>
    <cellStyle name="Normal 10 5 7 2" xfId="20249" xr:uid="{D54BB426-823D-4C15-8CFD-678C6609AE13}"/>
    <cellStyle name="Normal 10 5 7 2 2" xfId="25805" xr:uid="{23C5EF16-5868-45DE-ADA3-076BE17142B9}"/>
    <cellStyle name="Normal 10 5 7 2 3" xfId="31299" xr:uid="{89FE10A8-8B47-41A3-B869-2A540757E616}"/>
    <cellStyle name="Normal 10 5 7 2 4" xfId="36783" xr:uid="{81AB43D2-7C44-4090-AE50-69A9828C2AAF}"/>
    <cellStyle name="Normal 10 5 7 3" xfId="23076" xr:uid="{D673D373-A028-49B7-8A5F-BC15AAC8E4DA}"/>
    <cellStyle name="Normal 10 5 7 4" xfId="28570" xr:uid="{316C5655-E550-4E17-B014-08DC2C90595F}"/>
    <cellStyle name="Normal 10 5 7 5" xfId="34054" xr:uid="{603CDFAE-1931-4625-B6FC-E0BCC0183282}"/>
    <cellStyle name="Normal 10 5 8" xfId="11331" xr:uid="{00570BAA-202E-4B06-9A74-2F09C84BCE5A}"/>
    <cellStyle name="Normal 10 5 9" xfId="16566" xr:uid="{D8479EE2-A591-417B-B044-1161008EB53B}"/>
    <cellStyle name="Normal 10 6" xfId="427" xr:uid="{20DB46E1-FC79-44C2-83BF-61B4812E7867}"/>
    <cellStyle name="Normal 10 6 2" xfId="14356" xr:uid="{481B0161-ABAA-498C-87AB-7ECC08D42628}"/>
    <cellStyle name="Normal 10 6 2 2" xfId="21643" xr:uid="{F521C065-0551-4303-A938-450988F2C0F1}"/>
    <cellStyle name="Normal 10 6 2 2 2" xfId="27199" xr:uid="{582C2FA3-4421-4E43-AF35-C847F0C92A49}"/>
    <cellStyle name="Normal 10 6 2 2 3" xfId="32693" xr:uid="{493A6B95-AC23-4BD2-A228-4A71FB404BFC}"/>
    <cellStyle name="Normal 10 6 2 2 4" xfId="38177" xr:uid="{2A5888D2-3BE8-4367-90EB-D567424BE280}"/>
    <cellStyle name="Normal 10 6 2 3" xfId="24470" xr:uid="{006709ED-1487-44BF-B7DC-51BB56C8F642}"/>
    <cellStyle name="Normal 10 6 2 4" xfId="29964" xr:uid="{7C5148B2-E08F-4523-93C9-2CB7516EB694}"/>
    <cellStyle name="Normal 10 6 2 5" xfId="35448" xr:uid="{FF32BD33-F271-4B78-A151-006470FBE2D0}"/>
    <cellStyle name="Normal 10 6 3" xfId="11333" xr:uid="{6C61E02C-7A58-4660-97DA-8B0ACACD1086}"/>
    <cellStyle name="Normal 10 6 4" xfId="16568" xr:uid="{41D23E73-9743-46AA-AAA5-F895F93FFD48}"/>
    <cellStyle name="Normal 10 6 5" xfId="18792" xr:uid="{FADEFD66-AEF0-4AF7-BC8F-010072684DE8}"/>
    <cellStyle name="Normal 10 6 6" xfId="9019" xr:uid="{48ED70D7-3AFA-47CE-A130-0762AFE33775}"/>
    <cellStyle name="Normal 10 6 6 2" xfId="20339" xr:uid="{0CE88C67-8C5C-4D5F-9054-66E1E2E7FD4B}"/>
    <cellStyle name="Normal 10 6 6 2 2" xfId="25895" xr:uid="{73C29115-E826-4459-A66E-706F514A7DE6}"/>
    <cellStyle name="Normal 10 6 6 2 3" xfId="31389" xr:uid="{EA7816A7-5693-4800-8EBA-1F679B97B76E}"/>
    <cellStyle name="Normal 10 6 6 2 4" xfId="36873" xr:uid="{9AC72F34-8C61-4738-96FE-CC176709D91C}"/>
    <cellStyle name="Normal 10 6 6 3" xfId="23166" xr:uid="{F13EFA3E-270F-4DD4-A5C3-02CAC8202390}"/>
    <cellStyle name="Normal 10 6 6 4" xfId="28660" xr:uid="{C5BD8441-8EB4-4BAE-8AED-2A4902FA2474}"/>
    <cellStyle name="Normal 10 6 6 5" xfId="34144" xr:uid="{278D7663-B8C1-4BF2-BD36-9F872EC76F26}"/>
    <cellStyle name="Normal 10 6 7" xfId="5967" xr:uid="{2A3D17CF-DDC7-4316-882D-3DF148FDDAA6}"/>
    <cellStyle name="Normal 10 7" xfId="5968" xr:uid="{DEB23257-184B-4DE0-B412-04361149131B}"/>
    <cellStyle name="Normal 10 7 2" xfId="14357" xr:uid="{37AC9AE8-638F-4849-9467-2EAC507FB750}"/>
    <cellStyle name="Normal 10 7 2 2" xfId="21644" xr:uid="{96FE2AC2-96BD-454D-895E-15E23837B9AF}"/>
    <cellStyle name="Normal 10 7 2 2 2" xfId="27200" xr:uid="{DA0A30FC-CF00-4640-969F-817A757226AC}"/>
    <cellStyle name="Normal 10 7 2 2 3" xfId="32694" xr:uid="{E0D28569-8C9B-4582-8E8B-F53015DCAFEA}"/>
    <cellStyle name="Normal 10 7 2 2 4" xfId="38178" xr:uid="{848437A6-15E4-4AC2-808A-A9CAC21C0AC7}"/>
    <cellStyle name="Normal 10 7 2 3" xfId="24471" xr:uid="{F331968D-EE5C-4B7C-B965-48714A0F3E81}"/>
    <cellStyle name="Normal 10 7 2 4" xfId="29965" xr:uid="{8ABF9C03-69E4-4FE5-8D70-C9E15F58E1B7}"/>
    <cellStyle name="Normal 10 7 2 5" xfId="35449" xr:uid="{D00CFCAB-F8AF-4207-B7BB-AD658474A1EF}"/>
    <cellStyle name="Normal 10 7 3" xfId="11334" xr:uid="{2CEC654C-9C4D-4F60-80F0-E3D25B5DFFD4}"/>
    <cellStyle name="Normal 10 7 4" xfId="16569" xr:uid="{1928AB7B-30C8-485A-A839-D15C1540075A}"/>
    <cellStyle name="Normal 10 7 5" xfId="18793" xr:uid="{BBC40244-542F-4EA6-B98C-59B2961DB50D}"/>
    <cellStyle name="Normal 10 7 6" xfId="9020" xr:uid="{9196763F-8D6D-4C5D-8AC7-D7F41AFE9A71}"/>
    <cellStyle name="Normal 10 7 6 2" xfId="20340" xr:uid="{6DB9C87D-3C8E-4B2F-ABD4-1996A2AF000B}"/>
    <cellStyle name="Normal 10 7 6 2 2" xfId="25896" xr:uid="{4828CD9D-96B9-4634-8D4B-FC5E066997CD}"/>
    <cellStyle name="Normal 10 7 6 2 3" xfId="31390" xr:uid="{B23049E3-6C91-457D-B577-FF6B616E879A}"/>
    <cellStyle name="Normal 10 7 6 2 4" xfId="36874" xr:uid="{F649484E-65F9-40DB-A8D9-0C10781F691B}"/>
    <cellStyle name="Normal 10 7 6 3" xfId="23167" xr:uid="{1E978D66-2E08-4BFF-AE39-300523D4D0BA}"/>
    <cellStyle name="Normal 10 7 6 4" xfId="28661" xr:uid="{44DDA607-6D71-4584-9963-C9B06B002200}"/>
    <cellStyle name="Normal 10 7 6 5" xfId="34145" xr:uid="{D3C755AC-58D9-4641-86EB-3F7A7AE2BB10}"/>
    <cellStyle name="Normal 10 8" xfId="5969" xr:uid="{FEE9D384-9189-4B8B-82C8-99F6FD70C4E1}"/>
    <cellStyle name="Normal 10 8 2" xfId="14358" xr:uid="{A47243F0-E6D9-45A0-B59A-067FDF3C77D9}"/>
    <cellStyle name="Normal 10 8 2 2" xfId="21645" xr:uid="{44DE6893-5ABC-487C-9AB1-71B788701645}"/>
    <cellStyle name="Normal 10 8 2 2 2" xfId="27201" xr:uid="{50753EA2-2C87-4F93-B458-8FF7E683A1D5}"/>
    <cellStyle name="Normal 10 8 2 2 3" xfId="32695" xr:uid="{1D2D5891-4862-4261-8A01-50E4D930466D}"/>
    <cellStyle name="Normal 10 8 2 2 4" xfId="38179" xr:uid="{57519FC9-9890-4161-B93A-B895A1E7F10D}"/>
    <cellStyle name="Normal 10 8 2 3" xfId="24472" xr:uid="{2180CCF6-02CA-440C-9586-22DE46E7D6F9}"/>
    <cellStyle name="Normal 10 8 2 4" xfId="29966" xr:uid="{F52404E4-FA34-41AE-B11B-744494BB45CB}"/>
    <cellStyle name="Normal 10 8 2 5" xfId="35450" xr:uid="{B4436AC3-B0CF-4A3B-BAA3-6DFB5C49E02D}"/>
    <cellStyle name="Normal 10 8 3" xfId="11335" xr:uid="{219AA704-94AB-40A4-B408-50F13C2DFBB5}"/>
    <cellStyle name="Normal 10 8 4" xfId="16570" xr:uid="{FD0EA65D-74C5-4B14-80FC-5A2F5951F6DB}"/>
    <cellStyle name="Normal 10 8 5" xfId="18794" xr:uid="{8AE63019-6D92-4BEC-BACD-CAD3683591B3}"/>
    <cellStyle name="Normal 10 8 6" xfId="9021" xr:uid="{209117A6-65B8-407F-B356-E9E4D44C961D}"/>
    <cellStyle name="Normal 10 8 6 2" xfId="20341" xr:uid="{BB496D39-D159-4A97-9E59-C4D66DDEC3A0}"/>
    <cellStyle name="Normal 10 8 6 2 2" xfId="25897" xr:uid="{2BE0075D-EFBC-44B8-9270-AF5679C424FF}"/>
    <cellStyle name="Normal 10 8 6 2 3" xfId="31391" xr:uid="{5BCD72FD-308B-4DA6-AA9C-20C013A0C658}"/>
    <cellStyle name="Normal 10 8 6 2 4" xfId="36875" xr:uid="{2BFF05F1-B39A-4146-980B-D7FBC0DD51D4}"/>
    <cellStyle name="Normal 10 8 6 3" xfId="23168" xr:uid="{6A0A52A8-FE84-4642-9DFA-A309FC4E9400}"/>
    <cellStyle name="Normal 10 8 6 4" xfId="28662" xr:uid="{DCCDBC8A-681C-46F4-9CCC-6E6ACC9B4220}"/>
    <cellStyle name="Normal 10 8 6 5" xfId="34146" xr:uid="{5C81834A-6D49-493C-A1C2-60C43CC628E8}"/>
    <cellStyle name="Normal 10 9" xfId="5970" xr:uid="{0D6C427C-5457-47FA-9529-535D4D49DF50}"/>
    <cellStyle name="Normal 10 9 2" xfId="14359" xr:uid="{791C0ED4-EE09-418A-A6DC-0D2A7EBEA289}"/>
    <cellStyle name="Normal 10 9 2 2" xfId="21646" xr:uid="{0B79746F-A5BA-40C6-8906-ABF80CF5D993}"/>
    <cellStyle name="Normal 10 9 2 2 2" xfId="27202" xr:uid="{FFD9CBD6-ED9E-4002-937C-DE06B9140256}"/>
    <cellStyle name="Normal 10 9 2 2 3" xfId="32696" xr:uid="{AC4CF75D-46C8-4245-9A10-C3DE4D4752F7}"/>
    <cellStyle name="Normal 10 9 2 2 4" xfId="38180" xr:uid="{72AEDF94-9859-48B0-B1E7-EFECD6019F40}"/>
    <cellStyle name="Normal 10 9 2 3" xfId="24473" xr:uid="{BFC4D010-7ACD-435F-91D6-A7E65857EC78}"/>
    <cellStyle name="Normal 10 9 2 4" xfId="29967" xr:uid="{D320D23E-8D78-4616-8D05-5C90DC9D8A36}"/>
    <cellStyle name="Normal 10 9 2 5" xfId="35451" xr:uid="{FBBC57C1-D7B7-4692-BA05-DC9A66C4D995}"/>
    <cellStyle name="Normal 10 9 3" xfId="11336" xr:uid="{2D9502E5-094A-43F5-80D8-BF8CC9D91CCD}"/>
    <cellStyle name="Normal 10 9 4" xfId="16571" xr:uid="{F53E17FD-5FE0-4E94-BA02-F4DBBD67062E}"/>
    <cellStyle name="Normal 10 9 5" xfId="18795" xr:uid="{77EA41C5-0D5D-4711-933A-EF818AF6EC51}"/>
    <cellStyle name="Normal 10 9 6" xfId="9022" xr:uid="{AE2E9BFD-BF80-49BF-85CA-FC356AF7FF64}"/>
    <cellStyle name="Normal 10 9 6 2" xfId="20342" xr:uid="{7E723326-02E8-400D-BF20-21F0BA584014}"/>
    <cellStyle name="Normal 10 9 6 2 2" xfId="25898" xr:uid="{75AFA213-2496-438C-9D6D-272119F529D0}"/>
    <cellStyle name="Normal 10 9 6 2 3" xfId="31392" xr:uid="{F4D8C68E-7E54-453E-9EDC-E17A954E5DC3}"/>
    <cellStyle name="Normal 10 9 6 2 4" xfId="36876" xr:uid="{91272FCA-6AA5-437B-A3AD-1049AFC0D974}"/>
    <cellStyle name="Normal 10 9 6 3" xfId="23169" xr:uid="{93F77051-9159-411A-A748-B4ABBAF9AE8A}"/>
    <cellStyle name="Normal 10 9 6 4" xfId="28663" xr:uid="{1BD210D0-1FED-45F4-A92F-7652279DE917}"/>
    <cellStyle name="Normal 10 9 6 5" xfId="34147" xr:uid="{528CA19F-06B3-4B77-B1AA-5262378E04EE}"/>
    <cellStyle name="Normal 100" xfId="22770" xr:uid="{F56CE7D0-0786-4754-B60C-93F0D9C6ECDB}"/>
    <cellStyle name="Normal 1000" xfId="40169" xr:uid="{F9641A2C-F7CD-470E-868F-270982D7839B}"/>
    <cellStyle name="Normal 1001" xfId="40170" xr:uid="{6FE34B02-DA68-49DD-8963-41BAE9F59ECE}"/>
    <cellStyle name="Normal 1002" xfId="40171" xr:uid="{27E8E181-D0B4-46A5-AAAD-298C12EC2605}"/>
    <cellStyle name="Normal 1003" xfId="40172" xr:uid="{43F108E9-7748-4E52-B6C6-C3715C5C5C5F}"/>
    <cellStyle name="Normal 1004" xfId="40173" xr:uid="{F0F2587E-DD3B-453D-B194-E751B2CA4897}"/>
    <cellStyle name="Normal 1005" xfId="40174" xr:uid="{D691BA4E-73CA-4210-890F-389741AC5942}"/>
    <cellStyle name="Normal 1006" xfId="40175" xr:uid="{E83217C3-8377-44E3-9AED-BC590DC10CA4}"/>
    <cellStyle name="Normal 1007" xfId="40176" xr:uid="{6D4CB3E3-238B-46AE-8D38-CB2AE3F2436E}"/>
    <cellStyle name="Normal 1008" xfId="40177" xr:uid="{A9C025C5-0204-4B8E-8E2F-09632320BA50}"/>
    <cellStyle name="Normal 1009" xfId="40178" xr:uid="{FD4A5737-F94C-4C05-99BF-54B7420CFD84}"/>
    <cellStyle name="Normal 101" xfId="22771" xr:uid="{5B4FDC38-3509-4B1B-BBD2-4E4FE507E223}"/>
    <cellStyle name="Normal 101 2" xfId="28317" xr:uid="{40F3600A-F45E-4364-99ED-B4C238066DCD}"/>
    <cellStyle name="Normal 101 3" xfId="33811" xr:uid="{EA0AE76F-F9DE-4522-BE67-9E5CAFF160E9}"/>
    <cellStyle name="Normal 101 4" xfId="39295" xr:uid="{75E0B13E-AE27-4AE6-B013-12DE93241B68}"/>
    <cellStyle name="Normal 1010" xfId="40179" xr:uid="{DAACDBA6-13BB-48FF-9A99-BD77BB2C0439}"/>
    <cellStyle name="Normal 1011" xfId="40180" xr:uid="{DB9841AE-EF7E-423C-BE04-84DCA159B2ED}"/>
    <cellStyle name="Normal 1012" xfId="40181" xr:uid="{665FFB84-D975-4D30-93F0-EB4096FF0C40}"/>
    <cellStyle name="Normal 1013" xfId="40182" xr:uid="{297510AA-0360-483A-9CE2-EB612A4E5324}"/>
    <cellStyle name="Normal 1014" xfId="40183" xr:uid="{E746550A-42D8-4758-80D3-42DCA124964E}"/>
    <cellStyle name="Normal 1015" xfId="40184" xr:uid="{F310D536-C475-4C7F-97B8-DE2AE904E1C5}"/>
    <cellStyle name="Normal 1016" xfId="335" xr:uid="{C1D8DABB-02BF-4E1D-9640-84D722732A35}"/>
    <cellStyle name="Normal 1016 2" xfId="40199" xr:uid="{72760B52-222C-4300-BCA1-54844984A42C}"/>
    <cellStyle name="Normal 1017" xfId="40185" xr:uid="{68B3F8BD-3AC6-4591-A6F5-C2A747131558}"/>
    <cellStyle name="Normal 1018" xfId="365" xr:uid="{F1A05EE4-8C72-4D4E-B980-9346FA3A868D}"/>
    <cellStyle name="Normal 1018 2" xfId="40228" xr:uid="{43492C61-4C0D-4D92-8CE3-772180B96897}"/>
    <cellStyle name="Normal 1019" xfId="40186" xr:uid="{47DD9378-A49B-427E-82C1-3A025592A832}"/>
    <cellStyle name="Normal 1019 2" xfId="40282" xr:uid="{BE71E8F0-E1C7-4512-88D2-1DA67B76593A}"/>
    <cellStyle name="Normal 1019 3" xfId="40273" xr:uid="{5CD10340-6770-410C-839F-0A26192006A6}"/>
    <cellStyle name="Normal 102" xfId="22773" xr:uid="{59352579-6DC9-4B1A-8321-EBE8B435FF7C}"/>
    <cellStyle name="Normal 102 2" xfId="28319" xr:uid="{23DC6F17-7AD5-4397-957E-189A83DABDCA}"/>
    <cellStyle name="Normal 102 3" xfId="33813" xr:uid="{8A9E4B8D-EA83-4F7C-8F84-D23FB61B0EF8}"/>
    <cellStyle name="Normal 102 4" xfId="39297" xr:uid="{92BBEE5C-728E-4A0A-9E8A-AD8800BC47FF}"/>
    <cellStyle name="Normal 1020" xfId="40190" xr:uid="{F841CFE9-423D-4F56-9307-3788A00DEF85}"/>
    <cellStyle name="Normal 1021" xfId="40264" xr:uid="{7F05EB9E-31EA-4B0D-AD0E-A35DB6A1128E}"/>
    <cellStyle name="Normal 1022" xfId="389" xr:uid="{862F289C-465B-43B0-81C4-AD66D63E34B7}"/>
    <cellStyle name="Normal 1022 2" xfId="40279" xr:uid="{30C3D153-130C-4836-853F-0CA42BB62BB1}"/>
    <cellStyle name="Normal 1023" xfId="40259" xr:uid="{50FD7D3F-E7FB-43D4-BAE0-C2A0DB3249F6}"/>
    <cellStyle name="Normal 1024" xfId="342" xr:uid="{3139F401-0581-4A38-B56D-AAF2EDB7CC78}"/>
    <cellStyle name="Normal 1024 2" xfId="40260" xr:uid="{322EE5A6-F82D-4737-847F-2D626E6FB264}"/>
    <cellStyle name="Normal 1025" xfId="392" xr:uid="{CED965D6-891E-484D-ADBB-D1F9193500CF}"/>
    <cellStyle name="Normal 1026" xfId="391" xr:uid="{4E32B84A-9135-46E6-813D-92937E269650}"/>
    <cellStyle name="Normal 1027" xfId="393" xr:uid="{655E18DE-9965-4DE2-92AE-29C4352AD2AA}"/>
    <cellStyle name="Normal 1028" xfId="40297" xr:uid="{1EEC509F-DFA2-4DEB-861E-44958055B6CC}"/>
    <cellStyle name="Normal 1029" xfId="40298" xr:uid="{7BDB38B8-BB27-414A-AE12-C60474127BE6}"/>
    <cellStyle name="Normal 103" xfId="22775" xr:uid="{46D28BF6-2234-462C-AAAB-2FC29535036C}"/>
    <cellStyle name="Normal 103 2" xfId="28321" xr:uid="{F64535FF-B0A0-4DFA-9396-4DFC8A1B0E1D}"/>
    <cellStyle name="Normal 103 3" xfId="33815" xr:uid="{6FAFFDEE-4B3D-4262-871F-62C4BD6061BC}"/>
    <cellStyle name="Normal 103 4" xfId="39299" xr:uid="{8B846CD8-D904-438A-8F2C-2F35E50AB759}"/>
    <cellStyle name="Normal 104" xfId="22800" xr:uid="{84F47ADD-8BE7-4390-804F-1263D4E80B94}"/>
    <cellStyle name="Normal 104 2" xfId="28346" xr:uid="{CF3EB884-D272-45BA-994D-E573B8298F5E}"/>
    <cellStyle name="Normal 105" xfId="403" xr:uid="{B2FC7F90-AE05-4576-9102-00362EBC7F12}"/>
    <cellStyle name="Normal 105 2" xfId="22801" xr:uid="{FB01F293-8572-4A78-B755-9AC51F90E76A}"/>
    <cellStyle name="Normal 106" xfId="28347" xr:uid="{805B8CEB-8D7F-46BF-93DB-CE5305EEF169}"/>
    <cellStyle name="Normal 107" xfId="407" xr:uid="{FC5AA4E1-521C-485A-BC40-83936499D536}"/>
    <cellStyle name="Normal 107 2" xfId="28348" xr:uid="{535C733B-6DC0-4B62-8161-E4072E278E5D}"/>
    <cellStyle name="Normal 108" xfId="33832" xr:uid="{7E3CDAF0-FF2C-439E-AE9A-CEB254B39D9B}"/>
    <cellStyle name="Normal 109" xfId="408" xr:uid="{D79AAD53-36A9-4126-82B0-280FBDA052D4}"/>
    <cellStyle name="Normal 109 2" xfId="39316" xr:uid="{5DCFB1C5-4658-4A64-B688-E9C49B80F69D}"/>
    <cellStyle name="Normal 11" xfId="654" xr:uid="{0C366E16-F6BE-4445-BE59-3A0920FC6625}"/>
    <cellStyle name="Normal 11 10" xfId="5971" xr:uid="{45D9A88E-B583-49DB-93A3-0CE83BD993F3}"/>
    <cellStyle name="Normal 11 2" xfId="5972" xr:uid="{41923F8D-21A1-4734-BEA4-7E480B1F8968}"/>
    <cellStyle name="Normal 11 2 2" xfId="5973" xr:uid="{E87D9059-631F-4969-B3A2-DB458FD02230}"/>
    <cellStyle name="Normal 11 2 2 2" xfId="14362" xr:uid="{B249C291-F645-4E4A-9AA8-55A0DFE2F991}"/>
    <cellStyle name="Normal 11 2 2 2 2" xfId="21649" xr:uid="{F4CA005F-61D8-4731-A692-8E53A176796A}"/>
    <cellStyle name="Normal 11 2 2 2 2 2" xfId="27205" xr:uid="{08735F69-0D44-4FA2-AB2F-D9EFF18B20AB}"/>
    <cellStyle name="Normal 11 2 2 2 2 3" xfId="32699" xr:uid="{E22ED300-17F4-4E6C-BEEA-B2EAC2161C0C}"/>
    <cellStyle name="Normal 11 2 2 2 2 4" xfId="38183" xr:uid="{7C5F56C9-64B7-4555-8475-7ACDAFE706A9}"/>
    <cellStyle name="Normal 11 2 2 2 3" xfId="24476" xr:uid="{6A148ABC-659C-45AF-AAE7-540138954579}"/>
    <cellStyle name="Normal 11 2 2 2 4" xfId="29970" xr:uid="{21657C76-752B-4E1E-A0E4-6A71F7728D7D}"/>
    <cellStyle name="Normal 11 2 2 2 5" xfId="35454" xr:uid="{05895C5D-DF59-4BE8-8340-BF0202270DA4}"/>
    <cellStyle name="Normal 11 2 2 3" xfId="11339" xr:uid="{0A126D37-ADC6-40D0-924C-BEFBD790953F}"/>
    <cellStyle name="Normal 11 2 2 4" xfId="16574" xr:uid="{968C5ACC-C929-499A-971F-657452DBA994}"/>
    <cellStyle name="Normal 11 2 2 5" xfId="18796" xr:uid="{2478B376-CBFA-4FDA-8D1B-AA79D1B8315A}"/>
    <cellStyle name="Normal 11 2 2 6" xfId="9024" xr:uid="{F90FC277-BCF8-4962-8143-D3ED298C0B71}"/>
    <cellStyle name="Normal 11 2 2 6 2" xfId="20344" xr:uid="{0FA15CD1-77C2-46AB-9671-CEF02567098A}"/>
    <cellStyle name="Normal 11 2 2 6 2 2" xfId="25900" xr:uid="{A87F13D4-2D19-4974-AD3C-FA839D3DDC62}"/>
    <cellStyle name="Normal 11 2 2 6 2 3" xfId="31394" xr:uid="{823727A0-6D46-4A94-A162-ABA1D9218C14}"/>
    <cellStyle name="Normal 11 2 2 6 2 4" xfId="36878" xr:uid="{08EAEB2A-7389-426D-96D6-96C7539EAA6F}"/>
    <cellStyle name="Normal 11 2 2 6 3" xfId="23171" xr:uid="{9F5D4F06-908A-4611-9775-B32A170B45A0}"/>
    <cellStyle name="Normal 11 2 2 6 4" xfId="28665" xr:uid="{FE4486B9-43E2-4D64-B637-89FA0D01C032}"/>
    <cellStyle name="Normal 11 2 2 6 5" xfId="34149" xr:uid="{5FC76821-7D9D-4E35-BA34-FDC30005BB57}"/>
    <cellStyle name="Normal 11 2 3" xfId="5974" xr:uid="{CE52B1DD-6D50-484F-A555-DAF080BCA641}"/>
    <cellStyle name="Normal 11 2 3 2" xfId="14363" xr:uid="{BDA46295-D1FC-4D36-92C4-6150BD4D657E}"/>
    <cellStyle name="Normal 11 2 3 2 2" xfId="21650" xr:uid="{C4637743-BEEC-4E36-B3DE-A6DD901193ED}"/>
    <cellStyle name="Normal 11 2 3 2 2 2" xfId="27206" xr:uid="{515A6A6B-4AF0-4106-A2B4-426BAE4BA5FA}"/>
    <cellStyle name="Normal 11 2 3 2 2 3" xfId="32700" xr:uid="{0B367FE7-860C-4CF7-8397-0ACD2CEDE491}"/>
    <cellStyle name="Normal 11 2 3 2 2 4" xfId="38184" xr:uid="{F95293D4-23E9-457A-9FDA-6A4718F2A7C5}"/>
    <cellStyle name="Normal 11 2 3 2 3" xfId="24477" xr:uid="{FCE723BB-5435-4C5A-9253-38A4A52FA1FA}"/>
    <cellStyle name="Normal 11 2 3 2 4" xfId="29971" xr:uid="{5E189D4D-0786-4B98-8BA0-41D34C1975EF}"/>
    <cellStyle name="Normal 11 2 3 2 5" xfId="35455" xr:uid="{2EDE4398-94CF-45C2-94D6-3CA045D84396}"/>
    <cellStyle name="Normal 11 2 3 3" xfId="11340" xr:uid="{5E563BFD-9DC8-41A9-9191-15D0F68348F5}"/>
    <cellStyle name="Normal 11 2 3 4" xfId="16575" xr:uid="{9DE2AFF1-CE08-423D-87BD-B5C62738216F}"/>
    <cellStyle name="Normal 11 2 3 5" xfId="18797" xr:uid="{D7951421-A586-4943-9FCD-AC9D6A6A3624}"/>
    <cellStyle name="Normal 11 2 3 6" xfId="9025" xr:uid="{F351A82A-CA5B-4A4A-B9C4-C6B84D55EC98}"/>
    <cellStyle name="Normal 11 2 3 6 2" xfId="20345" xr:uid="{844C20FC-DE7C-44C5-BEF0-CF34DDEC30E4}"/>
    <cellStyle name="Normal 11 2 3 6 2 2" xfId="25901" xr:uid="{C0FFEA5D-5DDA-4B20-922E-A286FD75B907}"/>
    <cellStyle name="Normal 11 2 3 6 2 3" xfId="31395" xr:uid="{5A4909B7-254A-40E0-A2D5-93D141BA98E2}"/>
    <cellStyle name="Normal 11 2 3 6 2 4" xfId="36879" xr:uid="{005FDD01-8B71-48EB-856F-EEFF03C01705}"/>
    <cellStyle name="Normal 11 2 3 6 3" xfId="23172" xr:uid="{F609C611-7D48-4682-B496-79A9FDDB2E9B}"/>
    <cellStyle name="Normal 11 2 3 6 4" xfId="28666" xr:uid="{4F1E489C-4831-4BFE-961E-EAFD6E9A111D}"/>
    <cellStyle name="Normal 11 2 3 6 5" xfId="34150" xr:uid="{90FE2EDE-299B-4235-9A63-EBFE047A48FB}"/>
    <cellStyle name="Normal 11 2 4" xfId="5975" xr:uid="{D70A08FC-BEA1-4FC2-9884-57FF3AC39937}"/>
    <cellStyle name="Normal 11 2 4 2" xfId="14364" xr:uid="{4DEADB99-E6B8-4723-B69A-4BA84B164C48}"/>
    <cellStyle name="Normal 11 2 4 2 2" xfId="21651" xr:uid="{E375F016-EA5D-4D7C-8B70-EC05B83B1A1D}"/>
    <cellStyle name="Normal 11 2 4 2 2 2" xfId="27207" xr:uid="{9BA3AB52-516B-415D-8BAC-C3377885DA1F}"/>
    <cellStyle name="Normal 11 2 4 2 2 3" xfId="32701" xr:uid="{C8A772AD-0222-46A8-8257-E179A00C26E6}"/>
    <cellStyle name="Normal 11 2 4 2 2 4" xfId="38185" xr:uid="{B1D4A428-27D7-4B6B-BF91-C036825E710A}"/>
    <cellStyle name="Normal 11 2 4 2 3" xfId="24478" xr:uid="{AF5A929B-A2E6-45C9-89EE-A0A04F77D3D3}"/>
    <cellStyle name="Normal 11 2 4 2 4" xfId="29972" xr:uid="{AFA1A77C-E5C8-426B-8920-57AB426F6F82}"/>
    <cellStyle name="Normal 11 2 4 2 5" xfId="35456" xr:uid="{765F4ED0-1A84-48BA-A480-BC529B6623FF}"/>
    <cellStyle name="Normal 11 2 4 3" xfId="12438" xr:uid="{74895CD4-81A9-46CA-987F-453C66E86A89}"/>
    <cellStyle name="Normal 11 2 4 4" xfId="9026" xr:uid="{C17B350D-85DC-448E-8FA9-92C636BD1B2E}"/>
    <cellStyle name="Normal 11 2 4 4 2" xfId="20346" xr:uid="{867E9890-CFFE-487D-A739-FCFEC51C256F}"/>
    <cellStyle name="Normal 11 2 4 4 2 2" xfId="25902" xr:uid="{4C5DB2B5-EE93-4DD1-BB89-A58C320C00F6}"/>
    <cellStyle name="Normal 11 2 4 4 2 3" xfId="31396" xr:uid="{87D6FD81-8CEC-4FFD-BF2E-509C2F5CF09C}"/>
    <cellStyle name="Normal 11 2 4 4 2 4" xfId="36880" xr:uid="{5435E303-67B6-4DCD-BFDB-2587B0ED3BAF}"/>
    <cellStyle name="Normal 11 2 4 4 3" xfId="23173" xr:uid="{3F36794A-1C1C-409D-85A4-D0B45870AE7D}"/>
    <cellStyle name="Normal 11 2 4 4 4" xfId="28667" xr:uid="{20C60CD9-451D-4CB0-AE5B-F2900A06949F}"/>
    <cellStyle name="Normal 11 2 4 4 5" xfId="34151" xr:uid="{F58CCD34-9A69-4F93-9F85-D34F61E17FCF}"/>
    <cellStyle name="Normal 11 2 5" xfId="14361" xr:uid="{5F14132F-6FFB-4D1A-A7BF-1AB5A7922690}"/>
    <cellStyle name="Normal 11 2 5 2" xfId="21648" xr:uid="{FF932D59-0854-4A59-B5C9-225EFD33B354}"/>
    <cellStyle name="Normal 11 2 5 2 2" xfId="27204" xr:uid="{59A2AB8C-EE59-4321-8F0B-F3E78071CFA2}"/>
    <cellStyle name="Normal 11 2 5 2 3" xfId="32698" xr:uid="{AFDDD879-0285-4056-89EA-0DA0A1A86DE1}"/>
    <cellStyle name="Normal 11 2 5 2 4" xfId="38182" xr:uid="{FCE92EC9-E6EA-4EFB-9CC8-2988F9CBC8D1}"/>
    <cellStyle name="Normal 11 2 5 3" xfId="24475" xr:uid="{F9B49D74-35AD-48BC-9CD1-275B0F8CB47B}"/>
    <cellStyle name="Normal 11 2 5 4" xfId="29969" xr:uid="{090E0521-B165-443E-8565-308E02C7EF39}"/>
    <cellStyle name="Normal 11 2 5 5" xfId="35453" xr:uid="{C1FDA1C5-78BE-4F0B-A679-2D37A3308986}"/>
    <cellStyle name="Normal 11 2 6" xfId="11338" xr:uid="{06BB2694-B2A6-4C2E-B93C-21FBA0EE017A}"/>
    <cellStyle name="Normal 11 2 7" xfId="16573" xr:uid="{CA8BE8C8-8307-4C77-AF2E-25E39B83697F}"/>
    <cellStyle name="Normal 11 2 8" xfId="9023" xr:uid="{3F525C99-AD6A-44D6-A8A8-D464864D8F17}"/>
    <cellStyle name="Normal 11 2 8 2" xfId="20343" xr:uid="{8552C5F1-3DD6-48A6-9CDD-49CBD105D6E4}"/>
    <cellStyle name="Normal 11 2 8 2 2" xfId="25899" xr:uid="{53015501-DB79-4D4B-9D57-5F5DAFE73166}"/>
    <cellStyle name="Normal 11 2 8 2 3" xfId="31393" xr:uid="{B7366395-CD82-4AC2-9F5B-4161A54D9C86}"/>
    <cellStyle name="Normal 11 2 8 2 4" xfId="36877" xr:uid="{FEB86CA2-63D4-4822-A2CC-21C928FCBDD9}"/>
    <cellStyle name="Normal 11 2 8 3" xfId="23170" xr:uid="{C2A83039-869D-4490-A516-A5FC493C033B}"/>
    <cellStyle name="Normal 11 2 8 4" xfId="28664" xr:uid="{018FCE4B-D5EF-4D8A-9E33-A3E4A4B4A9FF}"/>
    <cellStyle name="Normal 11 2 8 5" xfId="34148" xr:uid="{5D8ED1B4-B731-475C-95B6-2CCAC2186721}"/>
    <cellStyle name="Normal 11 3" xfId="5976" xr:uid="{F6E902E9-31C1-42A8-BE4F-877E37DCD98F}"/>
    <cellStyle name="Normal 11 3 10" xfId="18798" xr:uid="{432EE352-B722-4D7D-80DF-5E6DEC871DC4}"/>
    <cellStyle name="Normal 11 3 11" xfId="22785" xr:uid="{6AC631DC-BE6A-4908-8749-20E8E111E49A}"/>
    <cellStyle name="Normal 11 3 11 2" xfId="28331" xr:uid="{7077A824-0CF8-4365-A55D-12D894F828BD}"/>
    <cellStyle name="Normal 11 3 11 3" xfId="33821" xr:uid="{20403CC5-B9BD-439E-B0B0-7150AF4F1B64}"/>
    <cellStyle name="Normal 11 3 11 4" xfId="39305" xr:uid="{FCC2E3CD-E59D-4C49-BFF9-C1C2D366A603}"/>
    <cellStyle name="Normal 11 3 2" xfId="5977" xr:uid="{0407DFD0-7DC1-44E7-8DDF-C39BE5FB99CC}"/>
    <cellStyle name="Normal 11 3 2 2" xfId="14365" xr:uid="{D6F0A78D-EDE6-4C50-88BA-2E6B764D6EB7}"/>
    <cellStyle name="Normal 11 3 2 2 2" xfId="21652" xr:uid="{B51D5D70-0D7A-442B-8FE1-1A8BE4663E11}"/>
    <cellStyle name="Normal 11 3 2 2 2 2" xfId="27208" xr:uid="{AC625AAF-C76C-4E14-8A2E-84E4FA4EEE91}"/>
    <cellStyle name="Normal 11 3 2 2 2 3" xfId="32702" xr:uid="{82A3FA64-06B7-45F6-8ECA-EF4D5FAD31EA}"/>
    <cellStyle name="Normal 11 3 2 2 2 4" xfId="38186" xr:uid="{22C08524-50D4-49EB-9578-BCE9A824371B}"/>
    <cellStyle name="Normal 11 3 2 2 3" xfId="24479" xr:uid="{59B5A8DE-72DE-4339-AA59-7EC42A71CD31}"/>
    <cellStyle name="Normal 11 3 2 2 4" xfId="29973" xr:uid="{9B4F904D-381D-4048-B638-B98B5791003A}"/>
    <cellStyle name="Normal 11 3 2 2 5" xfId="35457" xr:uid="{B78D8944-CC92-421A-BEF7-89E22C706743}"/>
    <cellStyle name="Normal 11 3 2 3" xfId="11342" xr:uid="{3258296C-E377-4C7F-BE0B-CB88E2C88F3D}"/>
    <cellStyle name="Normal 11 3 2 4" xfId="16577" xr:uid="{539F310D-9E1A-4750-95AC-BB304EFE30D0}"/>
    <cellStyle name="Normal 11 3 2 5" xfId="18799" xr:uid="{EE8E51BA-3FC8-4EF1-9D05-0D9C2AFEC14C}"/>
    <cellStyle name="Normal 11 3 2 6" xfId="9027" xr:uid="{264D4928-589C-4578-8974-50875D8F9486}"/>
    <cellStyle name="Normal 11 3 2 6 2" xfId="20347" xr:uid="{DCDA696C-8E28-4E29-8F17-D7E9796FA044}"/>
    <cellStyle name="Normal 11 3 2 6 2 2" xfId="25903" xr:uid="{D7FF0321-0F87-411B-906E-F808B387C044}"/>
    <cellStyle name="Normal 11 3 2 6 2 3" xfId="31397" xr:uid="{ABD502FC-1A07-495C-A8FB-4D031A471271}"/>
    <cellStyle name="Normal 11 3 2 6 2 4" xfId="36881" xr:uid="{ED3CF53D-4CF1-4350-907D-88C3814124CC}"/>
    <cellStyle name="Normal 11 3 2 6 3" xfId="23174" xr:uid="{B7E82D90-D585-40B7-99E4-EAF0DF2644E5}"/>
    <cellStyle name="Normal 11 3 2 6 4" xfId="28668" xr:uid="{05AC08ED-960A-40C2-9F99-F7BF46E4B16F}"/>
    <cellStyle name="Normal 11 3 2 6 5" xfId="34152" xr:uid="{C734C03C-7C04-4FF2-BD20-E1187F8252A9}"/>
    <cellStyle name="Normal 11 3 3" xfId="5978" xr:uid="{909F32A3-018C-4643-A295-EB49CF67A070}"/>
    <cellStyle name="Normal 11 3 3 2" xfId="14366" xr:uid="{A0C0A3F3-96C4-4781-8D3E-9427D302C231}"/>
    <cellStyle name="Normal 11 3 3 2 2" xfId="21653" xr:uid="{465BC11B-C063-431D-9009-0CEAA1249A9C}"/>
    <cellStyle name="Normal 11 3 3 2 2 2" xfId="27209" xr:uid="{3BD6FF0F-6B8F-4725-8DA2-4A77C31540AA}"/>
    <cellStyle name="Normal 11 3 3 2 2 3" xfId="32703" xr:uid="{CE01CAAE-7B3E-48A5-AAA3-5F21C2E8EC56}"/>
    <cellStyle name="Normal 11 3 3 2 2 4" xfId="38187" xr:uid="{A8BB9A2A-71C1-43F6-B435-4F141C6425D2}"/>
    <cellStyle name="Normal 11 3 3 2 3" xfId="24480" xr:uid="{49DF2B22-83B2-4660-844F-2B81155EEBF4}"/>
    <cellStyle name="Normal 11 3 3 2 4" xfId="29974" xr:uid="{6B7B5176-56BE-478C-A7D8-140E5B7415C5}"/>
    <cellStyle name="Normal 11 3 3 2 5" xfId="35458" xr:uid="{10D30438-2BF1-4F53-BD57-E59F294FC38B}"/>
    <cellStyle name="Normal 11 3 3 3" xfId="18800" xr:uid="{503335C0-CF20-4FD4-B83D-2CD3DABEC88E}"/>
    <cellStyle name="Normal 11 3 3 4" xfId="9028" xr:uid="{1C8BB5C1-6DE3-4E4F-93A3-E6736C1125DB}"/>
    <cellStyle name="Normal 11 3 3 4 2" xfId="20348" xr:uid="{F8B48956-58EE-4B98-8F99-24C08BCCCE7F}"/>
    <cellStyle name="Normal 11 3 3 4 2 2" xfId="25904" xr:uid="{17B1FD23-1AA2-4A6F-AC94-EEBBCF7C48F4}"/>
    <cellStyle name="Normal 11 3 3 4 2 3" xfId="31398" xr:uid="{DDF9169C-CE21-4FE3-A5F6-E6333352694B}"/>
    <cellStyle name="Normal 11 3 3 4 2 4" xfId="36882" xr:uid="{FEE3D744-48E8-4CB4-BFA6-EEC14EFC3F32}"/>
    <cellStyle name="Normal 11 3 3 4 3" xfId="23175" xr:uid="{E069AFC4-26D7-4F33-82C8-0320DB3A26B5}"/>
    <cellStyle name="Normal 11 3 3 4 4" xfId="28669" xr:uid="{79635C68-76B4-454A-AE3B-AC5DCA06740A}"/>
    <cellStyle name="Normal 11 3 3 4 5" xfId="34153" xr:uid="{94E51B85-7D6B-4723-8F82-3C54028EDCAB}"/>
    <cellStyle name="Normal 11 3 4" xfId="7074" xr:uid="{B786C814-A830-403C-A861-9A291332D27F}"/>
    <cellStyle name="Normal 11 3 4 2" xfId="9029" xr:uid="{A43B2B68-FCDC-45C4-B702-5E395EFAFD1C}"/>
    <cellStyle name="Normal 11 3 4 2 2" xfId="20349" xr:uid="{3204989B-F694-4AA2-A059-00A264C39E24}"/>
    <cellStyle name="Normal 11 3 4 2 2 2" xfId="25905" xr:uid="{43A889DE-B281-4893-B702-6B6460BD55A9}"/>
    <cellStyle name="Normal 11 3 4 2 2 3" xfId="31399" xr:uid="{F629987C-820F-4BCE-83F4-449700AD315A}"/>
    <cellStyle name="Normal 11 3 4 2 2 4" xfId="36883" xr:uid="{83D7E122-996F-409E-A59E-E833B0A1734C}"/>
    <cellStyle name="Normal 11 3 4 2 3" xfId="23176" xr:uid="{4186FC3B-F974-4A8A-9ADA-F5F6344C1D44}"/>
    <cellStyle name="Normal 11 3 4 2 4" xfId="28670" xr:uid="{EB506F6D-B070-42BA-BDD0-8DC0B8056042}"/>
    <cellStyle name="Normal 11 3 4 2 5" xfId="34154" xr:uid="{025E7CDD-34CA-4C1D-BED2-61BBEEB0517B}"/>
    <cellStyle name="Normal 11 3 4 3" xfId="20091" xr:uid="{E617DA68-A158-42C4-8ACD-EC041856C65D}"/>
    <cellStyle name="Normal 11 3 4 3 2" xfId="25647" xr:uid="{37C98002-14BF-4C7F-A469-9267D2C6A1FB}"/>
    <cellStyle name="Normal 11 3 4 3 3" xfId="31141" xr:uid="{66B2BDE5-337A-40F0-A9B9-9E2DC01CFD7D}"/>
    <cellStyle name="Normal 11 3 4 3 4" xfId="36625" xr:uid="{C8B55C99-E461-4D24-A358-882C9C3E9CCB}"/>
    <cellStyle name="Normal 11 3 4 4" xfId="22918" xr:uid="{1C59B0FA-A3DD-41B5-BAB1-F0FFA391B295}"/>
    <cellStyle name="Normal 11 3 4 5" xfId="28410" xr:uid="{C9354B7A-B20F-4EE8-9BFE-46A88C699E7B}"/>
    <cellStyle name="Normal 11 3 4 6" xfId="33894" xr:uid="{2B780FC2-E8C7-47CE-B30A-AC6FB1429027}"/>
    <cellStyle name="Normal 11 3 5" xfId="7224" xr:uid="{DDFA0941-C175-4376-9A92-B294B219A01F}"/>
    <cellStyle name="Normal 11 3 5 2" xfId="9030" xr:uid="{A86240ED-AC64-48FC-B218-9B940C632409}"/>
    <cellStyle name="Normal 11 3 5 2 2" xfId="20350" xr:uid="{CED6FB09-6843-4B90-A70D-EF2237379230}"/>
    <cellStyle name="Normal 11 3 5 2 2 2" xfId="25906" xr:uid="{8108DCE0-EBA6-4CD1-BA59-FBDF30F89001}"/>
    <cellStyle name="Normal 11 3 5 2 2 3" xfId="31400" xr:uid="{0632E38A-0778-4FF2-9F27-5D7384C47358}"/>
    <cellStyle name="Normal 11 3 5 2 2 4" xfId="36884" xr:uid="{534ECF28-2F2E-40E5-A2E7-51495B7FF0AC}"/>
    <cellStyle name="Normal 11 3 5 2 3" xfId="23177" xr:uid="{E8AFE6F5-E167-4856-A3C8-5606C2E736A7}"/>
    <cellStyle name="Normal 11 3 5 2 4" xfId="28671" xr:uid="{FB2470BC-1014-4564-BC1B-ED3FC9571E1D}"/>
    <cellStyle name="Normal 11 3 5 2 5" xfId="34155" xr:uid="{6E29E903-9D78-46A6-8B39-2605979A714B}"/>
    <cellStyle name="Normal 11 3 5 3" xfId="20112" xr:uid="{3CC84769-BA41-49D7-AE80-3B683B083D8B}"/>
    <cellStyle name="Normal 11 3 5 3 2" xfId="25668" xr:uid="{BC94BF89-F5BD-4D29-9133-30E21C70DD25}"/>
    <cellStyle name="Normal 11 3 5 3 3" xfId="31162" xr:uid="{FA2733FC-5351-48F9-BB30-4961F6309A0D}"/>
    <cellStyle name="Normal 11 3 5 3 4" xfId="36646" xr:uid="{2E1974F7-3B51-4383-9F73-FC3326C1CB28}"/>
    <cellStyle name="Normal 11 3 5 4" xfId="22939" xr:uid="{2EEF73EB-0442-4674-9898-775528826873}"/>
    <cellStyle name="Normal 11 3 5 5" xfId="28431" xr:uid="{E0F7E744-0157-4FE3-8290-D74E2039B405}"/>
    <cellStyle name="Normal 11 3 5 6" xfId="33915" xr:uid="{D4BBDF0A-1F06-47C3-8A2F-B9822EEB5E9D}"/>
    <cellStyle name="Normal 11 3 6" xfId="7314" xr:uid="{2B6F9F4F-1624-40D7-8075-17FEFA8F3944}"/>
    <cellStyle name="Normal 11 3 6 2" xfId="9031" xr:uid="{50AE03C3-0BB2-48FA-9CB3-2635745E18B2}"/>
    <cellStyle name="Normal 11 3 6 2 2" xfId="20351" xr:uid="{FBC5E5DF-F130-4B30-A90A-896195528CDA}"/>
    <cellStyle name="Normal 11 3 6 2 2 2" xfId="25907" xr:uid="{C93BBDA7-100F-48ED-B056-3F89B267B5F9}"/>
    <cellStyle name="Normal 11 3 6 2 2 3" xfId="31401" xr:uid="{CCDEF293-F4CB-44E8-BB3F-A25AF04724B6}"/>
    <cellStyle name="Normal 11 3 6 2 2 4" xfId="36885" xr:uid="{6EB51EA4-21CF-4C02-B02E-4415DA1C064B}"/>
    <cellStyle name="Normal 11 3 6 2 3" xfId="23178" xr:uid="{EABAFAE0-B189-49E1-8415-1A39FBCB8FBD}"/>
    <cellStyle name="Normal 11 3 6 2 4" xfId="28672" xr:uid="{B50239C3-B42B-43FF-9A27-D494264DA976}"/>
    <cellStyle name="Normal 11 3 6 2 5" xfId="34156" xr:uid="{80C96EE6-EB0D-45AE-81DA-DEB31C4177DC}"/>
    <cellStyle name="Normal 11 3 6 3" xfId="20198" xr:uid="{8078169B-F113-42CB-BEE0-E3DC5E916A82}"/>
    <cellStyle name="Normal 11 3 6 3 2" xfId="25754" xr:uid="{5B769F7E-FF58-4E88-8BC8-A00A13837DAB}"/>
    <cellStyle name="Normal 11 3 6 3 3" xfId="31248" xr:uid="{93174161-5F25-4CB6-B898-012B1D5AF74D}"/>
    <cellStyle name="Normal 11 3 6 3 4" xfId="36732" xr:uid="{949B22B3-73FA-4217-AE02-FCCB0B98A60F}"/>
    <cellStyle name="Normal 11 3 6 4" xfId="23025" xr:uid="{8C80BF84-BB23-402C-BF59-1E2B09589921}"/>
    <cellStyle name="Normal 11 3 6 5" xfId="28517" xr:uid="{C64135EF-C3A1-483B-AFE6-1574C4F965D3}"/>
    <cellStyle name="Normal 11 3 6 6" xfId="34001" xr:uid="{E3EC9109-8C48-4625-86AD-D35FEDDB18AE}"/>
    <cellStyle name="Normal 11 3 7" xfId="7366" xr:uid="{D043EF1E-5A9E-438E-86E0-8AA5CB199533}"/>
    <cellStyle name="Normal 11 3 7 2" xfId="20250" xr:uid="{2FFF96F5-6BC9-4D46-8888-3844A0163798}"/>
    <cellStyle name="Normal 11 3 7 2 2" xfId="25806" xr:uid="{D4CB2757-A86A-4C3E-BB6D-32CB626B138F}"/>
    <cellStyle name="Normal 11 3 7 2 3" xfId="31300" xr:uid="{0C935BFD-98FE-40F0-A401-73D46533B305}"/>
    <cellStyle name="Normal 11 3 7 2 4" xfId="36784" xr:uid="{E6BA38FD-1DA5-4D16-8F74-5557CFC23DA1}"/>
    <cellStyle name="Normal 11 3 7 3" xfId="23077" xr:uid="{723E753C-F3F8-40DE-B7FC-DEE24E442C74}"/>
    <cellStyle name="Normal 11 3 7 4" xfId="28571" xr:uid="{76D04BF8-491F-417C-858A-93C623326F68}"/>
    <cellStyle name="Normal 11 3 7 5" xfId="34055" xr:uid="{42375C92-6E72-4897-9A8D-74FA8DBED886}"/>
    <cellStyle name="Normal 11 3 8" xfId="11341" xr:uid="{D190A64A-3098-444B-8B77-BBC105A601F8}"/>
    <cellStyle name="Normal 11 3 9" xfId="16576" xr:uid="{A2DF7D07-4B67-458F-A930-7005BB3908BD}"/>
    <cellStyle name="Normal 11 4" xfId="5979" xr:uid="{C43F169E-3444-4D8E-AF13-C31B52D2951A}"/>
    <cellStyle name="Normal 11 4 2" xfId="5980" xr:uid="{6037D97A-46BB-402A-9A0B-4708B3D732B0}"/>
    <cellStyle name="Normal 11 4 2 2" xfId="14368" xr:uid="{4A446510-4299-411E-BD56-F11326E1560C}"/>
    <cellStyle name="Normal 11 4 2 2 2" xfId="21655" xr:uid="{53865EC0-4738-4667-829F-C5E1C6668617}"/>
    <cellStyle name="Normal 11 4 2 2 2 2" xfId="27211" xr:uid="{28E5E226-E7FF-4B76-B25D-5D8D7D24143F}"/>
    <cellStyle name="Normal 11 4 2 2 2 3" xfId="32705" xr:uid="{033BC95A-5E5D-4B55-ABAD-38E53B5B0617}"/>
    <cellStyle name="Normal 11 4 2 2 2 4" xfId="38189" xr:uid="{B9E3F593-24F2-4F2D-A120-77A7D81EB15A}"/>
    <cellStyle name="Normal 11 4 2 2 3" xfId="24482" xr:uid="{59F73725-CE04-46C1-86EB-0491C355CC12}"/>
    <cellStyle name="Normal 11 4 2 2 4" xfId="29976" xr:uid="{B448F72B-5209-4AFC-ACA4-CF8BDD5A9CFD}"/>
    <cellStyle name="Normal 11 4 2 2 5" xfId="35460" xr:uid="{FC6D039A-3B4C-421A-8243-C1BB82B4C7CD}"/>
    <cellStyle name="Normal 11 4 2 3" xfId="11344" xr:uid="{97C00A2C-A18B-4872-9639-9E099970658D}"/>
    <cellStyle name="Normal 11 4 2 4" xfId="16579" xr:uid="{8A8F0507-B29D-4AA2-9196-2C0FB4C2A1F7}"/>
    <cellStyle name="Normal 11 4 2 5" xfId="18801" xr:uid="{AA6D006E-F09D-4219-B843-235EB141C29F}"/>
    <cellStyle name="Normal 11 4 2 6" xfId="9033" xr:uid="{ECCF5E47-5B8A-4384-90C4-96EA0A1CD492}"/>
    <cellStyle name="Normal 11 4 2 6 2" xfId="20353" xr:uid="{DD59B0EF-3767-4111-9A58-BD39390177B4}"/>
    <cellStyle name="Normal 11 4 2 6 2 2" xfId="25909" xr:uid="{D4BA7489-9F98-47C5-AE8A-6CD70A82013B}"/>
    <cellStyle name="Normal 11 4 2 6 2 3" xfId="31403" xr:uid="{DC6DB86A-EB11-46C2-B606-D2C6A26B9131}"/>
    <cellStyle name="Normal 11 4 2 6 2 4" xfId="36887" xr:uid="{5F56C001-5974-4869-90A1-8E861D2AB1C9}"/>
    <cellStyle name="Normal 11 4 2 6 3" xfId="23180" xr:uid="{AE4A3B5B-6E09-4189-B80C-358E77A3D768}"/>
    <cellStyle name="Normal 11 4 2 6 4" xfId="28674" xr:uid="{7DEB2896-E752-4513-BCA8-CD0C4F7DDF5F}"/>
    <cellStyle name="Normal 11 4 2 6 5" xfId="34158" xr:uid="{E8F0B175-E509-4B64-82A1-0C494AF306F0}"/>
    <cellStyle name="Normal 11 4 3" xfId="5981" xr:uid="{B65F6F4A-7382-4B1B-98F5-ACE146B4E2CE}"/>
    <cellStyle name="Normal 11 4 3 2" xfId="14369" xr:uid="{7A46009C-08B7-4802-88FF-542A0A5F24C1}"/>
    <cellStyle name="Normal 11 4 3 2 2" xfId="21656" xr:uid="{ED66D3C0-EE03-4002-95E0-352E5CCBF755}"/>
    <cellStyle name="Normal 11 4 3 2 2 2" xfId="27212" xr:uid="{E15827CE-B4EC-47DD-A429-365CD0981FB6}"/>
    <cellStyle name="Normal 11 4 3 2 2 3" xfId="32706" xr:uid="{27614F55-799E-4205-BF88-AA9E3C5EBC9A}"/>
    <cellStyle name="Normal 11 4 3 2 2 4" xfId="38190" xr:uid="{155F6015-9797-43CA-B509-F2F1E91573F1}"/>
    <cellStyle name="Normal 11 4 3 2 3" xfId="24483" xr:uid="{1A77D548-F8CE-48FE-944C-6F04D5ABD2B0}"/>
    <cellStyle name="Normal 11 4 3 2 4" xfId="29977" xr:uid="{929F8579-4953-4A82-B722-9C187D04235D}"/>
    <cellStyle name="Normal 11 4 3 2 5" xfId="35461" xr:uid="{72DD798A-B10F-4217-BEF7-857197E35EFC}"/>
    <cellStyle name="Normal 11 4 3 3" xfId="11345" xr:uid="{764E25A5-E092-4372-856D-4CBF3D2C8220}"/>
    <cellStyle name="Normal 11 4 3 4" xfId="16580" xr:uid="{1CEFEBE6-0024-4229-93FD-14A333AB4B7D}"/>
    <cellStyle name="Normal 11 4 3 5" xfId="18802" xr:uid="{80A3DA99-D52B-4350-A819-06A895BB607F}"/>
    <cellStyle name="Normal 11 4 3 6" xfId="9034" xr:uid="{501E7B1C-D1FF-4E2D-AA56-55D794BEE368}"/>
    <cellStyle name="Normal 11 4 3 6 2" xfId="20354" xr:uid="{4158072D-0BC3-4FAF-8354-772CB760C309}"/>
    <cellStyle name="Normal 11 4 3 6 2 2" xfId="25910" xr:uid="{2F051AAB-43C4-4D9D-948D-F89F0AC7EAF3}"/>
    <cellStyle name="Normal 11 4 3 6 2 3" xfId="31404" xr:uid="{2502A7B0-C4B0-41ED-A924-C295A2066882}"/>
    <cellStyle name="Normal 11 4 3 6 2 4" xfId="36888" xr:uid="{48752953-0B5E-47BB-9715-D60E4D3568D0}"/>
    <cellStyle name="Normal 11 4 3 6 3" xfId="23181" xr:uid="{4E5F42FC-6922-4937-94CD-3697F6F431DA}"/>
    <cellStyle name="Normal 11 4 3 6 4" xfId="28675" xr:uid="{0CD41814-9670-427C-BA49-C3456AC50C07}"/>
    <cellStyle name="Normal 11 4 3 6 5" xfId="34159" xr:uid="{366A479C-7A64-4A89-9204-AD370F7FF8C6}"/>
    <cellStyle name="Normal 11 4 4" xfId="5982" xr:uid="{5DAABA60-9E58-4F88-8AFC-7B766A54F624}"/>
    <cellStyle name="Normal 11 4 4 2" xfId="14370" xr:uid="{6B2572B6-D416-402A-AC59-9D74C054EEEE}"/>
    <cellStyle name="Normal 11 4 4 2 2" xfId="21657" xr:uid="{C4935BEF-2835-4EBE-87F5-CB95EDACFCBB}"/>
    <cellStyle name="Normal 11 4 4 2 2 2" xfId="27213" xr:uid="{CD5EAB50-DEE2-4523-BDA4-5FC92AED03BF}"/>
    <cellStyle name="Normal 11 4 4 2 2 3" xfId="32707" xr:uid="{053CE2B0-8AEB-468A-8544-A853B88F03D7}"/>
    <cellStyle name="Normal 11 4 4 2 2 4" xfId="38191" xr:uid="{DE0C578F-D2ED-41B5-A241-CFA4448D55A8}"/>
    <cellStyle name="Normal 11 4 4 2 3" xfId="24484" xr:uid="{853E148E-689A-41FD-BBBC-795F1AE5AF60}"/>
    <cellStyle name="Normal 11 4 4 2 4" xfId="29978" xr:uid="{1C8CC016-7D95-4703-AF0A-9E0BFB920503}"/>
    <cellStyle name="Normal 11 4 4 2 5" xfId="35462" xr:uid="{B6AA2AB8-D419-4A46-B667-814751679BF4}"/>
    <cellStyle name="Normal 11 4 4 3" xfId="12439" xr:uid="{A2FDB719-3D43-4F6B-A406-B9386C79B74C}"/>
    <cellStyle name="Normal 11 4 4 4" xfId="9035" xr:uid="{9B38973E-2FBB-4462-8AEE-7FE5919C0D2E}"/>
    <cellStyle name="Normal 11 4 4 4 2" xfId="20355" xr:uid="{D30ACE20-62E8-4113-B821-FCAE0EF67037}"/>
    <cellStyle name="Normal 11 4 4 4 2 2" xfId="25911" xr:uid="{C2F852C4-8F1C-4A3A-A3F7-F1737FE1C616}"/>
    <cellStyle name="Normal 11 4 4 4 2 3" xfId="31405" xr:uid="{F2DFE0FE-6A63-4BB2-AB0F-FF0B5A977001}"/>
    <cellStyle name="Normal 11 4 4 4 2 4" xfId="36889" xr:uid="{3292F5FF-6FB4-4260-B9D7-5A25A844AE9B}"/>
    <cellStyle name="Normal 11 4 4 4 3" xfId="23182" xr:uid="{0B1A0589-BA81-424B-BDA8-0184727AFF75}"/>
    <cellStyle name="Normal 11 4 4 4 4" xfId="28676" xr:uid="{F7551CE7-8CBD-4B8B-8511-3994F8B5654B}"/>
    <cellStyle name="Normal 11 4 4 4 5" xfId="34160" xr:uid="{0C30A535-CDD5-4FDD-A421-802415E39E98}"/>
    <cellStyle name="Normal 11 4 5" xfId="14367" xr:uid="{EB8F188C-037D-4F3B-805B-518179F67967}"/>
    <cellStyle name="Normal 11 4 5 2" xfId="21654" xr:uid="{5A5941EA-9F75-4299-A442-9DFDFA9310AA}"/>
    <cellStyle name="Normal 11 4 5 2 2" xfId="27210" xr:uid="{D55682FE-91F7-420D-BC13-F6D20FB6BCD4}"/>
    <cellStyle name="Normal 11 4 5 2 3" xfId="32704" xr:uid="{D9F238B0-77CA-4DE0-A05D-B7CFD0604FB8}"/>
    <cellStyle name="Normal 11 4 5 2 4" xfId="38188" xr:uid="{D919BD32-B063-46D7-9466-9CA8D66379D2}"/>
    <cellStyle name="Normal 11 4 5 3" xfId="24481" xr:uid="{F3347C3B-0DFA-414A-B73A-02B0699362FA}"/>
    <cellStyle name="Normal 11 4 5 4" xfId="29975" xr:uid="{F426B561-4E3B-4BC4-A86C-B76BA67C5C5E}"/>
    <cellStyle name="Normal 11 4 5 5" xfId="35459" xr:uid="{7DD871C1-0316-4118-8D9E-753DEB903E29}"/>
    <cellStyle name="Normal 11 4 6" xfId="11343" xr:uid="{57506348-D008-4710-8554-16050A50848A}"/>
    <cellStyle name="Normal 11 4 7" xfId="16578" xr:uid="{58D75C74-7943-428E-9826-9E33CBE9D8E4}"/>
    <cellStyle name="Normal 11 4 8" xfId="9032" xr:uid="{142719C4-E650-4734-BBF4-0CF5F5080F8C}"/>
    <cellStyle name="Normal 11 4 8 2" xfId="20352" xr:uid="{F16AD8E6-FC22-48BF-B2E8-1F5B4610AB8F}"/>
    <cellStyle name="Normal 11 4 8 2 2" xfId="25908" xr:uid="{9BC8FA35-A4CD-4E16-A545-DBE79DF3BE08}"/>
    <cellStyle name="Normal 11 4 8 2 3" xfId="31402" xr:uid="{BF86F5C5-CFFB-40EB-A39E-DDD23E4EAD59}"/>
    <cellStyle name="Normal 11 4 8 2 4" xfId="36886" xr:uid="{9A8A50EC-5F6B-447E-A01D-0C01FDB206E3}"/>
    <cellStyle name="Normal 11 4 8 3" xfId="23179" xr:uid="{F2281C53-0ED6-42E7-9A90-52CE42438DC7}"/>
    <cellStyle name="Normal 11 4 8 4" xfId="28673" xr:uid="{679ADD3D-4700-47F9-943D-4E80313BA797}"/>
    <cellStyle name="Normal 11 4 8 5" xfId="34157" xr:uid="{7C6AE0EA-F080-4537-BBBA-DE647AC62E42}"/>
    <cellStyle name="Normal 11 5" xfId="5983" xr:uid="{F783A51F-C88A-4358-B46A-51CA815360CC}"/>
    <cellStyle name="Normal 11 5 2" xfId="14371" xr:uid="{AF3F1C2B-C699-441C-A374-873C24F7D542}"/>
    <cellStyle name="Normal 11 5 2 2" xfId="21658" xr:uid="{1B2E123E-1D6D-412F-AC7C-55FD1FC22D5B}"/>
    <cellStyle name="Normal 11 5 2 2 2" xfId="27214" xr:uid="{710ABD3F-EC3D-41E6-B8ED-2E4E872D9946}"/>
    <cellStyle name="Normal 11 5 2 2 3" xfId="32708" xr:uid="{14CABCAD-91F0-423B-913F-EA0478A51054}"/>
    <cellStyle name="Normal 11 5 2 2 4" xfId="38192" xr:uid="{C8C45A1F-8A5B-4C1C-ABC4-7E9DD44193E7}"/>
    <cellStyle name="Normal 11 5 2 3" xfId="24485" xr:uid="{764AB404-4A91-4EF7-9C04-407F72423062}"/>
    <cellStyle name="Normal 11 5 2 4" xfId="29979" xr:uid="{527E7E49-3236-46DA-B162-CF02BF13DF0D}"/>
    <cellStyle name="Normal 11 5 2 5" xfId="35463" xr:uid="{B6CF0233-BFBF-4E69-B5E9-C868B091CFEA}"/>
    <cellStyle name="Normal 11 5 3" xfId="11346" xr:uid="{6A9019E8-75CF-40C3-A209-97C01A082577}"/>
    <cellStyle name="Normal 11 5 4" xfId="16581" xr:uid="{CD34A8A5-AE9D-4B95-9554-E5D65C8BE38C}"/>
    <cellStyle name="Normal 11 5 5" xfId="18803" xr:uid="{D516D4B9-8B1B-4A73-B654-92D044B26A66}"/>
    <cellStyle name="Normal 11 5 6" xfId="9036" xr:uid="{6FC65DFB-FD5C-4401-B530-96F8BDE1252E}"/>
    <cellStyle name="Normal 11 5 6 2" xfId="20356" xr:uid="{5B85E0EB-2009-46FB-A74C-FEAE8F88512C}"/>
    <cellStyle name="Normal 11 5 6 2 2" xfId="25912" xr:uid="{CF1CFA45-FE09-4A4D-A49C-9062E642CC12}"/>
    <cellStyle name="Normal 11 5 6 2 3" xfId="31406" xr:uid="{CEB5A127-4308-4030-816F-3174022388C3}"/>
    <cellStyle name="Normal 11 5 6 2 4" xfId="36890" xr:uid="{1482BCA2-371D-4B74-B5A4-A3D1E76B912A}"/>
    <cellStyle name="Normal 11 5 6 3" xfId="23183" xr:uid="{47C023B1-A475-4FB0-BFEC-082DFFD53241}"/>
    <cellStyle name="Normal 11 5 6 4" xfId="28677" xr:uid="{A0233FC1-61D8-4968-97D4-D64A0BD19649}"/>
    <cellStyle name="Normal 11 5 6 5" xfId="34161" xr:uid="{655BF394-23FC-4AC4-9774-4D4B249567BA}"/>
    <cellStyle name="Normal 11 6" xfId="5984" xr:uid="{35757E3B-117B-47ED-8653-C941DE72A58D}"/>
    <cellStyle name="Normal 11 6 2" xfId="14372" xr:uid="{4A2520F9-E1F0-4745-80A9-AE6493F91E5E}"/>
    <cellStyle name="Normal 11 6 2 2" xfId="21659" xr:uid="{52BAFCD5-FD66-4666-92EE-580F4D895323}"/>
    <cellStyle name="Normal 11 6 2 2 2" xfId="27215" xr:uid="{C6203A28-085D-454D-8C31-0418BDCFD031}"/>
    <cellStyle name="Normal 11 6 2 2 3" xfId="32709" xr:uid="{7C5BCA30-7CFD-4C80-9D75-E37CB526852E}"/>
    <cellStyle name="Normal 11 6 2 2 4" xfId="38193" xr:uid="{DA4A4BC2-422E-4151-8E5D-011F124D1B81}"/>
    <cellStyle name="Normal 11 6 2 3" xfId="24486" xr:uid="{169FE0AE-EB33-41DD-8179-D060F55741A7}"/>
    <cellStyle name="Normal 11 6 2 4" xfId="29980" xr:uid="{C87314A5-B93F-4550-B9FC-1BE5163C1CA9}"/>
    <cellStyle name="Normal 11 6 2 5" xfId="35464" xr:uid="{B65876D6-4D7F-4DCD-B412-10D47C400B33}"/>
    <cellStyle name="Normal 11 6 3" xfId="18804" xr:uid="{95CAA35C-6254-44DB-AC36-BC8DC6EEDFFF}"/>
    <cellStyle name="Normal 11 6 4" xfId="9037" xr:uid="{5FD9DCF2-ACFE-460D-9CCA-4C0CEE0284AD}"/>
    <cellStyle name="Normal 11 6 4 2" xfId="20357" xr:uid="{6991CE81-5473-4509-B9BF-701FB2239127}"/>
    <cellStyle name="Normal 11 6 4 2 2" xfId="25913" xr:uid="{1CA5BB70-5A20-4233-B3CE-6ABDEF37C621}"/>
    <cellStyle name="Normal 11 6 4 2 3" xfId="31407" xr:uid="{B4CC4511-46E8-46EA-8F51-BC7A4A87CBFA}"/>
    <cellStyle name="Normal 11 6 4 2 4" xfId="36891" xr:uid="{DAD3DD3C-0F90-4F4D-A0AF-7BA91D9ABD92}"/>
    <cellStyle name="Normal 11 6 4 3" xfId="23184" xr:uid="{F6E4BB09-E70A-45F3-B3D7-E0F3E568E52D}"/>
    <cellStyle name="Normal 11 6 4 4" xfId="28678" xr:uid="{3177843B-1854-4F8D-9256-35596A233C0F}"/>
    <cellStyle name="Normal 11 6 4 5" xfId="34162" xr:uid="{214CE7F7-C817-451A-A753-67B79D31D589}"/>
    <cellStyle name="Normal 11 7" xfId="14360" xr:uid="{12D38509-968F-42B7-A637-D1E2149CA6F0}"/>
    <cellStyle name="Normal 11 7 2" xfId="21647" xr:uid="{96DD3C43-8154-4F3A-83C4-0CF8A8077EA4}"/>
    <cellStyle name="Normal 11 7 2 2" xfId="27203" xr:uid="{30377DEB-C71D-4966-9D7C-2E5BEC059E38}"/>
    <cellStyle name="Normal 11 7 2 3" xfId="32697" xr:uid="{D19BB38C-5DD5-4B35-8378-2AA0D6895D8B}"/>
    <cellStyle name="Normal 11 7 2 4" xfId="38181" xr:uid="{FF25849F-0D18-4C60-9BED-C3B59D7BB83C}"/>
    <cellStyle name="Normal 11 7 3" xfId="24474" xr:uid="{437C81FD-E1B1-4879-B406-13CECF1E7639}"/>
    <cellStyle name="Normal 11 7 4" xfId="29968" xr:uid="{7BCA52B2-C14B-40A5-851C-75908E7A0987}"/>
    <cellStyle name="Normal 11 7 5" xfId="35452" xr:uid="{17912546-C1B9-4DDC-B566-8254274C4A73}"/>
    <cellStyle name="Normal 11 8" xfId="11337" xr:uid="{FE591DC6-C120-4E1F-98F7-F03D7465171F}"/>
    <cellStyle name="Normal 11 9" xfId="16572" xr:uid="{E3197DE9-6774-4096-B3A1-6D1724F79F6B}"/>
    <cellStyle name="Normal 110" xfId="39318" xr:uid="{5B69B965-6B48-4A5F-9FA5-A55AED8B931C}"/>
    <cellStyle name="Normal 1101" xfId="40255" xr:uid="{32658D63-997B-4277-BF4E-5A35EC87CB2A}"/>
    <cellStyle name="Normal 111" xfId="39319" xr:uid="{50422A76-5AB6-49D1-9EF4-8F7DE80A6C62}"/>
    <cellStyle name="Normal 112" xfId="39321" xr:uid="{0D8D85A9-390F-4A1F-AD64-F17EB776D515}"/>
    <cellStyle name="Normal 113" xfId="39323" xr:uid="{60BAE626-6B8A-4699-B248-13827BA884D7}"/>
    <cellStyle name="Normal 114" xfId="39324" xr:uid="{4DD90C35-8DA5-4CF8-A203-32D09DDC7A7C}"/>
    <cellStyle name="Normal 115" xfId="39325" xr:uid="{29599C6C-CD74-402A-A57A-B111BC198422}"/>
    <cellStyle name="Normal 116" xfId="39326" xr:uid="{9117614A-B2D7-493C-A147-83B9C6036650}"/>
    <cellStyle name="Normal 117" xfId="39327" xr:uid="{37CE1E80-8579-4AFA-BD40-D770485AD706}"/>
    <cellStyle name="Normal 118" xfId="39328" xr:uid="{DDCBB0D4-C33D-4E83-A77B-1756255BD910}"/>
    <cellStyle name="Normal 119" xfId="39329" xr:uid="{D1DCBF2C-54DE-4CEE-8208-4628D611A795}"/>
    <cellStyle name="Normal 12" xfId="46" xr:uid="{00000000-0005-0000-0000-0000C1000000}"/>
    <cellStyle name="Normal 12 10" xfId="330" xr:uid="{DB56FFF8-2F47-43BC-ABB1-8EFC29A4C236}"/>
    <cellStyle name="Normal 12 11" xfId="16582" xr:uid="{FB4EEF7F-F430-495F-90EE-4C9DE2F46CEB}"/>
    <cellStyle name="Normal 12 12" xfId="18805" xr:uid="{75C1451F-71F3-4F32-8317-3EF8031722AE}"/>
    <cellStyle name="Normal 12 13" xfId="9038" xr:uid="{78AF090F-59AF-4651-AA7A-472AA96424A9}"/>
    <cellStyle name="Normal 12 13 2" xfId="20358" xr:uid="{ABB75A60-A1B5-4A29-BB8E-3BDCF693E73F}"/>
    <cellStyle name="Normal 12 13 2 2" xfId="25914" xr:uid="{FF72F22A-14D9-482A-B8B8-FFA7F280BCD4}"/>
    <cellStyle name="Normal 12 13 2 3" xfId="31408" xr:uid="{A030F0B9-8ADA-4D86-AB41-F9DA388693B2}"/>
    <cellStyle name="Normal 12 13 2 4" xfId="36892" xr:uid="{62B67E1E-A42E-4D7E-BA4A-65970B468D9A}"/>
    <cellStyle name="Normal 12 13 3" xfId="23185" xr:uid="{ABFCD239-829B-4522-8BC4-BEEA6E97E433}"/>
    <cellStyle name="Normal 12 13 4" xfId="28679" xr:uid="{4A08068D-EB6A-4217-9756-D5FD2CC1DADE}"/>
    <cellStyle name="Normal 12 13 5" xfId="34163" xr:uid="{3E0219EA-D93F-4015-B83A-9D30FF4DC116}"/>
    <cellStyle name="Normal 12 14" xfId="22786" xr:uid="{0EC9AA5D-D544-427E-AD5E-6E629B1A6BA3}"/>
    <cellStyle name="Normal 12 14 2" xfId="28332" xr:uid="{E2D0A895-A2CA-4B0C-8571-0BB39EBC3E0B}"/>
    <cellStyle name="Normal 12 15" xfId="5985" xr:uid="{20A64689-0979-4817-868A-C97A754179C5}"/>
    <cellStyle name="Normal 12 2" xfId="655" xr:uid="{381A6659-A748-4D36-B439-25194371085E}"/>
    <cellStyle name="Normal 12 2 10" xfId="326" xr:uid="{05A1D209-A5C7-4915-8389-90927364838C}"/>
    <cellStyle name="Normal 12 2 10 2" xfId="40094" xr:uid="{0447FB05-3A36-4103-BBAA-D906CAEBE4CA}"/>
    <cellStyle name="Normal 12 2 11" xfId="18806" xr:uid="{AB19429C-D4DE-46CD-9D73-A1271788E902}"/>
    <cellStyle name="Normal 12 2 12" xfId="9039" xr:uid="{ACE48EBE-54BD-430A-B966-2AC11B4054DE}"/>
    <cellStyle name="Normal 12 2 12 2" xfId="20359" xr:uid="{46FB9DA6-B5BD-4DAC-9B9E-04E9C2372B3E}"/>
    <cellStyle name="Normal 12 2 12 2 2" xfId="25915" xr:uid="{C15986AB-7D4F-4180-A478-ACE642168D76}"/>
    <cellStyle name="Normal 12 2 12 2 3" xfId="31409" xr:uid="{3A91A4FA-BC4A-4723-B76D-BE2EC1F6199A}"/>
    <cellStyle name="Normal 12 2 12 2 4" xfId="36893" xr:uid="{AB2E6FA3-263A-46AE-81C6-62AC6DE2FD91}"/>
    <cellStyle name="Normal 12 2 12 3" xfId="23186" xr:uid="{63BC17FF-38FF-4E05-B083-2D7E90392AFD}"/>
    <cellStyle name="Normal 12 2 12 4" xfId="28680" xr:uid="{5CEC2406-D568-40C6-853E-5AFF2FD2A5F3}"/>
    <cellStyle name="Normal 12 2 12 5" xfId="34164" xr:uid="{FADE1E43-D507-4F61-B76B-696B363425F2}"/>
    <cellStyle name="Normal 12 2 13" xfId="5986" xr:uid="{80707F10-260F-4082-82A3-D2858B206304}"/>
    <cellStyle name="Normal 12 2 2" xfId="5987" xr:uid="{56BD7FE3-2DD2-48F1-819C-78A807D96C26}"/>
    <cellStyle name="Normal 12 2 2 2" xfId="5988" xr:uid="{E8DA8EE4-4830-4E75-8C68-34B973035551}"/>
    <cellStyle name="Normal 12 2 2 2 2" xfId="14376" xr:uid="{AAA462F6-56AB-40CC-96FE-CE546BCEC8AC}"/>
    <cellStyle name="Normal 12 2 2 2 2 2" xfId="21663" xr:uid="{7BAE8B93-B801-4FB9-BCF7-6FFCF0E7666D}"/>
    <cellStyle name="Normal 12 2 2 2 2 2 2" xfId="27219" xr:uid="{349E69F3-C4A7-4DE5-9DEF-DFA16D1E1410}"/>
    <cellStyle name="Normal 12 2 2 2 2 2 3" xfId="32713" xr:uid="{B78AE907-F91B-44B9-AF22-8EB78759C0B5}"/>
    <cellStyle name="Normal 12 2 2 2 2 2 4" xfId="38197" xr:uid="{A86CDFAA-7D41-46A4-A026-390F6FA803C2}"/>
    <cellStyle name="Normal 12 2 2 2 2 3" xfId="24490" xr:uid="{B6C96DC8-FEAC-4AF1-B42E-CE5E697A78AC}"/>
    <cellStyle name="Normal 12 2 2 2 2 4" xfId="29984" xr:uid="{2CE219D9-A5C0-4B51-8268-469EA6516BA3}"/>
    <cellStyle name="Normal 12 2 2 2 2 5" xfId="35468" xr:uid="{8A698F15-5A91-443D-B1F4-3CAB7330EFDD}"/>
    <cellStyle name="Normal 12 2 2 2 3" xfId="11349" xr:uid="{C63AA8A3-9286-47A3-893A-76EB617BA117}"/>
    <cellStyle name="Normal 12 2 2 2 4" xfId="16584" xr:uid="{802CE5D2-E86F-4784-81CE-7CF94382BF38}"/>
    <cellStyle name="Normal 12 2 2 2 5" xfId="18808" xr:uid="{272EF9B1-5B96-444D-86A4-D13023CBF655}"/>
    <cellStyle name="Normal 12 2 2 2 6" xfId="9041" xr:uid="{892D88E9-CFFC-48B6-98D9-346F90C7B0C4}"/>
    <cellStyle name="Normal 12 2 2 2 6 2" xfId="20361" xr:uid="{E2BF324F-9526-4745-ABE3-C976EF3F38AC}"/>
    <cellStyle name="Normal 12 2 2 2 6 2 2" xfId="25917" xr:uid="{D4B55F7D-A293-44AE-AAE4-313382F52343}"/>
    <cellStyle name="Normal 12 2 2 2 6 2 3" xfId="31411" xr:uid="{E0657D5D-A46E-45D0-ACAE-6E8550EE96EC}"/>
    <cellStyle name="Normal 12 2 2 2 6 2 4" xfId="36895" xr:uid="{A99BBE6A-7ABA-485E-B014-5E74750AA3BA}"/>
    <cellStyle name="Normal 12 2 2 2 6 3" xfId="23188" xr:uid="{D557B2A3-AD04-4342-8394-3AF2FBFAEE89}"/>
    <cellStyle name="Normal 12 2 2 2 6 4" xfId="28682" xr:uid="{8339A1F8-B9D5-443B-838D-24240D279AA7}"/>
    <cellStyle name="Normal 12 2 2 2 6 5" xfId="34166" xr:uid="{898AABBC-3F6B-41C3-BCDD-A251A02907FD}"/>
    <cellStyle name="Normal 12 2 2 3" xfId="7188" xr:uid="{6DE5E091-4809-4335-8632-C6428D6CF065}"/>
    <cellStyle name="Normal 12 2 2 3 2" xfId="14377" xr:uid="{95CACD50-8919-4142-87F3-A9F4A3D126CF}"/>
    <cellStyle name="Normal 12 2 2 3 2 2" xfId="21664" xr:uid="{4500D4C8-DF5F-4507-80AD-780C2BB568FB}"/>
    <cellStyle name="Normal 12 2 2 3 2 2 2" xfId="27220" xr:uid="{98312CD9-7A84-4D3F-841B-EFD944309812}"/>
    <cellStyle name="Normal 12 2 2 3 2 2 3" xfId="32714" xr:uid="{D0D60822-2C8D-474B-99AB-B98CEA4F94D0}"/>
    <cellStyle name="Normal 12 2 2 3 2 2 4" xfId="38198" xr:uid="{231E857C-31B6-4CD5-B62B-A68BC33263A4}"/>
    <cellStyle name="Normal 12 2 2 3 2 3" xfId="24491" xr:uid="{F2D95AAD-F4F5-44F0-936D-838C9EC81E49}"/>
    <cellStyle name="Normal 12 2 2 3 2 4" xfId="29985" xr:uid="{825A6804-DC9A-4632-A6E9-E90CCE4BB236}"/>
    <cellStyle name="Normal 12 2 2 3 2 5" xfId="35469" xr:uid="{9D7CC075-E030-4F7D-BB3E-819EF4EDB8B2}"/>
    <cellStyle name="Normal 12 2 2 3 3" xfId="12441" xr:uid="{DB0AADC2-7253-4CA0-8927-AE00DFB67A3F}"/>
    <cellStyle name="Normal 12 2 2 3 4" xfId="9042" xr:uid="{E342FB4F-E6D1-4653-A7ED-FEBF219B5D56}"/>
    <cellStyle name="Normal 12 2 2 3 4 2" xfId="20362" xr:uid="{FA6D224F-A184-4C96-AEBA-3DABBA75D2F1}"/>
    <cellStyle name="Normal 12 2 2 3 4 2 2" xfId="25918" xr:uid="{4B1B5E1D-1579-4E96-A2C9-ABB253813866}"/>
    <cellStyle name="Normal 12 2 2 3 4 2 3" xfId="31412" xr:uid="{BB663670-AE15-4E2A-B047-3DA4C45C43E6}"/>
    <cellStyle name="Normal 12 2 2 3 4 2 4" xfId="36896" xr:uid="{7D1ECC1F-9747-4153-BB8B-579445DEDDF5}"/>
    <cellStyle name="Normal 12 2 2 3 4 3" xfId="23189" xr:uid="{911358AD-68C1-4162-9BBD-864E84CDE4D4}"/>
    <cellStyle name="Normal 12 2 2 3 4 4" xfId="28683" xr:uid="{1F4D2F6B-2EAE-42FC-B207-DA55435C2D69}"/>
    <cellStyle name="Normal 12 2 2 3 4 5" xfId="34167" xr:uid="{7F26ED11-9AA3-4B9E-8236-4E55DCE6A6C4}"/>
    <cellStyle name="Normal 12 2 2 4" xfId="333" xr:uid="{ED79816F-7C5F-4C4A-B964-1DCB2279FF99}"/>
    <cellStyle name="Normal 12 2 2 4 2" xfId="20363" xr:uid="{D0041A6B-7AE1-429F-983B-930D08EE9A09}"/>
    <cellStyle name="Normal 12 2 2 4 2 2" xfId="25919" xr:uid="{E3EC3877-04AB-44DC-9222-B5BADA8E04C2}"/>
    <cellStyle name="Normal 12 2 2 4 2 3" xfId="31413" xr:uid="{7129EBBC-BF69-4CB1-88E3-1166F6E5A6FD}"/>
    <cellStyle name="Normal 12 2 2 4 2 4" xfId="36897" xr:uid="{F42941D3-DD32-485A-AEE6-49C27CCF8D20}"/>
    <cellStyle name="Normal 12 2 2 4 3" xfId="23190" xr:uid="{17BA6FA6-DF23-4172-A09F-B0CCC748C41F}"/>
    <cellStyle name="Normal 12 2 2 4 4" xfId="28684" xr:uid="{2DDCC12C-1A0C-4882-9D2B-5E2B9A6B8F9B}"/>
    <cellStyle name="Normal 12 2 2 4 5" xfId="34168" xr:uid="{797853E4-3A07-4F7A-9426-8E18888D009E}"/>
    <cellStyle name="Normal 12 2 2 4 6" xfId="40189" xr:uid="{15419146-793E-4460-BE06-167552173BC1}"/>
    <cellStyle name="Normal 12 2 2 4 6 2" xfId="40277" xr:uid="{6D12CF44-C574-4663-A288-4CE3B0CFFA24}"/>
    <cellStyle name="Normal 12 2 2 4 7" xfId="40197" xr:uid="{64A5A5A1-D129-4C4E-9EF3-C2067C16EECB}"/>
    <cellStyle name="Normal 12 2 2 5" xfId="14375" xr:uid="{70310C13-E469-4FB6-846A-C068078E43D9}"/>
    <cellStyle name="Normal 12 2 2 5 2" xfId="21662" xr:uid="{CB79E1DB-66C9-4D61-B8A6-7EEF80DF4180}"/>
    <cellStyle name="Normal 12 2 2 5 2 2" xfId="27218" xr:uid="{440A687F-FBF1-42B6-B5BA-E7EB00EB135F}"/>
    <cellStyle name="Normal 12 2 2 5 2 3" xfId="32712" xr:uid="{D29C6E91-51B9-408D-9A12-8AC7ECBDC5BE}"/>
    <cellStyle name="Normal 12 2 2 5 2 4" xfId="38196" xr:uid="{C283A146-3835-4C27-9BAC-A353FEC3D3A8}"/>
    <cellStyle name="Normal 12 2 2 5 3" xfId="24489" xr:uid="{A5BE1240-4A01-4B32-A48A-70AA30D41DCF}"/>
    <cellStyle name="Normal 12 2 2 5 4" xfId="29983" xr:uid="{59F82EEA-A019-450D-89DF-47CD60CFFB2B}"/>
    <cellStyle name="Normal 12 2 2 5 5" xfId="35467" xr:uid="{409B08EA-C367-45EE-A68C-D268DF85991A}"/>
    <cellStyle name="Normal 12 2 2 6" xfId="11348" xr:uid="{F0E018FC-3D1D-4689-AD49-BC6B63CB6179}"/>
    <cellStyle name="Normal 12 2 2 7" xfId="16583" xr:uid="{1A3F1239-06C7-4F93-86D9-FA216B9F7472}"/>
    <cellStyle name="Normal 12 2 2 8" xfId="18807" xr:uid="{911F852C-0962-47EF-83E8-8674492E75E0}"/>
    <cellStyle name="Normal 12 2 2 9" xfId="9040" xr:uid="{C9AE9A70-4894-4A00-91E4-7D90D53B8626}"/>
    <cellStyle name="Normal 12 2 2 9 2" xfId="20360" xr:uid="{81AFA15B-0AC3-4CFE-94D6-D860D35C5309}"/>
    <cellStyle name="Normal 12 2 2 9 2 2" xfId="25916" xr:uid="{A32A1598-F835-44E3-A223-B6A728693A6B}"/>
    <cellStyle name="Normal 12 2 2 9 2 3" xfId="31410" xr:uid="{D0C404F1-76A6-40AB-B595-86251CE60F25}"/>
    <cellStyle name="Normal 12 2 2 9 2 4" xfId="36894" xr:uid="{B18F3EEE-EACC-47EC-BC80-52308737574C}"/>
    <cellStyle name="Normal 12 2 2 9 3" xfId="23187" xr:uid="{6CDA781C-4A00-426A-B8DE-8118B24624F0}"/>
    <cellStyle name="Normal 12 2 2 9 4" xfId="28681" xr:uid="{26F5BBDC-00CE-4CE2-8A17-88969D0064D9}"/>
    <cellStyle name="Normal 12 2 2 9 5" xfId="34165" xr:uid="{C8A638A0-3462-459C-894D-ABE495EBBBA3}"/>
    <cellStyle name="Normal 12 2 3" xfId="5989" xr:uid="{E1D27939-82A6-461E-B0D2-2130C861B7F8}"/>
    <cellStyle name="Normal 12 2 3 10" xfId="9043" xr:uid="{B7E05603-151A-45C4-8239-ED4F31669B4E}"/>
    <cellStyle name="Normal 12 2 3 10 2" xfId="20364" xr:uid="{515DD1AC-BA0D-40DA-86A8-4B119DC7115E}"/>
    <cellStyle name="Normal 12 2 3 10 2 2" xfId="25920" xr:uid="{1DB8B960-677A-478A-B09C-59FBC039678A}"/>
    <cellStyle name="Normal 12 2 3 10 2 3" xfId="31414" xr:uid="{A9CADC4D-43A5-4ADC-A024-ADF85A9D7641}"/>
    <cellStyle name="Normal 12 2 3 10 2 4" xfId="36898" xr:uid="{066FDFF5-482E-4C23-B650-30395FA5FB62}"/>
    <cellStyle name="Normal 12 2 3 10 3" xfId="23191" xr:uid="{A6BE4BC6-A2DC-4FD1-AD54-1867BB134036}"/>
    <cellStyle name="Normal 12 2 3 10 4" xfId="28685" xr:uid="{17FDC550-8FA6-4C56-9850-DAD2F3063778}"/>
    <cellStyle name="Normal 12 2 3 10 5" xfId="34169" xr:uid="{66F47677-258F-4D44-957D-5B3E1149A608}"/>
    <cellStyle name="Normal 12 2 3 2" xfId="5990" xr:uid="{4D4BC54B-5CBF-42C2-A5AD-35573F2B55A5}"/>
    <cellStyle name="Normal 12 2 3 2 2" xfId="14379" xr:uid="{1B580419-A9FA-4FC3-8EE8-C59699A2FD8E}"/>
    <cellStyle name="Normal 12 2 3 2 2 2" xfId="21666" xr:uid="{B93FEC1C-3AA0-46C5-B8A1-C44B4E931997}"/>
    <cellStyle name="Normal 12 2 3 2 2 2 2" xfId="27222" xr:uid="{17C6ABDF-96EA-4E01-AFF4-5519FE29903E}"/>
    <cellStyle name="Normal 12 2 3 2 2 2 3" xfId="32716" xr:uid="{B81F6D61-D676-4FD4-B271-643C0AC134F6}"/>
    <cellStyle name="Normal 12 2 3 2 2 2 4" xfId="38200" xr:uid="{9028A8C1-FE60-4C9B-85BD-B6800AB13CDB}"/>
    <cellStyle name="Normal 12 2 3 2 2 3" xfId="24493" xr:uid="{CCC4FAD0-8F21-4016-BBFC-29E5466E94ED}"/>
    <cellStyle name="Normal 12 2 3 2 2 4" xfId="29987" xr:uid="{9C78139C-9F9B-4DEB-855E-EA0EDDC8123F}"/>
    <cellStyle name="Normal 12 2 3 2 2 5" xfId="35471" xr:uid="{E473FB7D-E3AF-4FDD-94FF-926945115130}"/>
    <cellStyle name="Normal 12 2 3 2 3" xfId="11351" xr:uid="{7A0F0EBF-0DEB-4996-9557-D5D829304C0C}"/>
    <cellStyle name="Normal 12 2 3 2 4" xfId="16586" xr:uid="{F5A7B876-1C08-402D-ABC0-26A770BD6645}"/>
    <cellStyle name="Normal 12 2 3 2 5" xfId="18810" xr:uid="{84DD9FF2-8E3D-41B1-9414-9878FA25C2BC}"/>
    <cellStyle name="Normal 12 2 3 2 6" xfId="9044" xr:uid="{1A32591D-0572-4AA0-9F1B-C5A1A92B50FA}"/>
    <cellStyle name="Normal 12 2 3 2 6 2" xfId="20365" xr:uid="{AB1EA550-7683-444B-92B3-8556B4753B86}"/>
    <cellStyle name="Normal 12 2 3 2 6 2 2" xfId="25921" xr:uid="{0D9B1CE2-A5BA-4CE8-ABED-0B0BB4D5CC98}"/>
    <cellStyle name="Normal 12 2 3 2 6 2 3" xfId="31415" xr:uid="{B9C8DF25-81B9-4857-AA26-44EC7640684F}"/>
    <cellStyle name="Normal 12 2 3 2 6 2 4" xfId="36899" xr:uid="{B2F93B24-C688-431A-B239-91B43E3B7B15}"/>
    <cellStyle name="Normal 12 2 3 2 6 3" xfId="23192" xr:uid="{939B5167-01E2-4585-8A90-BDA47B2661D1}"/>
    <cellStyle name="Normal 12 2 3 2 6 4" xfId="28686" xr:uid="{6AFA4465-F738-445F-91F6-839619B82B17}"/>
    <cellStyle name="Normal 12 2 3 2 6 5" xfId="34170" xr:uid="{E16D99B8-A107-4698-A8D0-0638CF0D89F9}"/>
    <cellStyle name="Normal 12 2 3 3" xfId="5991" xr:uid="{A125A10D-48A2-415E-9C1F-C18AFA10F0A8}"/>
    <cellStyle name="Normal 12 2 3 3 2" xfId="14380" xr:uid="{3AE70CD9-2B82-492E-B5C7-B7FE79F0B238}"/>
    <cellStyle name="Normal 12 2 3 3 2 2" xfId="21667" xr:uid="{466A80C4-E472-4870-B081-AB4E4A974168}"/>
    <cellStyle name="Normal 12 2 3 3 2 2 2" xfId="27223" xr:uid="{957CFD94-DADE-458F-B583-0997527A9246}"/>
    <cellStyle name="Normal 12 2 3 3 2 2 3" xfId="32717" xr:uid="{B0427D05-BE89-4680-8520-3FEF28C4521D}"/>
    <cellStyle name="Normal 12 2 3 3 2 2 4" xfId="38201" xr:uid="{E912FCD0-068C-44F5-AD57-2F206D7E1781}"/>
    <cellStyle name="Normal 12 2 3 3 2 3" xfId="24494" xr:uid="{7722190C-88AC-4BA6-AAC1-4997F5019E7A}"/>
    <cellStyle name="Normal 12 2 3 3 2 4" xfId="29988" xr:uid="{8D05AB83-D208-49DA-A199-534018D241EC}"/>
    <cellStyle name="Normal 12 2 3 3 2 5" xfId="35472" xr:uid="{D0C4F02F-65E2-462A-BA5B-DCA768238ECB}"/>
    <cellStyle name="Normal 12 2 3 3 3" xfId="12442" xr:uid="{C12A76AF-5D2A-46A6-8D77-7376BEEE9328}"/>
    <cellStyle name="Normal 12 2 3 3 4" xfId="18811" xr:uid="{2A1EE9E2-788A-44B4-90A8-23D67711E493}"/>
    <cellStyle name="Normal 12 2 3 3 5" xfId="9045" xr:uid="{63547380-7168-4734-8716-DDCC34F3BF76}"/>
    <cellStyle name="Normal 12 2 3 3 5 2" xfId="20366" xr:uid="{927345DC-5D4F-4F0D-B31F-C3BC85940AE7}"/>
    <cellStyle name="Normal 12 2 3 3 5 2 2" xfId="25922" xr:uid="{BD28DFA5-38CB-4CCD-BF85-40A281AA5629}"/>
    <cellStyle name="Normal 12 2 3 3 5 2 3" xfId="31416" xr:uid="{7D9AAAD2-FC5C-470F-9FD9-6D602E14A210}"/>
    <cellStyle name="Normal 12 2 3 3 5 2 4" xfId="36900" xr:uid="{5A0D1969-8CB5-4900-BBB5-9FE68615375B}"/>
    <cellStyle name="Normal 12 2 3 3 5 3" xfId="23193" xr:uid="{1166D193-81FF-45E3-B87A-F5DDBC169D1B}"/>
    <cellStyle name="Normal 12 2 3 3 5 4" xfId="28687" xr:uid="{0AABAE6D-C071-4A58-B718-4496AF5F926A}"/>
    <cellStyle name="Normal 12 2 3 3 5 5" xfId="34171" xr:uid="{75D849A3-ACFA-4041-9036-16C34B0AD81B}"/>
    <cellStyle name="Normal 12 2 3 4" xfId="7189" xr:uid="{F94F486C-0DDA-49E6-8116-496097A9A3ED}"/>
    <cellStyle name="Normal 12 2 3 4 2" xfId="19965" xr:uid="{63912830-DFDD-4550-A027-F003F05C9855}"/>
    <cellStyle name="Normal 12 2 3 4 3" xfId="9046" xr:uid="{8681EB80-59BA-4A26-AF8B-5D7A43885BAA}"/>
    <cellStyle name="Normal 12 2 3 4 3 2" xfId="20367" xr:uid="{2D3522BF-322F-4C2E-BABA-8F3E969C3298}"/>
    <cellStyle name="Normal 12 2 3 4 3 2 2" xfId="25923" xr:uid="{A575FE54-85D3-4A79-89E2-4CBE3EE39B25}"/>
    <cellStyle name="Normal 12 2 3 4 3 2 3" xfId="31417" xr:uid="{47DC045F-53AF-45E8-81DB-158CC7227E56}"/>
    <cellStyle name="Normal 12 2 3 4 3 2 4" xfId="36901" xr:uid="{595859B3-054A-4311-BBE3-0F869AE02CFB}"/>
    <cellStyle name="Normal 12 2 3 4 3 3" xfId="23194" xr:uid="{F531CED8-EF00-47EE-B2C4-F1F30FA4709B}"/>
    <cellStyle name="Normal 12 2 3 4 3 4" xfId="28688" xr:uid="{6FF101DB-DAF5-4741-9429-CAC62B28DBD3}"/>
    <cellStyle name="Normal 12 2 3 4 3 5" xfId="34172" xr:uid="{AA179482-0686-4B02-B7DB-56A36FB4E53F}"/>
    <cellStyle name="Normal 12 2 3 5" xfId="9047" xr:uid="{C874B114-A036-4177-BA14-7E93FC9F77AE}"/>
    <cellStyle name="Normal 12 2 3 5 2" xfId="20368" xr:uid="{E3B3704F-1930-4B8F-821A-750008668A75}"/>
    <cellStyle name="Normal 12 2 3 5 2 2" xfId="25924" xr:uid="{CD687B95-3A6A-4E9F-BD44-70CA059C45A9}"/>
    <cellStyle name="Normal 12 2 3 5 2 3" xfId="31418" xr:uid="{082683DC-993E-4485-98F1-EEA178C896C8}"/>
    <cellStyle name="Normal 12 2 3 5 2 4" xfId="36902" xr:uid="{B716EC2E-208C-48DC-8C61-3A9D9EEC1BEE}"/>
    <cellStyle name="Normal 12 2 3 5 3" xfId="23195" xr:uid="{D81FEF90-F386-4976-85CC-EC72E927317E}"/>
    <cellStyle name="Normal 12 2 3 5 4" xfId="28689" xr:uid="{0EBCACBD-4581-4AB3-AC5D-DB49DCDEE48D}"/>
    <cellStyle name="Normal 12 2 3 5 5" xfId="34173" xr:uid="{F16487EA-890F-4DD3-9DA2-1D733FF00F42}"/>
    <cellStyle name="Normal 12 2 3 6" xfId="14378" xr:uid="{BCA35B1E-9A45-4402-B433-54CEC2BA4ABA}"/>
    <cellStyle name="Normal 12 2 3 6 2" xfId="21665" xr:uid="{6608B744-F969-4479-808E-743B60FBDB20}"/>
    <cellStyle name="Normal 12 2 3 6 2 2" xfId="27221" xr:uid="{0DADF963-3558-4FC4-97A0-6A7A7521A87D}"/>
    <cellStyle name="Normal 12 2 3 6 2 3" xfId="32715" xr:uid="{F01CA9C4-5BE7-44AD-BA51-CECFB0DB1EF9}"/>
    <cellStyle name="Normal 12 2 3 6 2 4" xfId="38199" xr:uid="{F2BDBA8E-2392-4C0D-B256-94A28B1AB602}"/>
    <cellStyle name="Normal 12 2 3 6 3" xfId="24492" xr:uid="{15D1E25D-C95E-4C2B-848E-A15B8F93FF55}"/>
    <cellStyle name="Normal 12 2 3 6 4" xfId="29986" xr:uid="{665BC961-A45F-4E09-A2BE-2DFD60B9D22E}"/>
    <cellStyle name="Normal 12 2 3 6 5" xfId="35470" xr:uid="{27DA00EE-7414-4272-A7A1-3562507304C4}"/>
    <cellStyle name="Normal 12 2 3 7" xfId="11350" xr:uid="{2D869919-027B-464F-9485-CDDCF6A36F41}"/>
    <cellStyle name="Normal 12 2 3 8" xfId="16585" xr:uid="{00D4A226-B61C-48ED-85F3-EAE70BC0EBAD}"/>
    <cellStyle name="Normal 12 2 3 9" xfId="18809" xr:uid="{0D122EC4-5FCA-4AF1-806D-45AA0BEF82EC}"/>
    <cellStyle name="Normal 12 2 4" xfId="5992" xr:uid="{D85B8BBC-848C-4942-839F-46BEB26B50E7}"/>
    <cellStyle name="Normal 12 2 4 2" xfId="14381" xr:uid="{0E54D214-A3E7-4EA6-9105-660465B87226}"/>
    <cellStyle name="Normal 12 2 4 2 2" xfId="21668" xr:uid="{E485C1B3-05CD-4771-91B4-B898D0AAA4D8}"/>
    <cellStyle name="Normal 12 2 4 2 2 2" xfId="27224" xr:uid="{499CE492-E677-4C02-B55E-1ED36DBCF54B}"/>
    <cellStyle name="Normal 12 2 4 2 2 3" xfId="32718" xr:uid="{9D8E3B7B-0A5E-488B-B015-6AB1C54C8ADC}"/>
    <cellStyle name="Normal 12 2 4 2 2 4" xfId="38202" xr:uid="{08A277AE-1E50-4104-9C4F-2F3A87586A99}"/>
    <cellStyle name="Normal 12 2 4 2 3" xfId="24495" xr:uid="{4656EBA3-410F-40A5-81D5-059BC17705C1}"/>
    <cellStyle name="Normal 12 2 4 2 4" xfId="29989" xr:uid="{8B1F6177-4E6C-4209-B033-E003ED2419C6}"/>
    <cellStyle name="Normal 12 2 4 2 5" xfId="35473" xr:uid="{2E28C644-E6E7-4C4A-A335-3F9A3CEC5709}"/>
    <cellStyle name="Normal 12 2 4 3" xfId="11352" xr:uid="{F679081F-3EE6-44B5-B697-E8A9C6AD3368}"/>
    <cellStyle name="Normal 12 2 4 4" xfId="16587" xr:uid="{B3B256B7-C22D-49FA-A8DB-2A34717538A3}"/>
    <cellStyle name="Normal 12 2 4 5" xfId="18812" xr:uid="{3BF53FBC-4392-4A3A-97FA-51FBD970A75B}"/>
    <cellStyle name="Normal 12 2 4 6" xfId="9048" xr:uid="{B6F58D4A-5ECA-4F2F-A347-7EB5429AA883}"/>
    <cellStyle name="Normal 12 2 4 6 2" xfId="20369" xr:uid="{69797521-A773-4025-914D-84805D16382A}"/>
    <cellStyle name="Normal 12 2 4 6 2 2" xfId="25925" xr:uid="{04141E89-91DB-47C4-906A-2E9DAD3C12B8}"/>
    <cellStyle name="Normal 12 2 4 6 2 3" xfId="31419" xr:uid="{758E4A6F-96E2-4A01-A4DE-02726E0CFA02}"/>
    <cellStyle name="Normal 12 2 4 6 2 4" xfId="36903" xr:uid="{D50740B8-72D6-4971-B770-E7DE2657FCE7}"/>
    <cellStyle name="Normal 12 2 4 6 3" xfId="23196" xr:uid="{B56D3404-99DD-497D-A5F9-3D51F20BF9A6}"/>
    <cellStyle name="Normal 12 2 4 6 4" xfId="28690" xr:uid="{FD5712F8-EB4F-4BFE-A80B-7707945BB690}"/>
    <cellStyle name="Normal 12 2 4 6 5" xfId="34174" xr:uid="{1F440C66-6C05-4F5E-A84C-C883956E3EED}"/>
    <cellStyle name="Normal 12 2 5" xfId="5993" xr:uid="{DC8139C3-982B-492D-93AA-3F6434FFC371}"/>
    <cellStyle name="Normal 12 2 5 2" xfId="14382" xr:uid="{454864CC-16F8-41FF-88A4-4ED96DC0B9EE}"/>
    <cellStyle name="Normal 12 2 5 2 2" xfId="21669" xr:uid="{60D4996B-B8D7-4D99-89EA-938326203E97}"/>
    <cellStyle name="Normal 12 2 5 2 2 2" xfId="27225" xr:uid="{17181E20-4221-4B00-8BF8-C6209379D2EC}"/>
    <cellStyle name="Normal 12 2 5 2 2 3" xfId="32719" xr:uid="{D931F9B8-CD6B-487E-9EAB-45487E057149}"/>
    <cellStyle name="Normal 12 2 5 2 2 4" xfId="38203" xr:uid="{279358F5-516E-460D-8C8B-C88B1FEA3B56}"/>
    <cellStyle name="Normal 12 2 5 2 3" xfId="24496" xr:uid="{778FC377-9C4D-4D13-AB4C-6AD1A37F72E0}"/>
    <cellStyle name="Normal 12 2 5 2 4" xfId="29990" xr:uid="{A51045A5-5243-4F2F-AB79-83E1C0DF465B}"/>
    <cellStyle name="Normal 12 2 5 2 5" xfId="35474" xr:uid="{C1364427-13AC-4173-AA5C-C90CCF186301}"/>
    <cellStyle name="Normal 12 2 5 3" xfId="11353" xr:uid="{FD0043E0-A6AC-486B-A61A-83CC6F40B44F}"/>
    <cellStyle name="Normal 12 2 5 4" xfId="16588" xr:uid="{958FA8DC-3217-4EAB-B504-4320AE57EF16}"/>
    <cellStyle name="Normal 12 2 5 5" xfId="18813" xr:uid="{8568B886-8382-453F-9DBD-FB3B31298743}"/>
    <cellStyle name="Normal 12 2 5 6" xfId="9049" xr:uid="{F7D79D8B-C413-4DC0-8CE9-8399AB7CA3F4}"/>
    <cellStyle name="Normal 12 2 5 6 2" xfId="20370" xr:uid="{4EA2EACF-E195-4205-9ECF-A4E87D4190B0}"/>
    <cellStyle name="Normal 12 2 5 6 2 2" xfId="25926" xr:uid="{6A2D766A-A8C8-4744-B03A-A7730C3203A5}"/>
    <cellStyle name="Normal 12 2 5 6 2 3" xfId="31420" xr:uid="{9F3B3C91-D015-482F-8CA8-74F832E6463B}"/>
    <cellStyle name="Normal 12 2 5 6 2 4" xfId="36904" xr:uid="{367C6A87-E317-4A33-B72A-6E1816F445D8}"/>
    <cellStyle name="Normal 12 2 5 6 3" xfId="23197" xr:uid="{C1054A1B-DD5C-4256-BCEB-6E28BBB56EBB}"/>
    <cellStyle name="Normal 12 2 5 6 4" xfId="28691" xr:uid="{44AA0F52-E325-42F3-BA80-FE90116863AA}"/>
    <cellStyle name="Normal 12 2 5 6 5" xfId="34175" xr:uid="{48F54EE8-851F-4B64-8264-7200D26EE2CB}"/>
    <cellStyle name="Normal 12 2 6" xfId="7076" xr:uid="{C54C6C06-F6A8-4EEC-8361-8CBC7C5666DA}"/>
    <cellStyle name="Normal 12 2 6 2" xfId="14383" xr:uid="{0EE235C6-3D36-432E-A275-0D0010E5838D}"/>
    <cellStyle name="Normal 12 2 6 2 2" xfId="21670" xr:uid="{A6306B95-4B0D-4F13-9B33-2D2A68CA15C8}"/>
    <cellStyle name="Normal 12 2 6 2 2 2" xfId="27226" xr:uid="{B35BD5BB-2F47-41E2-9F96-66BE0C43C7CE}"/>
    <cellStyle name="Normal 12 2 6 2 2 3" xfId="32720" xr:uid="{CDE52BE1-B4DD-4006-96A4-EB0A616DE265}"/>
    <cellStyle name="Normal 12 2 6 2 2 4" xfId="38204" xr:uid="{AD131210-026A-461C-A170-5DA8C2896A28}"/>
    <cellStyle name="Normal 12 2 6 2 3" xfId="24497" xr:uid="{3B41A751-EE32-41CB-AE34-80FFD02B4C61}"/>
    <cellStyle name="Normal 12 2 6 2 4" xfId="29991" xr:uid="{68D08DE0-0527-48D9-90E9-019B9C2F6342}"/>
    <cellStyle name="Normal 12 2 6 2 5" xfId="35475" xr:uid="{FBA166AB-5326-4108-92F3-4E6C781AC88D}"/>
    <cellStyle name="Normal 12 2 6 3" xfId="12440" xr:uid="{57D1B9F7-BCB2-4C7E-AB2C-FEC6FCBB7A2A}"/>
    <cellStyle name="Normal 12 2 6 4" xfId="19881" xr:uid="{6D8853C6-4E6C-46C9-81FD-05788800641E}"/>
    <cellStyle name="Normal 12 2 6 5" xfId="9050" xr:uid="{EDD2E3C3-09CD-49B9-892F-9F5228F78C14}"/>
    <cellStyle name="Normal 12 2 6 5 2" xfId="20371" xr:uid="{8F0B30A3-5CEA-48FF-BAD9-D33C8A00D560}"/>
    <cellStyle name="Normal 12 2 6 5 2 2" xfId="25927" xr:uid="{5404924E-228D-439A-8D0F-F4C9475193FE}"/>
    <cellStyle name="Normal 12 2 6 5 2 3" xfId="31421" xr:uid="{AC666CF2-783D-4809-A870-6FE0A07C57BE}"/>
    <cellStyle name="Normal 12 2 6 5 2 4" xfId="36905" xr:uid="{F5DE39AA-A594-4D38-9E8A-10716754B839}"/>
    <cellStyle name="Normal 12 2 6 5 3" xfId="23198" xr:uid="{0634E154-3388-4FDC-833D-162703D67F39}"/>
    <cellStyle name="Normal 12 2 6 5 4" xfId="28692" xr:uid="{8E31C023-0778-4251-B7C2-7E4CF6E39243}"/>
    <cellStyle name="Normal 12 2 6 5 5" xfId="34176" xr:uid="{F1052027-6D01-45C7-81A0-1F2EDE492772}"/>
    <cellStyle name="Normal 12 2 7" xfId="9051" xr:uid="{A9BBDA43-11AF-4598-BE31-96831415B274}"/>
    <cellStyle name="Normal 12 2 7 2" xfId="20372" xr:uid="{E3AA909A-45AB-4FD2-9A7B-E29C41985024}"/>
    <cellStyle name="Normal 12 2 7 2 2" xfId="25928" xr:uid="{6F575C93-51A5-4629-8813-4033E84CFDEE}"/>
    <cellStyle name="Normal 12 2 7 2 3" xfId="31422" xr:uid="{91B5FA37-D254-4CE7-BFD5-8FB94CF09B6E}"/>
    <cellStyle name="Normal 12 2 7 2 4" xfId="36906" xr:uid="{BE571A11-FF5E-4929-B52D-EF2B0CB95870}"/>
    <cellStyle name="Normal 12 2 7 3" xfId="23199" xr:uid="{4955BDC5-8607-457E-9E07-1E2735A467D8}"/>
    <cellStyle name="Normal 12 2 7 4" xfId="28693" xr:uid="{B5E92D0F-12F3-4FDD-A177-3C72092F0DF2}"/>
    <cellStyle name="Normal 12 2 7 5" xfId="34177" xr:uid="{93C12899-E371-4195-B333-E2F3659D1D18}"/>
    <cellStyle name="Normal 12 2 8" xfId="14374" xr:uid="{E4641FBE-FD84-4C71-8ED2-3BA4A032EA7E}"/>
    <cellStyle name="Normal 12 2 8 2" xfId="21661" xr:uid="{703FD3AA-CF1A-4708-8893-41AC98DD9CCF}"/>
    <cellStyle name="Normal 12 2 8 2 2" xfId="27217" xr:uid="{CEB7C143-A545-4E65-B424-E3ECC4ED257B}"/>
    <cellStyle name="Normal 12 2 8 2 3" xfId="32711" xr:uid="{0DB5202D-4789-4C7C-9354-1856184FEB18}"/>
    <cellStyle name="Normal 12 2 8 2 4" xfId="38195" xr:uid="{EC557B41-3566-4E1F-95E4-F8D632C4FE9C}"/>
    <cellStyle name="Normal 12 2 8 3" xfId="24488" xr:uid="{6A368DDC-8E1F-4200-9AA1-83C5808413F0}"/>
    <cellStyle name="Normal 12 2 8 4" xfId="29982" xr:uid="{68772B2A-AE65-44A1-9612-4B956D051DFB}"/>
    <cellStyle name="Normal 12 2 8 5" xfId="35466" xr:uid="{A5961FAA-8455-4132-96F2-09F5BEBDD744}"/>
    <cellStyle name="Normal 12 2 9" xfId="11347" xr:uid="{43BD54B7-83AD-4908-A8DF-9835E1133679}"/>
    <cellStyle name="Normal 12 3" xfId="5994" xr:uid="{4E3A5E8B-35BB-43A4-AF9E-743DA547942C}"/>
    <cellStyle name="Normal 12 3 2" xfId="5995" xr:uid="{79AF7CAF-9F4D-4FCE-A8B5-7AF06FA81536}"/>
    <cellStyle name="Normal 12 3 2 2" xfId="14385" xr:uid="{29BD3BFD-10DF-426C-9D5E-AEDA92A4FAF7}"/>
    <cellStyle name="Normal 12 3 2 2 2" xfId="21672" xr:uid="{FCCAB42A-1A32-4933-A112-CAAF4B09956D}"/>
    <cellStyle name="Normal 12 3 2 2 2 2" xfId="27228" xr:uid="{575E97F6-6AA9-4FD7-8838-392AA551F451}"/>
    <cellStyle name="Normal 12 3 2 2 2 3" xfId="32722" xr:uid="{FC46B782-BE27-4C52-9560-3E8A4AB818EA}"/>
    <cellStyle name="Normal 12 3 2 2 2 4" xfId="38206" xr:uid="{EA4D659A-BF21-4E10-9455-8C8FBF1857A4}"/>
    <cellStyle name="Normal 12 3 2 2 3" xfId="24499" xr:uid="{747E3786-565D-4116-8D08-D0F3B3D9F4A0}"/>
    <cellStyle name="Normal 12 3 2 2 4" xfId="29993" xr:uid="{3B1F142B-7181-47CE-AC72-BCBC7497EDAC}"/>
    <cellStyle name="Normal 12 3 2 2 5" xfId="35477" xr:uid="{78ECC93F-B2A0-40FD-A567-B74107BF6B53}"/>
    <cellStyle name="Normal 12 3 2 3" xfId="11355" xr:uid="{2AD1EBC7-F3EB-4E9F-B2C7-22A4F60C8ACB}"/>
    <cellStyle name="Normal 12 3 2 4" xfId="16590" xr:uid="{2C057085-968A-42E9-A95B-27D265335903}"/>
    <cellStyle name="Normal 12 3 2 5" xfId="18815" xr:uid="{5D3BACC3-7C25-48E8-A385-973F2EA9430F}"/>
    <cellStyle name="Normal 12 3 2 6" xfId="9053" xr:uid="{6294542A-A5D9-450A-B874-3C8094D9A18B}"/>
    <cellStyle name="Normal 12 3 2 6 2" xfId="20374" xr:uid="{4E319AAD-5986-429C-B57C-920A441EE28A}"/>
    <cellStyle name="Normal 12 3 2 6 2 2" xfId="25930" xr:uid="{73A0DBDA-6A47-41AA-BF8B-EE344FD8EAF3}"/>
    <cellStyle name="Normal 12 3 2 6 2 3" xfId="31424" xr:uid="{1492A0A8-AFE8-4B9C-BAF5-D2BF3BBF027F}"/>
    <cellStyle name="Normal 12 3 2 6 2 4" xfId="36908" xr:uid="{B7659973-835B-4A24-B90D-F02A765C3246}"/>
    <cellStyle name="Normal 12 3 2 6 3" xfId="23201" xr:uid="{39CA2DB5-61A6-4A07-B64F-086045B0FC21}"/>
    <cellStyle name="Normal 12 3 2 6 4" xfId="28695" xr:uid="{6A84FB61-E8CD-47AF-9686-E153B0DCFDC4}"/>
    <cellStyle name="Normal 12 3 2 6 5" xfId="34179" xr:uid="{E474308E-806B-4371-BA51-DAFCAFBC7832}"/>
    <cellStyle name="Normal 12 3 3" xfId="7077" xr:uid="{747014D1-3AC6-4691-810B-036FCD50D124}"/>
    <cellStyle name="Normal 12 3 3 2" xfId="14386" xr:uid="{FE1615AE-7E3B-41F6-A679-511980B99DFB}"/>
    <cellStyle name="Normal 12 3 3 2 2" xfId="21673" xr:uid="{7DC57687-8F7C-4758-923C-097CC982E3EE}"/>
    <cellStyle name="Normal 12 3 3 2 2 2" xfId="27229" xr:uid="{82BEC42B-D479-46A9-A379-F62C9AB9E4AC}"/>
    <cellStyle name="Normal 12 3 3 2 2 3" xfId="32723" xr:uid="{9CC2558F-D211-43D9-BB65-DC77C2560057}"/>
    <cellStyle name="Normal 12 3 3 2 2 4" xfId="38207" xr:uid="{B7B23C76-440F-4F94-AB63-4B29D4375EA1}"/>
    <cellStyle name="Normal 12 3 3 2 3" xfId="24500" xr:uid="{39574DC8-D9C8-45B2-8586-202B5B0E70F8}"/>
    <cellStyle name="Normal 12 3 3 2 4" xfId="29994" xr:uid="{FBF57FA3-8BDD-4EC3-B9B2-A7BFD9669A4E}"/>
    <cellStyle name="Normal 12 3 3 2 5" xfId="35478" xr:uid="{9B8309CB-B063-4D78-94A6-2A8B6CBC41DB}"/>
    <cellStyle name="Normal 12 3 3 3" xfId="12443" xr:uid="{491BE329-1850-4374-B187-2F0A039CA3AF}"/>
    <cellStyle name="Normal 12 3 3 4" xfId="9054" xr:uid="{1125563E-4795-43F1-8D89-1CAA19326D2F}"/>
    <cellStyle name="Normal 12 3 3 4 2" xfId="20375" xr:uid="{3D65F603-7CA5-4629-9106-7341A4310A75}"/>
    <cellStyle name="Normal 12 3 3 4 2 2" xfId="25931" xr:uid="{18106CB2-E48E-4479-9F47-9DE5DAD8D324}"/>
    <cellStyle name="Normal 12 3 3 4 2 3" xfId="31425" xr:uid="{A323433F-1CA0-485D-AE7A-2D42664DFB21}"/>
    <cellStyle name="Normal 12 3 3 4 2 4" xfId="36909" xr:uid="{C703DBE8-3D8C-4945-BC9E-F070D4DBBA7D}"/>
    <cellStyle name="Normal 12 3 3 4 3" xfId="23202" xr:uid="{D2D71B65-ECF4-4BE3-9846-0ED0B1718B13}"/>
    <cellStyle name="Normal 12 3 3 4 4" xfId="28696" xr:uid="{BDED85D9-FDD0-4D2A-B4EC-7B469C92D9B6}"/>
    <cellStyle name="Normal 12 3 3 4 5" xfId="34180" xr:uid="{FFBF32C1-329B-4C32-8E50-A7FF280308FA}"/>
    <cellStyle name="Normal 12 3 4" xfId="9055" xr:uid="{EF3CADA6-5E50-4BD7-96B6-D28847AB4658}"/>
    <cellStyle name="Normal 12 3 4 2" xfId="20376" xr:uid="{37EEFAEB-B576-4BBB-B46A-83C249B31366}"/>
    <cellStyle name="Normal 12 3 4 2 2" xfId="25932" xr:uid="{155BC753-70F6-4838-BEB6-A3B691669CF3}"/>
    <cellStyle name="Normal 12 3 4 2 3" xfId="31426" xr:uid="{8F647684-8E7E-4448-B42F-1C09E1F6874F}"/>
    <cellStyle name="Normal 12 3 4 2 4" xfId="36910" xr:uid="{D86CE6E4-68E2-4DF4-A6C8-4C8CE88FA398}"/>
    <cellStyle name="Normal 12 3 4 3" xfId="23203" xr:uid="{87FDAC4D-C211-433B-98E0-37D0830DD5A0}"/>
    <cellStyle name="Normal 12 3 4 4" xfId="28697" xr:uid="{FB5D7132-30F9-4841-8218-7DCF9126C823}"/>
    <cellStyle name="Normal 12 3 4 5" xfId="34181" xr:uid="{2B56ECB1-65AE-4D75-BF94-A26D92F1217F}"/>
    <cellStyle name="Normal 12 3 5" xfId="14384" xr:uid="{9C1213AF-0E32-43A7-899B-5B7BCCAD23CF}"/>
    <cellStyle name="Normal 12 3 5 2" xfId="21671" xr:uid="{226DC363-FC40-4F6C-89AD-32F5F8C403A7}"/>
    <cellStyle name="Normal 12 3 5 2 2" xfId="27227" xr:uid="{36BB924F-6D68-4487-9A69-E6BAC84D4E9D}"/>
    <cellStyle name="Normal 12 3 5 2 3" xfId="32721" xr:uid="{13976450-D846-45EB-8DAB-DBD7B461EE6C}"/>
    <cellStyle name="Normal 12 3 5 2 4" xfId="38205" xr:uid="{AA5AFBD8-DC8F-4936-9CCE-BA5918FFB560}"/>
    <cellStyle name="Normal 12 3 5 3" xfId="24498" xr:uid="{B878CF3A-185C-44BC-85E7-AF46FF9F1AF2}"/>
    <cellStyle name="Normal 12 3 5 4" xfId="29992" xr:uid="{ADE2D3D4-14FF-454D-BB7F-598CF16E4E1B}"/>
    <cellStyle name="Normal 12 3 5 5" xfId="35476" xr:uid="{B428E2E0-9F02-49E8-9D0B-6AC92DC69A0D}"/>
    <cellStyle name="Normal 12 3 6" xfId="11354" xr:uid="{62C7CC48-7316-4ACF-A906-AF63AF946CAD}"/>
    <cellStyle name="Normal 12 3 7" xfId="16589" xr:uid="{DB55E206-743C-45F2-8AF3-A702D71FC2F6}"/>
    <cellStyle name="Normal 12 3 8" xfId="18814" xr:uid="{442F4DBA-95DC-4746-ADB3-17E10EA80144}"/>
    <cellStyle name="Normal 12 3 9" xfId="9052" xr:uid="{71EA611B-A92A-4D37-A7C2-2A3B304363EC}"/>
    <cellStyle name="Normal 12 3 9 2" xfId="20373" xr:uid="{D32C5699-62E4-4ED3-B25A-F7A292560EF9}"/>
    <cellStyle name="Normal 12 3 9 2 2" xfId="25929" xr:uid="{A313A140-5FA7-447E-9919-0BD912C6C6A4}"/>
    <cellStyle name="Normal 12 3 9 2 3" xfId="31423" xr:uid="{75B263DF-2CAD-40CA-AACD-C20BE43D3E16}"/>
    <cellStyle name="Normal 12 3 9 2 4" xfId="36907" xr:uid="{B686A0B3-607B-42A4-88C0-779E7AC77ABB}"/>
    <cellStyle name="Normal 12 3 9 3" xfId="23200" xr:uid="{EE3F2868-37F1-4330-BBB6-711525329623}"/>
    <cellStyle name="Normal 12 3 9 4" xfId="28694" xr:uid="{1887C5C6-D24F-4FFC-9254-4540FB252E35}"/>
    <cellStyle name="Normal 12 3 9 5" xfId="34178" xr:uid="{DF69D45E-6AA6-47CA-95AA-549B9716FA42}"/>
    <cellStyle name="Normal 12 4" xfId="5996" xr:uid="{B0CCE0B1-9D68-433B-A5F1-8BAC5CD0A050}"/>
    <cellStyle name="Normal 12 4 2" xfId="5997" xr:uid="{34DE11D0-B1B4-4C86-89CE-C063F8083141}"/>
    <cellStyle name="Normal 12 4 2 2" xfId="14388" xr:uid="{777FF5E6-1FB7-4C39-87C1-FE7E24021014}"/>
    <cellStyle name="Normal 12 4 2 2 2" xfId="21675" xr:uid="{C406DFDF-2692-49F8-BEEB-2A336A734087}"/>
    <cellStyle name="Normal 12 4 2 2 2 2" xfId="27231" xr:uid="{E92250C1-09B0-4E79-BB1A-4E23C1F674AB}"/>
    <cellStyle name="Normal 12 4 2 2 2 3" xfId="32725" xr:uid="{260DABF3-1114-424F-9A4F-CC11D5021C6A}"/>
    <cellStyle name="Normal 12 4 2 2 2 4" xfId="38209" xr:uid="{70822C32-3906-4FCA-AAFC-8C72DCAB7053}"/>
    <cellStyle name="Normal 12 4 2 2 3" xfId="24502" xr:uid="{271D4021-5AC5-4094-84CE-A55D45A6E16F}"/>
    <cellStyle name="Normal 12 4 2 2 4" xfId="29996" xr:uid="{A91BB279-2B58-4F5E-BE71-974E8ADFE2BA}"/>
    <cellStyle name="Normal 12 4 2 2 5" xfId="35480" xr:uid="{027A63AF-E379-42F3-99D3-7DCD728F56E6}"/>
    <cellStyle name="Normal 12 4 2 3" xfId="11357" xr:uid="{A762E2F0-8042-4B1B-921C-78DB0F6801AC}"/>
    <cellStyle name="Normal 12 4 2 4" xfId="16592" xr:uid="{45B020FB-E22D-44C2-BA41-C34DC22FC2D9}"/>
    <cellStyle name="Normal 12 4 2 5" xfId="18817" xr:uid="{0C7F6EAF-1D15-478D-81A5-08A82488F66E}"/>
    <cellStyle name="Normal 12 4 2 6" xfId="9057" xr:uid="{EE0E0253-D518-4404-8056-57BDCFAE7079}"/>
    <cellStyle name="Normal 12 4 2 6 2" xfId="20378" xr:uid="{45C9A494-B635-49E1-92B1-B5206A358819}"/>
    <cellStyle name="Normal 12 4 2 6 2 2" xfId="25934" xr:uid="{02FF71B8-F16B-4743-BC83-049DC08E3E08}"/>
    <cellStyle name="Normal 12 4 2 6 2 3" xfId="31428" xr:uid="{3B624DEB-D643-464D-85E7-0F0669EB0D38}"/>
    <cellStyle name="Normal 12 4 2 6 2 4" xfId="36912" xr:uid="{E5DCF2B1-EE1D-4BEA-9768-7F4B62483AB6}"/>
    <cellStyle name="Normal 12 4 2 6 3" xfId="23205" xr:uid="{9715E510-B9F7-445E-B13E-C11ACAE2B961}"/>
    <cellStyle name="Normal 12 4 2 6 4" xfId="28699" xr:uid="{3D0E4D7B-F90D-4C4D-B842-A65E1F3B26F7}"/>
    <cellStyle name="Normal 12 4 2 6 5" xfId="34183" xr:uid="{5A91F3AF-FF85-4D8E-89E7-89C0E7F93610}"/>
    <cellStyle name="Normal 12 4 3" xfId="7190" xr:uid="{DD8EA619-2DE3-44B3-A70E-542852F40667}"/>
    <cellStyle name="Normal 12 4 3 2" xfId="14389" xr:uid="{366CC82D-78C5-4283-BA41-4E48108372DD}"/>
    <cellStyle name="Normal 12 4 3 2 2" xfId="21676" xr:uid="{3B372EB7-9511-4184-9156-85504929EA1C}"/>
    <cellStyle name="Normal 12 4 3 2 2 2" xfId="27232" xr:uid="{E4143C3C-993A-486F-9E82-76588C626D4F}"/>
    <cellStyle name="Normal 12 4 3 2 2 3" xfId="32726" xr:uid="{BF7175D5-C3D4-4DA9-B9FF-EED6BFEB6B2B}"/>
    <cellStyle name="Normal 12 4 3 2 2 4" xfId="38210" xr:uid="{4B1E602C-C329-4640-A849-A1DBB75568D8}"/>
    <cellStyle name="Normal 12 4 3 2 3" xfId="24503" xr:uid="{E6E71663-6083-42D7-8153-5D195CF50276}"/>
    <cellStyle name="Normal 12 4 3 2 4" xfId="29997" xr:uid="{81EBDDA1-30F2-4BFA-B1CB-BEB55E516887}"/>
    <cellStyle name="Normal 12 4 3 2 5" xfId="35481" xr:uid="{9BA9199D-B917-4B2F-88A8-A3317C69AEA8}"/>
    <cellStyle name="Normal 12 4 3 3" xfId="12444" xr:uid="{958994B7-1CDC-42C8-84CC-EDDEA64C0ED7}"/>
    <cellStyle name="Normal 12 4 3 4" xfId="9058" xr:uid="{F2C6399A-984E-4381-A946-38819F673A03}"/>
    <cellStyle name="Normal 12 4 3 4 2" xfId="20379" xr:uid="{46D39F5D-C632-41C7-92CF-21033C281DF6}"/>
    <cellStyle name="Normal 12 4 3 4 2 2" xfId="25935" xr:uid="{37D919D8-13A0-4002-BAB4-6EE5953960AF}"/>
    <cellStyle name="Normal 12 4 3 4 2 3" xfId="31429" xr:uid="{A1D4B974-2784-4403-8A83-61EA9D395071}"/>
    <cellStyle name="Normal 12 4 3 4 2 4" xfId="36913" xr:uid="{24C7C477-29BB-41E0-B45D-A2B1D0B2D752}"/>
    <cellStyle name="Normal 12 4 3 4 3" xfId="23206" xr:uid="{6813CDCB-855A-4CB4-9A28-47CFD06CCA88}"/>
    <cellStyle name="Normal 12 4 3 4 4" xfId="28700" xr:uid="{A2F40926-5098-415D-A040-E3C510968A6C}"/>
    <cellStyle name="Normal 12 4 3 4 5" xfId="34184" xr:uid="{19E4DD1C-0CBE-4005-BA72-B986F377AF24}"/>
    <cellStyle name="Normal 12 4 4" xfId="9059" xr:uid="{24EBE1DE-B7E4-47FD-BEDC-A46ED73EF4AB}"/>
    <cellStyle name="Normal 12 4 4 2" xfId="20380" xr:uid="{AAC2E541-5F5F-4536-ADBB-F13EAF69A66D}"/>
    <cellStyle name="Normal 12 4 4 2 2" xfId="25936" xr:uid="{AE03C81F-CBE2-440A-8E42-7B12F1208EC9}"/>
    <cellStyle name="Normal 12 4 4 2 3" xfId="31430" xr:uid="{AFBB871D-9ACB-42BE-AFD3-4E1B968B66E4}"/>
    <cellStyle name="Normal 12 4 4 2 4" xfId="36914" xr:uid="{2D5E5597-F703-4330-9872-B7E197FC0DD9}"/>
    <cellStyle name="Normal 12 4 4 3" xfId="23207" xr:uid="{41AAB1F5-82FB-421D-9017-DA4BFD98C159}"/>
    <cellStyle name="Normal 12 4 4 4" xfId="28701" xr:uid="{0A4C4396-5B44-4DB9-8D07-ADE9E3C45AB9}"/>
    <cellStyle name="Normal 12 4 4 5" xfId="34185" xr:uid="{982DBBB6-CE65-42DE-97E9-7B138AF5E248}"/>
    <cellStyle name="Normal 12 4 5" xfId="14387" xr:uid="{5F5DF982-0985-4677-ACBA-80E8F0BA095F}"/>
    <cellStyle name="Normal 12 4 5 2" xfId="21674" xr:uid="{2A0F6B20-0B71-435E-9642-8EF713423985}"/>
    <cellStyle name="Normal 12 4 5 2 2" xfId="27230" xr:uid="{376FDB09-1443-49D5-ADDE-50BA45CCABF9}"/>
    <cellStyle name="Normal 12 4 5 2 3" xfId="32724" xr:uid="{ABCA40D5-CDBB-4EE3-8955-3B0125814F91}"/>
    <cellStyle name="Normal 12 4 5 2 4" xfId="38208" xr:uid="{7EAD037F-AEA0-454D-BCFF-EB8B7C659EE1}"/>
    <cellStyle name="Normal 12 4 5 3" xfId="24501" xr:uid="{3DED5485-727A-4510-86A0-278D97C9D4EC}"/>
    <cellStyle name="Normal 12 4 5 4" xfId="29995" xr:uid="{08378D26-235E-4BA6-9EA8-C728EAF66479}"/>
    <cellStyle name="Normal 12 4 5 5" xfId="35479" xr:uid="{5B0ACA81-CCD4-4B95-B419-CC4B9BD9084B}"/>
    <cellStyle name="Normal 12 4 6" xfId="11356" xr:uid="{473E777E-359E-439F-B6CE-3B30E728343F}"/>
    <cellStyle name="Normal 12 4 7" xfId="16591" xr:uid="{F928EF04-6325-448C-9353-C7BFE5481637}"/>
    <cellStyle name="Normal 12 4 8" xfId="18816" xr:uid="{9474A109-73D7-413F-A137-D9058AD26D1F}"/>
    <cellStyle name="Normal 12 4 9" xfId="9056" xr:uid="{F7D2D1D8-D5C9-4B19-9B6E-E5E3299CC2DF}"/>
    <cellStyle name="Normal 12 4 9 2" xfId="20377" xr:uid="{6E375E2D-1046-4EBB-8094-890769CF316B}"/>
    <cellStyle name="Normal 12 4 9 2 2" xfId="25933" xr:uid="{54BD1E86-750C-41D3-9276-FF36C572DA0A}"/>
    <cellStyle name="Normal 12 4 9 2 3" xfId="31427" xr:uid="{62F31DA7-305C-4DEB-A547-34684388BBCA}"/>
    <cellStyle name="Normal 12 4 9 2 4" xfId="36911" xr:uid="{1700581E-D86E-42D3-9F19-E427EF38F180}"/>
    <cellStyle name="Normal 12 4 9 3" xfId="23204" xr:uid="{63F1F69A-81AA-4697-BD11-97A11F478BA9}"/>
    <cellStyle name="Normal 12 4 9 4" xfId="28698" xr:uid="{E49C6134-DF41-49F6-BB89-46CE04AB3B88}"/>
    <cellStyle name="Normal 12 4 9 5" xfId="34182" xr:uid="{AB8370E9-81E7-48D7-8BFD-D79E3B394623}"/>
    <cellStyle name="Normal 12 5" xfId="5998" xr:uid="{FEB434A1-7D13-465C-AA15-D2C298458BAF}"/>
    <cellStyle name="Normal 12 5 10" xfId="16593" xr:uid="{411F79A2-D1E6-4458-BD6F-279F8E5E13A9}"/>
    <cellStyle name="Normal 12 5 11" xfId="18818" xr:uid="{FBF20B2E-2EF9-46CA-A7F8-E6356F9B76E7}"/>
    <cellStyle name="Normal 12 5 12" xfId="9060" xr:uid="{26FB70B0-E253-49D4-A7B0-440C872AB4A0}"/>
    <cellStyle name="Normal 12 5 12 2" xfId="20381" xr:uid="{8944DC26-08D1-4194-B54E-2A1A284C3740}"/>
    <cellStyle name="Normal 12 5 12 2 2" xfId="25937" xr:uid="{26CC9CC4-B82F-4C63-A5DD-4B8E98120588}"/>
    <cellStyle name="Normal 12 5 12 2 3" xfId="31431" xr:uid="{6030A4A2-03A6-4645-8295-778544E083ED}"/>
    <cellStyle name="Normal 12 5 12 2 4" xfId="36915" xr:uid="{35FEC87C-7CA3-47E9-A91B-7EF5E425C25D}"/>
    <cellStyle name="Normal 12 5 12 3" xfId="23208" xr:uid="{EE9891A3-31BA-40D8-B15D-E79367C0186F}"/>
    <cellStyle name="Normal 12 5 12 4" xfId="28702" xr:uid="{2F6321FF-B5D8-4F81-BA2A-DEA8B746AB3B}"/>
    <cellStyle name="Normal 12 5 12 5" xfId="34186" xr:uid="{6B1B1A7E-66C2-4609-8C6D-E5DB3243BED5}"/>
    <cellStyle name="Normal 12 5 13" xfId="22787" xr:uid="{CC3AFAA1-5D1E-4F45-B113-724DD443BBAE}"/>
    <cellStyle name="Normal 12 5 13 2" xfId="28333" xr:uid="{71DF0211-A4F7-4D0D-9BAE-4E6C23DD149A}"/>
    <cellStyle name="Normal 12 5 2" xfId="5999" xr:uid="{2D2889AF-B2FF-43A1-A9BE-0831E9216CBC}"/>
    <cellStyle name="Normal 12 5 2 2" xfId="6000" xr:uid="{9ED3957A-52FF-40D9-B004-127AE6AEBA1D}"/>
    <cellStyle name="Normal 12 5 2 2 2" xfId="14392" xr:uid="{91BABB2C-F0A5-4E2F-A10D-B3FA8864D272}"/>
    <cellStyle name="Normal 12 5 2 2 2 2" xfId="21679" xr:uid="{40BF1EFF-566D-4F82-833C-2992FA6B32B0}"/>
    <cellStyle name="Normal 12 5 2 2 2 2 2" xfId="27235" xr:uid="{BDDCA271-8F34-4FAD-9802-0692BD1CE98B}"/>
    <cellStyle name="Normal 12 5 2 2 2 2 3" xfId="32729" xr:uid="{19A91EF2-89C5-4945-A319-615B1B9480B4}"/>
    <cellStyle name="Normal 12 5 2 2 2 2 4" xfId="38213" xr:uid="{8464A754-BA08-457F-8FA1-C5CE4FE9EF89}"/>
    <cellStyle name="Normal 12 5 2 2 2 3" xfId="24506" xr:uid="{3DDC5A89-0FD5-4484-88BE-0DC3AD783A69}"/>
    <cellStyle name="Normal 12 5 2 2 2 4" xfId="30000" xr:uid="{4B35198D-DD19-403A-99A9-88B072AEFECE}"/>
    <cellStyle name="Normal 12 5 2 2 2 5" xfId="35484" xr:uid="{5BBE9E2A-B84F-48DE-91EB-FCA440E9A990}"/>
    <cellStyle name="Normal 12 5 2 2 3" xfId="11360" xr:uid="{85C8C7EC-4A09-41E8-B53A-E6156BA9E312}"/>
    <cellStyle name="Normal 12 5 2 2 4" xfId="16595" xr:uid="{90BC6130-F358-40CB-980D-DC1D4362D0F8}"/>
    <cellStyle name="Normal 12 5 2 2 5" xfId="18820" xr:uid="{51A7659B-DEA3-46CD-80D9-04BD8181E3E4}"/>
    <cellStyle name="Normal 12 5 2 2 6" xfId="9062" xr:uid="{F9489E40-D820-407D-BF27-2B28FFDF5389}"/>
    <cellStyle name="Normal 12 5 2 2 6 2" xfId="20383" xr:uid="{AE2A5B81-E38A-4140-B1F4-B15ED4A6E0ED}"/>
    <cellStyle name="Normal 12 5 2 2 6 2 2" xfId="25939" xr:uid="{FA3554F7-7F75-4BA4-849E-B3DD5EDA2FA0}"/>
    <cellStyle name="Normal 12 5 2 2 6 2 3" xfId="31433" xr:uid="{E5BFF584-7DDD-43EE-A1E1-FDB03827602D}"/>
    <cellStyle name="Normal 12 5 2 2 6 2 4" xfId="36917" xr:uid="{D0544563-79BF-4367-B14A-01D726303F2F}"/>
    <cellStyle name="Normal 12 5 2 2 6 3" xfId="23210" xr:uid="{1FDBB14A-0830-4BBD-81B3-E5252819E7FE}"/>
    <cellStyle name="Normal 12 5 2 2 6 4" xfId="28704" xr:uid="{DE9FD8F5-9EAF-4E77-95A4-6401EBA3013A}"/>
    <cellStyle name="Normal 12 5 2 2 6 5" xfId="34188" xr:uid="{92AB1B5E-E4CC-4E67-A35D-A249FEDE1C4B}"/>
    <cellStyle name="Normal 12 5 2 3" xfId="14391" xr:uid="{EC75FCD9-4A74-4932-B773-B07516E8DE41}"/>
    <cellStyle name="Normal 12 5 2 3 2" xfId="21678" xr:uid="{6534280C-E624-4DFC-BD8D-44B5478DB849}"/>
    <cellStyle name="Normal 12 5 2 3 2 2" xfId="27234" xr:uid="{64A21268-E5D3-4B7B-9D8F-1225138986D9}"/>
    <cellStyle name="Normal 12 5 2 3 2 3" xfId="32728" xr:uid="{E626CC95-D526-45D8-9ADD-8A3C0B14E966}"/>
    <cellStyle name="Normal 12 5 2 3 2 4" xfId="38212" xr:uid="{0D46B0AA-DBFC-4B7F-BEC9-23C1162DF5FC}"/>
    <cellStyle name="Normal 12 5 2 3 3" xfId="24505" xr:uid="{E3246761-0DF8-4CCB-863F-8AB7FAFA6D9B}"/>
    <cellStyle name="Normal 12 5 2 3 4" xfId="29999" xr:uid="{B7CBAD6F-8277-4270-BB0A-A09C6E5AE633}"/>
    <cellStyle name="Normal 12 5 2 3 5" xfId="35483" xr:uid="{D10ACAE7-B1E2-4218-8249-CB32402B4CC1}"/>
    <cellStyle name="Normal 12 5 2 4" xfId="11359" xr:uid="{52F7828A-2966-48F3-B735-17B018CAC923}"/>
    <cellStyle name="Normal 12 5 2 5" xfId="16594" xr:uid="{0EF6F0E2-5541-4470-B9DF-35FC65C245DE}"/>
    <cellStyle name="Normal 12 5 2 6" xfId="18819" xr:uid="{934C10D8-CE50-4CFB-8524-6AB0EBB23484}"/>
    <cellStyle name="Normal 12 5 2 7" xfId="9061" xr:uid="{5BD88D42-1B7B-4C43-A4BA-CF27AB2B247A}"/>
    <cellStyle name="Normal 12 5 2 7 2" xfId="20382" xr:uid="{344B7581-68AA-4F28-9AD5-D38DE19AC0C9}"/>
    <cellStyle name="Normal 12 5 2 7 2 2" xfId="25938" xr:uid="{784DEFDA-F0A5-4C9E-B98B-0EEF779B1593}"/>
    <cellStyle name="Normal 12 5 2 7 2 3" xfId="31432" xr:uid="{51F16249-0BB8-4502-B02B-DC4E2EAF42C0}"/>
    <cellStyle name="Normal 12 5 2 7 2 4" xfId="36916" xr:uid="{69C33321-D0CF-4D94-BC72-7ED0EF6F6C78}"/>
    <cellStyle name="Normal 12 5 2 7 3" xfId="23209" xr:uid="{228635F3-0A3A-4CB0-BE30-92A2DA91F9C8}"/>
    <cellStyle name="Normal 12 5 2 7 4" xfId="28703" xr:uid="{5C5CB9FE-9F36-4685-B389-44687625E004}"/>
    <cellStyle name="Normal 12 5 2 7 5" xfId="34187" xr:uid="{3F9EFC1E-38C6-4665-BD3B-521DBC7F8FB1}"/>
    <cellStyle name="Normal 12 5 3" xfId="6001" xr:uid="{FFEBFA82-924D-410E-AE17-A2FF96AA3B2D}"/>
    <cellStyle name="Normal 12 5 3 2" xfId="14393" xr:uid="{76C49094-90C3-44ED-BEA9-7A6040D6A917}"/>
    <cellStyle name="Normal 12 5 3 2 2" xfId="21680" xr:uid="{4B7A560B-9DBE-4059-91DD-281C2DF54FE5}"/>
    <cellStyle name="Normal 12 5 3 2 2 2" xfId="27236" xr:uid="{4D7D0025-4EC6-4EFE-9165-3EF2F2DEA21D}"/>
    <cellStyle name="Normal 12 5 3 2 2 3" xfId="32730" xr:uid="{2A074E98-563D-4809-8C5E-4986A7D9A09E}"/>
    <cellStyle name="Normal 12 5 3 2 2 4" xfId="38214" xr:uid="{42F270C9-0FBF-40DD-A368-FD7616759FD3}"/>
    <cellStyle name="Normal 12 5 3 2 3" xfId="24507" xr:uid="{13051461-5CF1-4823-A81B-28F389F4F8B4}"/>
    <cellStyle name="Normal 12 5 3 2 4" xfId="30001" xr:uid="{19918389-5723-4F19-B691-2C1AD6E4BEEA}"/>
    <cellStyle name="Normal 12 5 3 2 5" xfId="35485" xr:uid="{7B1CB7D3-013A-4C37-AA46-E2D7D5B05E68}"/>
    <cellStyle name="Normal 12 5 3 3" xfId="11361" xr:uid="{7CF6462C-13CB-4272-81F1-6DA23504540C}"/>
    <cellStyle name="Normal 12 5 3 4" xfId="16596" xr:uid="{E6603BBD-CE3C-4E51-BA4D-71476CBD2033}"/>
    <cellStyle name="Normal 12 5 3 5" xfId="18821" xr:uid="{AEC50210-662D-4356-9B77-2B50484DC16B}"/>
    <cellStyle name="Normal 12 5 3 6" xfId="9063" xr:uid="{D8EDBABA-2F2A-4D1B-A487-20650B922DED}"/>
    <cellStyle name="Normal 12 5 3 6 2" xfId="20384" xr:uid="{2213A9E7-3BD1-4C34-ABE8-52136A28CE8C}"/>
    <cellStyle name="Normal 12 5 3 6 2 2" xfId="25940" xr:uid="{2002FD35-63ED-4362-A141-6F1A71DFAAD2}"/>
    <cellStyle name="Normal 12 5 3 6 2 3" xfId="31434" xr:uid="{0E255164-B386-4C8C-A65C-2D4B3E52B674}"/>
    <cellStyle name="Normal 12 5 3 6 2 4" xfId="36918" xr:uid="{06937D3E-B538-4F5D-A07F-94126F8446E4}"/>
    <cellStyle name="Normal 12 5 3 6 3" xfId="23211" xr:uid="{10A353BE-761B-4E67-A864-E8FE9DF59E17}"/>
    <cellStyle name="Normal 12 5 3 6 4" xfId="28705" xr:uid="{6E3B9F55-558B-4E32-9F97-F4576129BBDC}"/>
    <cellStyle name="Normal 12 5 3 6 5" xfId="34189" xr:uid="{CF01C459-7431-4326-9818-42B5D96A8CA6}"/>
    <cellStyle name="Normal 12 5 4" xfId="6002" xr:uid="{C31EA4EE-F538-49BC-A0CB-76DC13A480BC}"/>
    <cellStyle name="Normal 12 5 4 2" xfId="14394" xr:uid="{C9A027D2-0E96-41A3-BAF0-9848A14EEA9C}"/>
    <cellStyle name="Normal 12 5 4 2 2" xfId="21681" xr:uid="{87132BD9-1459-4830-9A5A-4757EFE8795E}"/>
    <cellStyle name="Normal 12 5 4 2 2 2" xfId="27237" xr:uid="{72FB989F-7C94-4FA3-BF3F-6DDD88A65DCA}"/>
    <cellStyle name="Normal 12 5 4 2 2 3" xfId="32731" xr:uid="{DD7C255E-54D9-4534-8DA2-3D608C1B98AF}"/>
    <cellStyle name="Normal 12 5 4 2 2 4" xfId="38215" xr:uid="{C3F0F04F-5781-4E5E-9D2F-FF4BC12F1FAF}"/>
    <cellStyle name="Normal 12 5 4 2 3" xfId="24508" xr:uid="{F5DDF88A-6F38-40AB-BA46-784528A3D34A}"/>
    <cellStyle name="Normal 12 5 4 2 4" xfId="30002" xr:uid="{CE7F6461-F4EE-4EF8-843F-61C939DE5964}"/>
    <cellStyle name="Normal 12 5 4 2 5" xfId="35486" xr:uid="{A6341C8E-C590-4B3A-9B0A-81F6E6FC54D3}"/>
    <cellStyle name="Normal 12 5 4 3" xfId="11362" xr:uid="{472AC15E-72AE-4D4C-8A16-68C917B3AFE9}"/>
    <cellStyle name="Normal 12 5 4 4" xfId="16597" xr:uid="{CCD7250C-C447-4642-BB57-9D34EBDF9D88}"/>
    <cellStyle name="Normal 12 5 4 5" xfId="18822" xr:uid="{8E9D9EBE-E4B6-4EBB-9733-44FD48C3EFCD}"/>
    <cellStyle name="Normal 12 5 4 6" xfId="9064" xr:uid="{69F33873-FCDF-4001-9A6B-9786198C1011}"/>
    <cellStyle name="Normal 12 5 4 6 2" xfId="20385" xr:uid="{A41DEEFE-9EBD-4B9B-9545-996EAFA33B2A}"/>
    <cellStyle name="Normal 12 5 4 6 2 2" xfId="25941" xr:uid="{9740D0C8-3F94-4F91-A23E-2BA0CA147205}"/>
    <cellStyle name="Normal 12 5 4 6 2 3" xfId="31435" xr:uid="{122EA8E6-1EB9-47CC-9FDC-5F41967B2F1A}"/>
    <cellStyle name="Normal 12 5 4 6 2 4" xfId="36919" xr:uid="{EC2CC759-DF4B-4B14-8340-7AE321E4B0ED}"/>
    <cellStyle name="Normal 12 5 4 6 3" xfId="23212" xr:uid="{7EAAB284-C5B6-401E-8A61-9DAA576820BD}"/>
    <cellStyle name="Normal 12 5 4 6 4" xfId="28706" xr:uid="{F248B489-223A-4264-9443-B987D13ECF84}"/>
    <cellStyle name="Normal 12 5 4 6 5" xfId="34190" xr:uid="{F297D9E1-2F18-4340-AD90-163DC9362D3B}"/>
    <cellStyle name="Normal 12 5 5" xfId="6003" xr:uid="{E59D69D5-2F4C-4B9D-A2B6-EE1B69092040}"/>
    <cellStyle name="Normal 12 5 5 2" xfId="14395" xr:uid="{255EEEA7-CBCB-4C59-B1F7-9EA8CBD6DCAA}"/>
    <cellStyle name="Normal 12 5 5 2 2" xfId="21682" xr:uid="{BF575DAF-51D4-4B2D-9B05-7C6D42592D13}"/>
    <cellStyle name="Normal 12 5 5 2 2 2" xfId="27238" xr:uid="{B694D089-5E43-49D0-9CA2-2AD3AE1A65EB}"/>
    <cellStyle name="Normal 12 5 5 2 2 3" xfId="32732" xr:uid="{4297AB54-A007-48DE-85BB-702D6C97B8F6}"/>
    <cellStyle name="Normal 12 5 5 2 2 4" xfId="38216" xr:uid="{28D5C3C3-9A87-4DE7-AA91-789E5C1ACE2F}"/>
    <cellStyle name="Normal 12 5 5 2 3" xfId="24509" xr:uid="{36C42679-CE49-40CD-B22F-D2730622BD9A}"/>
    <cellStyle name="Normal 12 5 5 2 4" xfId="30003" xr:uid="{BF3A7948-560B-40D6-9CD4-4B33D5E10F2E}"/>
    <cellStyle name="Normal 12 5 5 2 5" xfId="35487" xr:uid="{69438225-A049-4749-88DD-FA037332C7D5}"/>
    <cellStyle name="Normal 12 5 5 3" xfId="11363" xr:uid="{29A157D2-E0C3-4408-958A-5B4019FC81F6}"/>
    <cellStyle name="Normal 12 5 5 4" xfId="16598" xr:uid="{01DF9C01-443E-4654-AF84-A896E67C6A1B}"/>
    <cellStyle name="Normal 12 5 5 5" xfId="18823" xr:uid="{A6E1017C-4033-499B-8A9C-2AD44A6740BE}"/>
    <cellStyle name="Normal 12 5 5 6" xfId="9065" xr:uid="{EA4E0E9A-E6F8-4404-B613-C5BCBB81375B}"/>
    <cellStyle name="Normal 12 5 5 6 2" xfId="20386" xr:uid="{E5220AF3-B7CE-42ED-9C6D-83D9EEEA3CB0}"/>
    <cellStyle name="Normal 12 5 5 6 2 2" xfId="25942" xr:uid="{B71B60A0-8761-4149-8FB9-C5ED638D201D}"/>
    <cellStyle name="Normal 12 5 5 6 2 3" xfId="31436" xr:uid="{5DA0B9DE-EB91-403F-AB47-CAFFE975BE41}"/>
    <cellStyle name="Normal 12 5 5 6 2 4" xfId="36920" xr:uid="{951E19EF-A173-46CB-AE11-D777531B437D}"/>
    <cellStyle name="Normal 12 5 5 6 3" xfId="23213" xr:uid="{729F3CB4-3CEE-480D-8D0C-27FA232C0319}"/>
    <cellStyle name="Normal 12 5 5 6 4" xfId="28707" xr:uid="{641A7E88-84F4-4DC9-A1DA-978A9811D3F2}"/>
    <cellStyle name="Normal 12 5 5 6 5" xfId="34191" xr:uid="{C4E80B70-E2C2-4A46-A008-45D5AA62647D}"/>
    <cellStyle name="Normal 12 5 6" xfId="7191" xr:uid="{CA388931-A4A9-4A53-BF55-C96B2AE148D2}"/>
    <cellStyle name="Normal 12 5 6 2" xfId="14396" xr:uid="{F33DBDB6-A998-499C-B016-25F37C272B89}"/>
    <cellStyle name="Normal 12 5 6 2 2" xfId="21683" xr:uid="{E7CC7927-6FB5-459E-A795-D449A0BCF81A}"/>
    <cellStyle name="Normal 12 5 6 2 2 2" xfId="27239" xr:uid="{30C33C54-6BEA-4369-9524-3819FED15851}"/>
    <cellStyle name="Normal 12 5 6 2 2 3" xfId="32733" xr:uid="{C890D0AE-B69A-455D-8748-6CA5C7C60A8F}"/>
    <cellStyle name="Normal 12 5 6 2 2 4" xfId="38217" xr:uid="{1EDC7E95-1CEB-40C4-9E43-E0B049220E13}"/>
    <cellStyle name="Normal 12 5 6 2 3" xfId="24510" xr:uid="{A5EB1884-4DB6-48C9-97BB-A1CD2563B977}"/>
    <cellStyle name="Normal 12 5 6 2 4" xfId="30004" xr:uid="{72BD2D06-E40B-4BB6-AE28-1D0D170F6812}"/>
    <cellStyle name="Normal 12 5 6 2 5" xfId="35488" xr:uid="{9DEEE117-FE75-4986-9442-3A818CDD241D}"/>
    <cellStyle name="Normal 12 5 6 3" xfId="10258" xr:uid="{6C37DF11-3579-4E8E-A9D2-E3057F739E40}"/>
    <cellStyle name="Normal 12 5 6 4" xfId="9066" xr:uid="{FD29C817-F6CF-4CFB-B6E4-F575F9CE1B53}"/>
    <cellStyle name="Normal 12 5 6 4 2" xfId="20387" xr:uid="{C1AA8B30-0665-4ED7-947B-52AA80D16142}"/>
    <cellStyle name="Normal 12 5 6 4 2 2" xfId="25943" xr:uid="{9F53831F-1AAC-49A8-B4FE-5C003A05C8DB}"/>
    <cellStyle name="Normal 12 5 6 4 2 3" xfId="31437" xr:uid="{0C0723E3-88D8-4F4E-BE1E-A2BE2E0893C8}"/>
    <cellStyle name="Normal 12 5 6 4 2 4" xfId="36921" xr:uid="{75E44EA5-11A6-432A-B719-8A5933B2F057}"/>
    <cellStyle name="Normal 12 5 6 4 3" xfId="23214" xr:uid="{892F8C67-D7E1-45FE-B6D1-504F52F09BF9}"/>
    <cellStyle name="Normal 12 5 6 4 4" xfId="28708" xr:uid="{F663C2FA-677A-4104-92E7-0A2D2226DCB9}"/>
    <cellStyle name="Normal 12 5 6 4 5" xfId="34192" xr:uid="{7571D0D1-A1C1-4D7C-8393-7DD6A04AE301}"/>
    <cellStyle name="Normal 12 5 7" xfId="9067" xr:uid="{C606FB46-7388-4EC6-B9DF-C8099DDC1030}"/>
    <cellStyle name="Normal 12 5 7 2" xfId="20388" xr:uid="{33601FA8-98E2-44A5-AD4B-3C966D989798}"/>
    <cellStyle name="Normal 12 5 7 2 2" xfId="25944" xr:uid="{E3259A24-8FE1-47DD-9CEE-605A30AB85DF}"/>
    <cellStyle name="Normal 12 5 7 2 3" xfId="31438" xr:uid="{23AEBDFF-E385-40EA-AE53-2187E6EDA5C5}"/>
    <cellStyle name="Normal 12 5 7 2 4" xfId="36922" xr:uid="{54711A44-19F9-4D62-8AB0-48C7065A3116}"/>
    <cellStyle name="Normal 12 5 7 3" xfId="23215" xr:uid="{63E970B3-FCB3-40E8-B792-359C7C75A174}"/>
    <cellStyle name="Normal 12 5 7 4" xfId="28709" xr:uid="{709A3FCB-E4A6-4CD3-921A-4E617711FC9C}"/>
    <cellStyle name="Normal 12 5 7 5" xfId="34193" xr:uid="{A6981FA5-60C2-45C5-8851-E7097AFE1885}"/>
    <cellStyle name="Normal 12 5 8" xfId="14390" xr:uid="{225DA1B9-A713-484D-8BB0-8B7F00669CB6}"/>
    <cellStyle name="Normal 12 5 8 2" xfId="21677" xr:uid="{91C304FB-1B81-4C26-B961-89F5AD39253D}"/>
    <cellStyle name="Normal 12 5 8 2 2" xfId="27233" xr:uid="{A426B9B5-ED4B-4A1C-8D3F-56875A413037}"/>
    <cellStyle name="Normal 12 5 8 2 3" xfId="32727" xr:uid="{DC88DCB2-089E-4512-BAF3-B37E6D69BC43}"/>
    <cellStyle name="Normal 12 5 8 2 4" xfId="38211" xr:uid="{CFF6A77C-B1B2-46C1-9AF0-40F66A01394E}"/>
    <cellStyle name="Normal 12 5 8 3" xfId="24504" xr:uid="{BDB6FFB3-596F-4E43-84C1-6A148A4D634A}"/>
    <cellStyle name="Normal 12 5 8 4" xfId="29998" xr:uid="{855286A8-4059-40FA-9EC9-8BBB0D387895}"/>
    <cellStyle name="Normal 12 5 8 5" xfId="35482" xr:uid="{435BEEE7-B3D1-4050-AC7E-6F499C969D11}"/>
    <cellStyle name="Normal 12 5 9" xfId="11358" xr:uid="{D6F73D94-5231-4006-BBAD-C6180D4DCD99}"/>
    <cellStyle name="Normal 12 6" xfId="6004" xr:uid="{8387A24A-2D72-41BA-B607-8A12D802F65E}"/>
    <cellStyle name="Normal 12 6 2" xfId="14397" xr:uid="{2210A64D-BDC5-44EB-B7E0-77809F96CF36}"/>
    <cellStyle name="Normal 12 6 2 2" xfId="21684" xr:uid="{4995E590-E63A-4E0F-950C-BC3BED6A2E5C}"/>
    <cellStyle name="Normal 12 6 2 2 2" xfId="27240" xr:uid="{89590F92-D3EB-473A-A42E-8264595215D8}"/>
    <cellStyle name="Normal 12 6 2 2 3" xfId="32734" xr:uid="{757C04F5-4F71-4063-B200-36EEDBF6ED15}"/>
    <cellStyle name="Normal 12 6 2 2 4" xfId="38218" xr:uid="{F00F58E0-4478-421B-85D0-A1B757C88079}"/>
    <cellStyle name="Normal 12 6 2 3" xfId="24511" xr:uid="{88C1F3DB-145C-4DFA-9CB2-0B64FFEA8AED}"/>
    <cellStyle name="Normal 12 6 2 4" xfId="30005" xr:uid="{4957B6EF-8935-4685-9760-C503E736B6F3}"/>
    <cellStyle name="Normal 12 6 2 5" xfId="35489" xr:uid="{A9BEE1D4-888A-4E60-98FE-F959897D79C1}"/>
    <cellStyle name="Normal 12 6 3" xfId="11364" xr:uid="{8F888384-5263-4CBD-9452-EAD550F131C8}"/>
    <cellStyle name="Normal 12 6 4" xfId="16599" xr:uid="{86DA0483-8260-4783-BD6B-7B5E22053C21}"/>
    <cellStyle name="Normal 12 6 5" xfId="18824" xr:uid="{0944C733-EBBA-4280-86A7-D1E996AF9159}"/>
    <cellStyle name="Normal 12 6 6" xfId="9068" xr:uid="{B8514505-1F3E-4440-9875-7E5DD91B63BC}"/>
    <cellStyle name="Normal 12 6 6 2" xfId="20389" xr:uid="{7A3BB73B-D3F3-4628-8FC6-5D141C145777}"/>
    <cellStyle name="Normal 12 6 6 2 2" xfId="25945" xr:uid="{0E57ABA5-9354-4EA7-9E50-D95F5EEEEAD5}"/>
    <cellStyle name="Normal 12 6 6 2 3" xfId="31439" xr:uid="{66006DCD-6D24-4A65-8C4C-4770FD6D60A7}"/>
    <cellStyle name="Normal 12 6 6 2 4" xfId="36923" xr:uid="{FE1778A4-6621-46C9-8009-5EB476D6AF55}"/>
    <cellStyle name="Normal 12 6 6 3" xfId="23216" xr:uid="{350D1A4D-492C-4585-B44B-B1F25F5EB895}"/>
    <cellStyle name="Normal 12 6 6 4" xfId="28710" xr:uid="{F3DC3EC5-3CB9-47BA-8C29-CCC9BDA775D4}"/>
    <cellStyle name="Normal 12 6 6 5" xfId="34194" xr:uid="{F836B260-C37C-4054-9F68-434D533ED5FB}"/>
    <cellStyle name="Normal 12 7" xfId="7075" xr:uid="{C8242565-8402-4463-A49C-E55D9D897328}"/>
    <cellStyle name="Normal 12 7 2" xfId="19880" xr:uid="{E5F51FE4-E77E-4F70-81EA-2FADC0444395}"/>
    <cellStyle name="Normal 12 7 3" xfId="9069" xr:uid="{F0CD1509-ADB3-41CE-9733-0831BF827126}"/>
    <cellStyle name="Normal 12 7 3 2" xfId="20390" xr:uid="{0BA26AF1-8A52-4BD8-9D4A-D1058C645767}"/>
    <cellStyle name="Normal 12 7 3 2 2" xfId="25946" xr:uid="{7E53EF91-EC2B-47A3-8E39-0514CD0C0C46}"/>
    <cellStyle name="Normal 12 7 3 2 3" xfId="31440" xr:uid="{7816403B-39EF-433F-A91A-5EF4EE49ABD0}"/>
    <cellStyle name="Normal 12 7 3 2 4" xfId="36924" xr:uid="{333A0833-3575-457E-AB09-CAB372BF8C11}"/>
    <cellStyle name="Normal 12 7 3 3" xfId="23217" xr:uid="{766C2FB7-13B3-4795-BE43-32341DFEA5D8}"/>
    <cellStyle name="Normal 12 7 3 4" xfId="28711" xr:uid="{E10CD923-E07C-415B-860D-D6E238681D7D}"/>
    <cellStyle name="Normal 12 7 3 5" xfId="34195" xr:uid="{1F115991-6C4A-45E7-8A97-8ECDB1E807FB}"/>
    <cellStyle name="Normal 12 8" xfId="9070" xr:uid="{38EC51A2-253D-4F21-871B-3AE38F7E479B}"/>
    <cellStyle name="Normal 12 8 2" xfId="20391" xr:uid="{0E969994-4BFB-4847-ABD0-CA9CDE568BB7}"/>
    <cellStyle name="Normal 12 8 2 2" xfId="25947" xr:uid="{CDCCE268-7F82-4524-9D81-2737189C9007}"/>
    <cellStyle name="Normal 12 8 2 3" xfId="31441" xr:uid="{D251FB2B-FDA7-46CD-921C-71398487B376}"/>
    <cellStyle name="Normal 12 8 2 4" xfId="36925" xr:uid="{1546897F-9801-46C6-BBF5-E3A94A5137F4}"/>
    <cellStyle name="Normal 12 8 3" xfId="23218" xr:uid="{9947B2F9-E3B3-49C8-88EA-752F9F08224F}"/>
    <cellStyle name="Normal 12 8 4" xfId="28712" xr:uid="{D6F821A5-6E14-4B48-AEBF-5E1DA52921D8}"/>
    <cellStyle name="Normal 12 8 5" xfId="34196" xr:uid="{A6F7C4AF-9478-4D89-8606-98E63AC3F5C5}"/>
    <cellStyle name="Normal 12 9" xfId="14373" xr:uid="{25F00187-F0B7-4F28-A282-2AAE1CA59E09}"/>
    <cellStyle name="Normal 12 9 2" xfId="21660" xr:uid="{6B1AA474-E1F9-4B95-BA99-FEC70432E148}"/>
    <cellStyle name="Normal 12 9 2 2" xfId="27216" xr:uid="{008EAA56-8634-42F7-A6D9-A8452CD45D37}"/>
    <cellStyle name="Normal 12 9 2 3" xfId="32710" xr:uid="{16BA0FA3-3F74-4DEB-BB92-7106B1EFD4D9}"/>
    <cellStyle name="Normal 12 9 2 4" xfId="38194" xr:uid="{AD87D38B-F3BF-4C90-AF0C-71927028DBB4}"/>
    <cellStyle name="Normal 12 9 3" xfId="24487" xr:uid="{46A59FD8-B974-45F7-B2CD-C4E4D107A277}"/>
    <cellStyle name="Normal 12 9 4" xfId="29981" xr:uid="{2F8B5112-6EE7-44D9-A99B-3DFA9F147A7A}"/>
    <cellStyle name="Normal 12 9 5" xfId="35465" xr:uid="{C250B0B2-2533-46C7-AFBA-C70EEA96343C}"/>
    <cellStyle name="Normal 120" xfId="39330" xr:uid="{4D0F83BD-EF2B-4320-9379-476FA64CCEAD}"/>
    <cellStyle name="Normal 121" xfId="39331" xr:uid="{DAC5B5DA-E7AD-4BCD-B2AE-B70EE1DA7500}"/>
    <cellStyle name="Normal 122" xfId="39332" xr:uid="{03C5E127-778A-4C95-9554-89D900AD3B33}"/>
    <cellStyle name="Normal 123" xfId="39333" xr:uid="{C1896A0B-9CE2-4879-9DBB-03AA473BF3BE}"/>
    <cellStyle name="Normal 124" xfId="39335" xr:uid="{2F494DF3-9758-4EC2-8F26-D53512A8CF59}"/>
    <cellStyle name="Normal 125" xfId="328" xr:uid="{E03C33A9-8265-4EB0-9CAE-31BECB3F5BBA}"/>
    <cellStyle name="Normal 125 2" xfId="40188" xr:uid="{2A8C87D9-04A4-4083-B841-06A1B2D7870B}"/>
    <cellStyle name="Normal 125 2 2" xfId="40283" xr:uid="{92584C94-4AB2-4CF1-88EE-033CD6A68897}"/>
    <cellStyle name="Normal 125 2 3" xfId="40275" xr:uid="{E2968643-F649-4A5A-A2B6-11325ADAC500}"/>
    <cellStyle name="Normal 125 3" xfId="40192" xr:uid="{7590F8A4-FB58-4068-9CCA-448D5C4D9085}"/>
    <cellStyle name="Normal 126" xfId="395" xr:uid="{B2848952-7FD5-472A-B1B5-2CA34ED75FB6}"/>
    <cellStyle name="Normal 127" xfId="39337" xr:uid="{45524390-16AB-457D-99E3-355DBB999857}"/>
    <cellStyle name="Normal 128" xfId="39338" xr:uid="{80DA7FEA-BCB9-486F-B376-6D2ACF59EB8B}"/>
    <cellStyle name="Normal 129" xfId="39339" xr:uid="{22BE52F2-65F0-42A5-8279-5A86A99FF93D}"/>
    <cellStyle name="Normal 13" xfId="656" xr:uid="{0DD8431E-93DE-4C9D-A465-F9C64108E937}"/>
    <cellStyle name="Normal 13 10" xfId="6006" xr:uid="{989D1555-7B38-4CE2-8EFF-F77BDF26CB61}"/>
    <cellStyle name="Normal 13 10 2" xfId="14399" xr:uid="{1672A3FA-95A3-4BCF-BACC-4212121DB8AB}"/>
    <cellStyle name="Normal 13 10 2 2" xfId="21686" xr:uid="{3E129E63-8A05-4C76-AB54-16AA4EF83E12}"/>
    <cellStyle name="Normal 13 10 2 2 2" xfId="27242" xr:uid="{7FEF4042-BBE9-46BA-A6AA-878791938FA0}"/>
    <cellStyle name="Normal 13 10 2 2 3" xfId="32736" xr:uid="{17B1196B-D8AA-4C8A-A8B2-E88CCB2599C5}"/>
    <cellStyle name="Normal 13 10 2 2 4" xfId="38220" xr:uid="{9A14FC59-2F44-4132-9322-4B4E6F6C4BB5}"/>
    <cellStyle name="Normal 13 10 2 3" xfId="24513" xr:uid="{BF58B647-A45A-44D7-91F8-8D842B5CDE89}"/>
    <cellStyle name="Normal 13 10 2 4" xfId="30007" xr:uid="{A91DBBBA-E478-4DBC-BA40-D7EB678C0122}"/>
    <cellStyle name="Normal 13 10 2 5" xfId="35491" xr:uid="{5BE4E858-6197-41CD-9B37-54E31E0B5B95}"/>
    <cellStyle name="Normal 13 10 3" xfId="11366" xr:uid="{308C7615-1B50-41AF-9531-87D233347FAE}"/>
    <cellStyle name="Normal 13 10 4" xfId="16601" xr:uid="{93B55B8B-4878-46B7-9811-4AC3FA4FA772}"/>
    <cellStyle name="Normal 13 10 5" xfId="18826" xr:uid="{D7929304-0A7C-47A6-AFD6-CB8169846D38}"/>
    <cellStyle name="Normal 13 10 6" xfId="9072" xr:uid="{40C02D19-7F32-44F4-802A-1A01E8735C6D}"/>
    <cellStyle name="Normal 13 10 6 2" xfId="20393" xr:uid="{D78B2325-05A8-46A2-A8E1-13CAFBB4E5A0}"/>
    <cellStyle name="Normal 13 10 6 2 2" xfId="25949" xr:uid="{40747189-8B0E-4CCC-900B-234C7714944F}"/>
    <cellStyle name="Normal 13 10 6 2 3" xfId="31443" xr:uid="{2791B2AF-4068-4F68-830C-FCC786ACF4D2}"/>
    <cellStyle name="Normal 13 10 6 2 4" xfId="36927" xr:uid="{6FD8F79F-CBDE-41B6-A3B4-A2740329BD19}"/>
    <cellStyle name="Normal 13 10 6 3" xfId="23220" xr:uid="{166BA19B-3F92-4EBE-8D14-A2F89233AF7D}"/>
    <cellStyle name="Normal 13 10 6 4" xfId="28714" xr:uid="{2BD76E87-8778-4B26-9EDB-42CFABC8A6FE}"/>
    <cellStyle name="Normal 13 10 6 5" xfId="34198" xr:uid="{C097340E-3340-4F86-8AD5-9ABA515657D4}"/>
    <cellStyle name="Normal 13 11" xfId="6007" xr:uid="{9FCA677E-C2AC-46CE-B3E2-08CCC793810D}"/>
    <cellStyle name="Normal 13 11 2" xfId="14400" xr:uid="{AEF294A7-05FC-4FAE-A9C9-0C710A5631AE}"/>
    <cellStyle name="Normal 13 11 2 2" xfId="21687" xr:uid="{F497625E-6380-431A-A7AB-A7C6D7F479B2}"/>
    <cellStyle name="Normal 13 11 2 2 2" xfId="27243" xr:uid="{8EEE4AA6-33CA-48D8-BA68-937417687BB4}"/>
    <cellStyle name="Normal 13 11 2 2 3" xfId="32737" xr:uid="{DEE6AF0C-584A-4132-B2A4-0FE40AFF2C23}"/>
    <cellStyle name="Normal 13 11 2 2 4" xfId="38221" xr:uid="{9FA205AC-2DFB-474B-A2E3-845DFBDDE60C}"/>
    <cellStyle name="Normal 13 11 2 3" xfId="24514" xr:uid="{96152B43-C7F1-42DA-88EE-40E92642D446}"/>
    <cellStyle name="Normal 13 11 2 4" xfId="30008" xr:uid="{03F4C5AF-17A4-4B7D-A5BF-32BFEF38B6C1}"/>
    <cellStyle name="Normal 13 11 2 5" xfId="35492" xr:uid="{48299F9D-AA6D-4DC9-ACE3-40CDE0462FAE}"/>
    <cellStyle name="Normal 13 11 3" xfId="11367" xr:uid="{B58E98E7-4500-4072-9A2C-F5968D8BEBA9}"/>
    <cellStyle name="Normal 13 11 4" xfId="16602" xr:uid="{20A6D1A4-3E6A-4ED3-A879-7C4DA9E9F7A7}"/>
    <cellStyle name="Normal 13 11 5" xfId="18827" xr:uid="{2B86C50D-32D7-42D3-AD9B-ECC626D3172C}"/>
    <cellStyle name="Normal 13 11 6" xfId="9073" xr:uid="{A2099FD5-B9BE-46B7-B8CB-3BA0AA832D94}"/>
    <cellStyle name="Normal 13 11 6 2" xfId="20394" xr:uid="{89C7DC1E-F47B-4A17-80D6-1D9B8D5E0793}"/>
    <cellStyle name="Normal 13 11 6 2 2" xfId="25950" xr:uid="{B9AF11A3-5CF4-47BF-8BC6-9CD4A49500EE}"/>
    <cellStyle name="Normal 13 11 6 2 3" xfId="31444" xr:uid="{152C1E11-5D68-4C8E-B310-B31336CD521B}"/>
    <cellStyle name="Normal 13 11 6 2 4" xfId="36928" xr:uid="{C13AC08E-AFF2-4CC8-A103-13C473C26744}"/>
    <cellStyle name="Normal 13 11 6 3" xfId="23221" xr:uid="{DDAC6651-C0F4-45E1-BC78-861309265377}"/>
    <cellStyle name="Normal 13 11 6 4" xfId="28715" xr:uid="{D2D3C6B7-3542-4178-A3E3-B086DE4E0A9C}"/>
    <cellStyle name="Normal 13 11 6 5" xfId="34199" xr:uid="{905AD7D6-9CD9-4244-A0EE-D26119FF090B}"/>
    <cellStyle name="Normal 13 12" xfId="6008" xr:uid="{04ADFC50-0FED-4031-A77C-ABA55CEEDAAE}"/>
    <cellStyle name="Normal 13 12 2" xfId="14401" xr:uid="{1B7911DA-118B-49FD-A74B-F223AE1FB9A1}"/>
    <cellStyle name="Normal 13 12 2 2" xfId="21688" xr:uid="{0ADCAEBC-CF71-4B34-9A15-50E8CFF8B5E4}"/>
    <cellStyle name="Normal 13 12 2 2 2" xfId="27244" xr:uid="{6E68528D-3B8F-4BCE-80C8-A0F5B9822964}"/>
    <cellStyle name="Normal 13 12 2 2 3" xfId="32738" xr:uid="{334845A9-FD87-41FC-AFEE-DEC0C6712601}"/>
    <cellStyle name="Normal 13 12 2 2 4" xfId="38222" xr:uid="{8629FA3D-E853-4ADD-BDC2-88BC46803E28}"/>
    <cellStyle name="Normal 13 12 2 3" xfId="24515" xr:uid="{57EAA921-3B22-44CF-8D39-4290553338B6}"/>
    <cellStyle name="Normal 13 12 2 4" xfId="30009" xr:uid="{54C8CD7D-4F5F-441A-8CC4-BB272B3C3B32}"/>
    <cellStyle name="Normal 13 12 2 5" xfId="35493" xr:uid="{8E1E65E0-8574-491C-8C29-71D2A46EB5B1}"/>
    <cellStyle name="Normal 13 12 3" xfId="11368" xr:uid="{F3857AB1-C299-4514-ACDC-93B1156FC51D}"/>
    <cellStyle name="Normal 13 12 4" xfId="16603" xr:uid="{8BF8186F-C01A-4954-94E1-9529B263D5ED}"/>
    <cellStyle name="Normal 13 12 5" xfId="18828" xr:uid="{666AF396-EACF-4981-BB67-56CF431DC5E8}"/>
    <cellStyle name="Normal 13 12 6" xfId="9074" xr:uid="{E33590BE-2C79-4E90-AF7E-0FB5009B7078}"/>
    <cellStyle name="Normal 13 12 6 2" xfId="20395" xr:uid="{D3C6A4E7-E11F-4F99-9659-8F9B7CE7F26F}"/>
    <cellStyle name="Normal 13 12 6 2 2" xfId="25951" xr:uid="{6A8221AB-ABA2-4B4F-8490-FE58A1BC832C}"/>
    <cellStyle name="Normal 13 12 6 2 3" xfId="31445" xr:uid="{5FCF1505-C6C9-46F2-B5AB-91A71AB5D8A2}"/>
    <cellStyle name="Normal 13 12 6 2 4" xfId="36929" xr:uid="{DF006459-C431-4BD7-B932-34041B9C1A75}"/>
    <cellStyle name="Normal 13 12 6 3" xfId="23222" xr:uid="{368B232E-AB5D-4288-B811-80161D97D753}"/>
    <cellStyle name="Normal 13 12 6 4" xfId="28716" xr:uid="{70C6932F-B9DA-479D-989E-F6826BCEB739}"/>
    <cellStyle name="Normal 13 12 6 5" xfId="34200" xr:uid="{8700F4E8-A1E7-4107-ACD8-8510FE585EE7}"/>
    <cellStyle name="Normal 13 13" xfId="6009" xr:uid="{98414540-D4FF-4F4E-8D54-375FB49012D5}"/>
    <cellStyle name="Normal 13 13 2" xfId="14402" xr:uid="{6C72AFBE-4B12-4F5C-8063-35C4A929BE07}"/>
    <cellStyle name="Normal 13 13 2 2" xfId="21689" xr:uid="{D9DB006D-DEF2-46FD-91BD-0D35109CB51D}"/>
    <cellStyle name="Normal 13 13 2 2 2" xfId="27245" xr:uid="{82FA8DC1-DFB8-44BC-BC27-2CDD49894375}"/>
    <cellStyle name="Normal 13 13 2 2 3" xfId="32739" xr:uid="{9548811F-5FDB-4E38-A6B0-C1B289E0379D}"/>
    <cellStyle name="Normal 13 13 2 2 4" xfId="38223" xr:uid="{4D6DB76D-A0B8-4588-8600-92DA9037EFB1}"/>
    <cellStyle name="Normal 13 13 2 3" xfId="24516" xr:uid="{AC9AE226-9CC6-41FB-8962-91C874881930}"/>
    <cellStyle name="Normal 13 13 2 4" xfId="30010" xr:uid="{D35B29EC-F036-452E-AFD4-E793F26CED28}"/>
    <cellStyle name="Normal 13 13 2 5" xfId="35494" xr:uid="{CA0B0EF8-EEF2-46AB-B83D-BE6ADBB51879}"/>
    <cellStyle name="Normal 13 13 3" xfId="11369" xr:uid="{7C50A263-6E31-4430-A913-B3237A1C36A7}"/>
    <cellStyle name="Normal 13 13 4" xfId="16604" xr:uid="{762E2B6D-3218-403C-8257-62A941E5F52D}"/>
    <cellStyle name="Normal 13 13 5" xfId="18829" xr:uid="{E237EE86-3595-42D4-A2FE-C89F28CC519D}"/>
    <cellStyle name="Normal 13 13 6" xfId="9075" xr:uid="{8698F4C6-B6A5-4D13-ABDA-5119ACFBC655}"/>
    <cellStyle name="Normal 13 13 6 2" xfId="20396" xr:uid="{8C55BAAB-6C45-45BE-A049-C7CB0A2E9D0B}"/>
    <cellStyle name="Normal 13 13 6 2 2" xfId="25952" xr:uid="{2C274A6C-6645-45BE-AC48-E07050347839}"/>
    <cellStyle name="Normal 13 13 6 2 3" xfId="31446" xr:uid="{80596F90-A513-43DC-AF64-402B13F4A912}"/>
    <cellStyle name="Normal 13 13 6 2 4" xfId="36930" xr:uid="{B086B31B-5092-4D17-8CC1-1F737A8F478F}"/>
    <cellStyle name="Normal 13 13 6 3" xfId="23223" xr:uid="{76D44C15-9B06-45FE-80F0-D8B68B296DA0}"/>
    <cellStyle name="Normal 13 13 6 4" xfId="28717" xr:uid="{BBC38B0F-0FA6-4E10-89A2-B3B73F1E5A45}"/>
    <cellStyle name="Normal 13 13 6 5" xfId="34201" xr:uid="{96BCA795-EAEE-4D8D-A935-F849D2517812}"/>
    <cellStyle name="Normal 13 14" xfId="6010" xr:uid="{6D26D71D-AB96-403D-AE93-A7A9E8479750}"/>
    <cellStyle name="Normal 13 14 2" xfId="14403" xr:uid="{8EC6051E-15A6-4D7E-B6F3-09DDAC002627}"/>
    <cellStyle name="Normal 13 14 2 2" xfId="21690" xr:uid="{6D673773-2722-47F4-8AB4-9FB54DE410E8}"/>
    <cellStyle name="Normal 13 14 2 2 2" xfId="27246" xr:uid="{47B18A03-829E-4010-BE10-98866A134702}"/>
    <cellStyle name="Normal 13 14 2 2 3" xfId="32740" xr:uid="{9F9D7D2B-6C1F-4BD1-A61C-ECCA8D8404AF}"/>
    <cellStyle name="Normal 13 14 2 2 4" xfId="38224" xr:uid="{176DF472-5B41-4034-B609-EE763F74AA82}"/>
    <cellStyle name="Normal 13 14 2 3" xfId="24517" xr:uid="{14783938-5BBE-4975-85EE-F509DFFE3441}"/>
    <cellStyle name="Normal 13 14 2 4" xfId="30011" xr:uid="{98580038-0495-40F8-84D0-3370EE13E9BE}"/>
    <cellStyle name="Normal 13 14 2 5" xfId="35495" xr:uid="{FF1C86A6-17BC-43C1-A1D3-9CE9AEAE643E}"/>
    <cellStyle name="Normal 13 14 3" xfId="11370" xr:uid="{250FD616-83CF-4A67-B51F-F376EFD2FFD3}"/>
    <cellStyle name="Normal 13 14 4" xfId="16605" xr:uid="{76C712D0-5ECD-43CB-AE9D-63E0EBBEF173}"/>
    <cellStyle name="Normal 13 14 5" xfId="18830" xr:uid="{69A9127F-925D-4AD2-A6AB-130E1D4B9B37}"/>
    <cellStyle name="Normal 13 14 6" xfId="9076" xr:uid="{61DDD7DC-6F65-4050-BF51-AB614A870690}"/>
    <cellStyle name="Normal 13 14 6 2" xfId="20397" xr:uid="{9BEF2DD6-B1D0-4273-8DA3-17B13147D93A}"/>
    <cellStyle name="Normal 13 14 6 2 2" xfId="25953" xr:uid="{E94C40D5-E83F-4C72-953E-7A3B0AD4CA18}"/>
    <cellStyle name="Normal 13 14 6 2 3" xfId="31447" xr:uid="{9B54713D-91EC-4407-B457-89174B939A99}"/>
    <cellStyle name="Normal 13 14 6 2 4" xfId="36931" xr:uid="{3177C149-826F-45A8-AD51-060E8927CCF4}"/>
    <cellStyle name="Normal 13 14 6 3" xfId="23224" xr:uid="{CC917F5C-036C-4C30-9B16-DC0E6E623B2E}"/>
    <cellStyle name="Normal 13 14 6 4" xfId="28718" xr:uid="{A5A7BA07-D5ED-47AF-97F4-F8A4C1529688}"/>
    <cellStyle name="Normal 13 14 6 5" xfId="34202" xr:uid="{BE7AF6AD-330A-4B08-B0D6-E681C16CA1A8}"/>
    <cellStyle name="Normal 13 15" xfId="6011" xr:uid="{61B3ED00-28E8-4E41-85A9-281580839CE4}"/>
    <cellStyle name="Normal 13 15 2" xfId="14404" xr:uid="{A9CD8F80-6F0F-4E11-88F6-5FE29810DF92}"/>
    <cellStyle name="Normal 13 15 2 2" xfId="21691" xr:uid="{F00B9CCF-9376-4B9F-BB0B-785AA51A5737}"/>
    <cellStyle name="Normal 13 15 2 2 2" xfId="27247" xr:uid="{B61B39CD-C666-48F3-BCF7-B34789C290AD}"/>
    <cellStyle name="Normal 13 15 2 2 3" xfId="32741" xr:uid="{7532718D-9E72-4EBB-BA0E-DFB20B5F96B5}"/>
    <cellStyle name="Normal 13 15 2 2 4" xfId="38225" xr:uid="{D734BB71-4A42-4F48-8CFB-1C4DB591CCC2}"/>
    <cellStyle name="Normal 13 15 2 3" xfId="24518" xr:uid="{64C708CA-7887-4D6B-9D8E-BBCC351FF73D}"/>
    <cellStyle name="Normal 13 15 2 4" xfId="30012" xr:uid="{BA72AEDA-3FCD-44CE-8773-7B9F19C74981}"/>
    <cellStyle name="Normal 13 15 2 5" xfId="35496" xr:uid="{9A052257-6467-4892-BEDF-D2D50C8DBA5D}"/>
    <cellStyle name="Normal 13 15 3" xfId="11371" xr:uid="{3D630D79-EA77-47BF-9106-9D191B851E13}"/>
    <cellStyle name="Normal 13 15 4" xfId="16606" xr:uid="{66EB01E1-2CAC-4947-A114-1F20089F2BB2}"/>
    <cellStyle name="Normal 13 15 5" xfId="18831" xr:uid="{5EC635DF-F0EF-4954-840B-336690D736A1}"/>
    <cellStyle name="Normal 13 15 6" xfId="9077" xr:uid="{62ADC49E-F67D-4D4D-A94E-21AA0E4F8BC7}"/>
    <cellStyle name="Normal 13 15 6 2" xfId="20398" xr:uid="{F13ED0C1-C244-4F99-8E1B-0F59069C6450}"/>
    <cellStyle name="Normal 13 15 6 2 2" xfId="25954" xr:uid="{6CABE369-175C-4D6B-BF7B-D61FC8DAD86E}"/>
    <cellStyle name="Normal 13 15 6 2 3" xfId="31448" xr:uid="{6FDA4FDA-5793-46E4-9491-7598F5B928A1}"/>
    <cellStyle name="Normal 13 15 6 2 4" xfId="36932" xr:uid="{064D695C-0049-4BBC-83D1-0B1D4C570B11}"/>
    <cellStyle name="Normal 13 15 6 3" xfId="23225" xr:uid="{1D2C0F94-9674-4D56-B3C0-82FB3304981E}"/>
    <cellStyle name="Normal 13 15 6 4" xfId="28719" xr:uid="{4456B790-414B-49E8-81A7-F437B8FA0556}"/>
    <cellStyle name="Normal 13 15 6 5" xfId="34203" xr:uid="{6FBBF209-6FDA-496C-AA41-B9691F7B2F4A}"/>
    <cellStyle name="Normal 13 16" xfId="6012" xr:uid="{D7F979EB-F8D2-4034-B741-5C51195DBE57}"/>
    <cellStyle name="Normal 13 16 2" xfId="14405" xr:uid="{BD13BE03-D013-4465-B72F-B3771DC7DA74}"/>
    <cellStyle name="Normal 13 16 2 2" xfId="21692" xr:uid="{556F6984-A66F-452B-A442-5D533DFFB85B}"/>
    <cellStyle name="Normal 13 16 2 2 2" xfId="27248" xr:uid="{D8045893-E0DE-4AB7-9287-44ADF2189D06}"/>
    <cellStyle name="Normal 13 16 2 2 3" xfId="32742" xr:uid="{B25BDAB5-0D50-4A82-940D-C7CBD421312A}"/>
    <cellStyle name="Normal 13 16 2 2 4" xfId="38226" xr:uid="{7F4A7080-4EDD-41F9-B1F7-8121E746B7B3}"/>
    <cellStyle name="Normal 13 16 2 3" xfId="24519" xr:uid="{17769321-3D1A-48AF-A6A8-1324AA5092B8}"/>
    <cellStyle name="Normal 13 16 2 4" xfId="30013" xr:uid="{0410EA24-9AAD-4B21-8169-840B10182AEE}"/>
    <cellStyle name="Normal 13 16 2 5" xfId="35497" xr:uid="{6CF296A9-8224-4F5D-B8C4-EB8D7D3A7C94}"/>
    <cellStyle name="Normal 13 16 3" xfId="11372" xr:uid="{37821734-3F28-43E4-9D18-EB9B7023D0DC}"/>
    <cellStyle name="Normal 13 16 4" xfId="16607" xr:uid="{E0B2B1F2-DB31-443A-A5A8-F82E81000A43}"/>
    <cellStyle name="Normal 13 16 5" xfId="18832" xr:uid="{9EB92107-62BE-4188-A791-14494B4DF2D7}"/>
    <cellStyle name="Normal 13 16 6" xfId="9078" xr:uid="{B50926B9-AA54-4151-9C50-0E3E269CE637}"/>
    <cellStyle name="Normal 13 16 6 2" xfId="20399" xr:uid="{131AF8E9-EC36-42C0-843F-FB38E09E454F}"/>
    <cellStyle name="Normal 13 16 6 2 2" xfId="25955" xr:uid="{96CD7AAC-492F-49F4-B3E8-B9BFCB7BA751}"/>
    <cellStyle name="Normal 13 16 6 2 3" xfId="31449" xr:uid="{4D5DDBDD-2F71-4796-B98B-3F5F9C21510C}"/>
    <cellStyle name="Normal 13 16 6 2 4" xfId="36933" xr:uid="{DDC4BE01-D768-489D-8AA9-910D11365FA5}"/>
    <cellStyle name="Normal 13 16 6 3" xfId="23226" xr:uid="{54586DE1-F5C0-4959-84CB-CD892F64D9B6}"/>
    <cellStyle name="Normal 13 16 6 4" xfId="28720" xr:uid="{A367B4F0-F8CC-41A5-8F20-7C4BAF73D10B}"/>
    <cellStyle name="Normal 13 16 6 5" xfId="34204" xr:uid="{DFFBD9F3-3FF0-41BE-BFEF-70F37984F461}"/>
    <cellStyle name="Normal 13 17" xfId="6013" xr:uid="{E37353BD-CF50-488A-9030-CF5BE819495E}"/>
    <cellStyle name="Normal 13 17 2" xfId="14406" xr:uid="{0374B990-47EE-4C78-BCF8-916442E70808}"/>
    <cellStyle name="Normal 13 17 2 2" xfId="21693" xr:uid="{18A7CF2A-D1D4-43CE-AAED-2CC640EC47EA}"/>
    <cellStyle name="Normal 13 17 2 2 2" xfId="27249" xr:uid="{5D95EA10-88D3-4874-96D4-CEB1755E32E0}"/>
    <cellStyle name="Normal 13 17 2 2 3" xfId="32743" xr:uid="{C36E5624-474B-41FE-A68A-FA9EB60F9A71}"/>
    <cellStyle name="Normal 13 17 2 2 4" xfId="38227" xr:uid="{674F5A6A-A5D3-4E24-857C-22583BA035B0}"/>
    <cellStyle name="Normal 13 17 2 3" xfId="24520" xr:uid="{67FA0B93-0D24-4D94-ABE1-E54C0ED215FD}"/>
    <cellStyle name="Normal 13 17 2 4" xfId="30014" xr:uid="{9F3630C9-D1AD-4304-9517-E5D8DEF3FEB0}"/>
    <cellStyle name="Normal 13 17 2 5" xfId="35498" xr:uid="{F71311FF-FE68-40C0-98E7-5B3A798C3A0C}"/>
    <cellStyle name="Normal 13 17 3" xfId="11373" xr:uid="{202D5B38-C382-4E63-895B-241EB592A6CA}"/>
    <cellStyle name="Normal 13 17 4" xfId="16608" xr:uid="{BBE7FB0B-B784-4E69-8AA0-633CF1822E34}"/>
    <cellStyle name="Normal 13 17 5" xfId="18833" xr:uid="{60439C5D-FAF1-47C2-87DC-9F82BD6947BC}"/>
    <cellStyle name="Normal 13 17 6" xfId="9079" xr:uid="{09B855EC-39D4-43F4-BE3B-18AB626361D0}"/>
    <cellStyle name="Normal 13 17 6 2" xfId="20400" xr:uid="{A80BC8B1-4254-45DD-A9B4-C2DC297B929E}"/>
    <cellStyle name="Normal 13 17 6 2 2" xfId="25956" xr:uid="{E830F96E-DE23-4D65-B671-63CFD9F98363}"/>
    <cellStyle name="Normal 13 17 6 2 3" xfId="31450" xr:uid="{E0D6E1C9-220C-4D1E-8DBD-644EA5FAC4EA}"/>
    <cellStyle name="Normal 13 17 6 2 4" xfId="36934" xr:uid="{1C0320CE-9F7D-43DB-B65B-F5C1F89580F9}"/>
    <cellStyle name="Normal 13 17 6 3" xfId="23227" xr:uid="{955E3613-77A5-49DE-A1FB-DBC10B8FEFEA}"/>
    <cellStyle name="Normal 13 17 6 4" xfId="28721" xr:uid="{E658525E-74D3-454C-99FA-D043177F7409}"/>
    <cellStyle name="Normal 13 17 6 5" xfId="34205" xr:uid="{E4DC25D3-B6FA-451B-9950-0AD54ACA325A}"/>
    <cellStyle name="Normal 13 18" xfId="6014" xr:uid="{4901156A-C92D-4D4B-AF19-95FD35BCB35F}"/>
    <cellStyle name="Normal 13 18 2" xfId="14407" xr:uid="{55E7CB21-9BD1-4618-81D1-15C04E1A3B4E}"/>
    <cellStyle name="Normal 13 18 2 2" xfId="21694" xr:uid="{2C7C00D4-E841-4AFB-9E1F-75A660410302}"/>
    <cellStyle name="Normal 13 18 2 2 2" xfId="27250" xr:uid="{9AE196DE-264D-4615-A3B3-2EE08D70F6EC}"/>
    <cellStyle name="Normal 13 18 2 2 3" xfId="32744" xr:uid="{5BCBFDA7-FFA2-4406-BBA9-0D00A7475ED4}"/>
    <cellStyle name="Normal 13 18 2 2 4" xfId="38228" xr:uid="{396CE2E7-0A45-4824-B6ED-5BDD058A1BB9}"/>
    <cellStyle name="Normal 13 18 2 3" xfId="24521" xr:uid="{D7693F33-6903-4577-B80F-0C794ACB670D}"/>
    <cellStyle name="Normal 13 18 2 4" xfId="30015" xr:uid="{6371CF11-12DA-48D0-961F-C115F4956E1B}"/>
    <cellStyle name="Normal 13 18 2 5" xfId="35499" xr:uid="{25B75609-BDA7-448B-97DF-7FB8CD0333DE}"/>
    <cellStyle name="Normal 13 18 3" xfId="11374" xr:uid="{046718E3-79D8-4936-ADDD-5238D1C25C20}"/>
    <cellStyle name="Normal 13 18 4" xfId="16609" xr:uid="{A431DF2E-5D44-4539-BD57-9519984CBED3}"/>
    <cellStyle name="Normal 13 18 5" xfId="18834" xr:uid="{84CD9D0E-D662-4DC0-8044-5097EDD1B766}"/>
    <cellStyle name="Normal 13 18 6" xfId="9080" xr:uid="{C3A6C692-D42F-4ECA-8348-4FA95EDF0A8A}"/>
    <cellStyle name="Normal 13 18 6 2" xfId="20401" xr:uid="{0EF7B238-B140-4A0D-BA93-89FBCC117703}"/>
    <cellStyle name="Normal 13 18 6 2 2" xfId="25957" xr:uid="{CDF6BA8F-9B65-4F02-9AB8-09A9EAB9F3DF}"/>
    <cellStyle name="Normal 13 18 6 2 3" xfId="31451" xr:uid="{35B5549B-2D43-4DC7-BD6F-C108823DAF2E}"/>
    <cellStyle name="Normal 13 18 6 2 4" xfId="36935" xr:uid="{FDB353D9-727B-4B06-8CDA-B828F20024A4}"/>
    <cellStyle name="Normal 13 18 6 3" xfId="23228" xr:uid="{269FE08D-DE8A-4BD7-B677-8517E549F7F8}"/>
    <cellStyle name="Normal 13 18 6 4" xfId="28722" xr:uid="{19F147B8-5470-40E2-9035-88A29C19CA9D}"/>
    <cellStyle name="Normal 13 18 6 5" xfId="34206" xr:uid="{116F0A8B-F11A-4032-9BC1-B2C27AB548B3}"/>
    <cellStyle name="Normal 13 19" xfId="6015" xr:uid="{58BBDCB3-1D32-410E-BE3B-94E39F458B78}"/>
    <cellStyle name="Normal 13 19 2" xfId="14408" xr:uid="{091ECA08-57D4-4069-9F4C-BD10AFCA6A2D}"/>
    <cellStyle name="Normal 13 19 2 2" xfId="21695" xr:uid="{24BD5CEC-A2C5-40C3-A728-779B9380D8BA}"/>
    <cellStyle name="Normal 13 19 2 2 2" xfId="27251" xr:uid="{D7C83BEF-5700-48F3-A36E-8E5E72EC91F9}"/>
    <cellStyle name="Normal 13 19 2 2 3" xfId="32745" xr:uid="{CF583964-E633-432F-92E8-3E252B0E9859}"/>
    <cellStyle name="Normal 13 19 2 2 4" xfId="38229" xr:uid="{1C0E8BDF-F186-4D80-9CAB-78C1475A5A1D}"/>
    <cellStyle name="Normal 13 19 2 3" xfId="24522" xr:uid="{CBAB4DF2-5120-4AC6-8591-DA83798B666C}"/>
    <cellStyle name="Normal 13 19 2 4" xfId="30016" xr:uid="{D5D4153E-4F6B-4FD8-BCC1-97E9E6B70497}"/>
    <cellStyle name="Normal 13 19 2 5" xfId="35500" xr:uid="{B4378C19-14F7-4D52-ABC3-1569D00885AF}"/>
    <cellStyle name="Normal 13 19 3" xfId="11375" xr:uid="{C9B0E623-B894-41FC-AE53-EF811BFF158F}"/>
    <cellStyle name="Normal 13 19 4" xfId="16610" xr:uid="{A4F18A97-AACD-4F92-B00A-7F2D8077895B}"/>
    <cellStyle name="Normal 13 19 5" xfId="18835" xr:uid="{A74E8AF7-50E6-40AB-BD8D-66D5C5CFD225}"/>
    <cellStyle name="Normal 13 19 6" xfId="9081" xr:uid="{4DBC27C6-10D2-4432-88F4-DC09C5FFA500}"/>
    <cellStyle name="Normal 13 19 6 2" xfId="20402" xr:uid="{13544046-480C-4ED0-A20F-8932465FD3FD}"/>
    <cellStyle name="Normal 13 19 6 2 2" xfId="25958" xr:uid="{E042A6BE-35A0-4C89-8123-31D66DC98BBF}"/>
    <cellStyle name="Normal 13 19 6 2 3" xfId="31452" xr:uid="{EAF51361-2270-4C1D-8033-E712EB38C7EC}"/>
    <cellStyle name="Normal 13 19 6 2 4" xfId="36936" xr:uid="{D201BC94-1F74-4561-B0C0-6A7DDD3C5DFC}"/>
    <cellStyle name="Normal 13 19 6 3" xfId="23229" xr:uid="{2F55A957-3E7F-498D-BDB8-9C776520AEBA}"/>
    <cellStyle name="Normal 13 19 6 4" xfId="28723" xr:uid="{52990397-4EAE-42E9-BCB1-1CD1867EEA88}"/>
    <cellStyle name="Normal 13 19 6 5" xfId="34207" xr:uid="{E98FC811-E7E3-4BBF-9AD8-47FDEDC9AA1A}"/>
    <cellStyle name="Normal 13 2" xfId="6016" xr:uid="{78D305C7-9895-45C5-BFEF-129F4C40A824}"/>
    <cellStyle name="Normal 13 2 2" xfId="14409" xr:uid="{6A4D6273-237F-4A33-A49B-FCA14163EEC9}"/>
    <cellStyle name="Normal 13 2 2 2" xfId="21696" xr:uid="{C8C0EB53-D058-4D9E-BA27-3DC31A953B84}"/>
    <cellStyle name="Normal 13 2 2 2 2" xfId="27252" xr:uid="{84941738-CDA5-40D4-AF40-A8AD501A327A}"/>
    <cellStyle name="Normal 13 2 2 2 3" xfId="32746" xr:uid="{25C66FFB-1C9F-4031-B53F-E45AABEE6FD9}"/>
    <cellStyle name="Normal 13 2 2 2 4" xfId="38230" xr:uid="{73713DA8-09E9-4EDA-84CF-D402FF16CB33}"/>
    <cellStyle name="Normal 13 2 2 3" xfId="24523" xr:uid="{386E552C-0317-4AE9-9F8D-B383BBA6F438}"/>
    <cellStyle name="Normal 13 2 2 4" xfId="30017" xr:uid="{3FB49709-7C9E-4D36-810F-F4107ADD3F0B}"/>
    <cellStyle name="Normal 13 2 2 5" xfId="35501" xr:uid="{7BC6A162-6092-4358-8250-04956F943FB0}"/>
    <cellStyle name="Normal 13 2 3" xfId="11376" xr:uid="{98E6771C-74AB-4A38-8C2F-1CD2D549F617}"/>
    <cellStyle name="Normal 13 2 4" xfId="16611" xr:uid="{D312E31F-17B2-4081-AAD6-15AD15642C3F}"/>
    <cellStyle name="Normal 13 2 5" xfId="18836" xr:uid="{5E4A8F37-1425-4901-BFF2-65FBC6BD71C7}"/>
    <cellStyle name="Normal 13 2 6" xfId="9082" xr:uid="{FC72A97A-D785-4359-A583-E5BEDC1407C8}"/>
    <cellStyle name="Normal 13 2 6 2" xfId="20403" xr:uid="{E0492A0F-E460-4CC7-A8F4-17802FC5913E}"/>
    <cellStyle name="Normal 13 2 6 2 2" xfId="25959" xr:uid="{D60F60FE-0B6B-4A1F-82F4-774D1DF22485}"/>
    <cellStyle name="Normal 13 2 6 2 3" xfId="31453" xr:uid="{D18608CD-92E5-47A3-BFFB-09604C9AEA8B}"/>
    <cellStyle name="Normal 13 2 6 2 4" xfId="36937" xr:uid="{23BF60C0-097B-4B56-9022-DC233E084B77}"/>
    <cellStyle name="Normal 13 2 6 3" xfId="23230" xr:uid="{8936AD5C-C591-42A3-8793-09A5D81ADD1B}"/>
    <cellStyle name="Normal 13 2 6 4" xfId="28724" xr:uid="{D79A72B0-D663-4A32-BDE9-669AB9E30AAA}"/>
    <cellStyle name="Normal 13 2 6 5" xfId="34208" xr:uid="{71A18BD0-65C1-444B-B970-8954ADA4A2E4}"/>
    <cellStyle name="Normal 13 20" xfId="6017" xr:uid="{197BC317-8542-4394-9614-5994883BAD51}"/>
    <cellStyle name="Normal 13 20 2" xfId="14410" xr:uid="{808295B4-F84D-4A56-94DF-118A93DB5F05}"/>
    <cellStyle name="Normal 13 20 2 2" xfId="21697" xr:uid="{053BDB92-9C00-4A55-AC32-D7FA8A76B8C2}"/>
    <cellStyle name="Normal 13 20 2 2 2" xfId="27253" xr:uid="{A3986B12-5FE0-4ECC-9F23-91668612EF6D}"/>
    <cellStyle name="Normal 13 20 2 2 3" xfId="32747" xr:uid="{77695A52-7608-42B3-8412-720CD7FCEA60}"/>
    <cellStyle name="Normal 13 20 2 2 4" xfId="38231" xr:uid="{D5D31C84-9484-4F46-99C0-0D0D119585B3}"/>
    <cellStyle name="Normal 13 20 2 3" xfId="24524" xr:uid="{B7C34866-BA85-4003-B45E-66016C845D47}"/>
    <cellStyle name="Normal 13 20 2 4" xfId="30018" xr:uid="{35ABD89C-B750-4FEB-8D05-E0605B03E9EF}"/>
    <cellStyle name="Normal 13 20 2 5" xfId="35502" xr:uid="{92D9C462-69E3-4E25-9984-D6ABA298BF98}"/>
    <cellStyle name="Normal 13 20 3" xfId="11377" xr:uid="{24548B2D-37AF-4244-976D-9BD7D18AC6F1}"/>
    <cellStyle name="Normal 13 20 4" xfId="16612" xr:uid="{485027A0-C96C-4E62-B147-939EA26ECB9D}"/>
    <cellStyle name="Normal 13 20 5" xfId="18837" xr:uid="{550FC8A1-7603-4C91-888B-375B6D1154C1}"/>
    <cellStyle name="Normal 13 20 6" xfId="9083" xr:uid="{A2F7BA82-16F4-4FDB-A3CC-9CFB8D4DE4DA}"/>
    <cellStyle name="Normal 13 20 6 2" xfId="20404" xr:uid="{0D7815A7-C88E-4962-8E17-601A890D0C4E}"/>
    <cellStyle name="Normal 13 20 6 2 2" xfId="25960" xr:uid="{6E66C173-99DA-4495-8CCE-7DBC02040A6A}"/>
    <cellStyle name="Normal 13 20 6 2 3" xfId="31454" xr:uid="{E2D9FF4B-A539-41A3-8D9D-D3AA33B0C6F6}"/>
    <cellStyle name="Normal 13 20 6 2 4" xfId="36938" xr:uid="{223DE632-5FD3-4A74-B9D4-8A8BA1513239}"/>
    <cellStyle name="Normal 13 20 6 3" xfId="23231" xr:uid="{F285DAF7-A0D6-41AF-B757-F6DC259E1CA6}"/>
    <cellStyle name="Normal 13 20 6 4" xfId="28725" xr:uid="{6B8C1441-2A97-4FEA-97AA-230200E0C1B6}"/>
    <cellStyle name="Normal 13 20 6 5" xfId="34209" xr:uid="{C6223550-7406-4F7F-A639-49C0083A343B}"/>
    <cellStyle name="Normal 13 21" xfId="6018" xr:uid="{805BFEFB-0EAA-4881-B482-CC41CBD05C0A}"/>
    <cellStyle name="Normal 13 21 2" xfId="14411" xr:uid="{295C63F6-ADA7-4C7F-A914-000F29483EDA}"/>
    <cellStyle name="Normal 13 21 2 2" xfId="21698" xr:uid="{3D9AF63E-7D68-4BAE-8C40-0B843E3529F4}"/>
    <cellStyle name="Normal 13 21 2 2 2" xfId="27254" xr:uid="{08CAEDCA-C44E-467C-97E9-459D23208A9A}"/>
    <cellStyle name="Normal 13 21 2 2 3" xfId="32748" xr:uid="{B744A86B-55F0-4A16-A822-C7065AC02524}"/>
    <cellStyle name="Normal 13 21 2 2 4" xfId="38232" xr:uid="{73D76ACD-2C84-4366-8FEF-D127C9D9142E}"/>
    <cellStyle name="Normal 13 21 2 3" xfId="24525" xr:uid="{EB927808-2AE3-4A9E-B90B-0D2CCEBF35CF}"/>
    <cellStyle name="Normal 13 21 2 4" xfId="30019" xr:uid="{3511B378-4C51-43C7-ABA9-259F12BBF4CC}"/>
    <cellStyle name="Normal 13 21 2 5" xfId="35503" xr:uid="{EF76B454-0086-4847-B71A-2FCA39155C1A}"/>
    <cellStyle name="Normal 13 21 3" xfId="11378" xr:uid="{05D777C4-176E-4999-9B82-7F6AD91FDEB4}"/>
    <cellStyle name="Normal 13 21 4" xfId="16613" xr:uid="{F5585A03-6981-4AF9-B068-3BC99A6833E5}"/>
    <cellStyle name="Normal 13 21 5" xfId="18838" xr:uid="{37296190-CB20-4A05-9056-35EED6FECCB1}"/>
    <cellStyle name="Normal 13 21 6" xfId="9084" xr:uid="{1835DF6A-1F68-4A76-8E71-32D87D00AE9D}"/>
    <cellStyle name="Normal 13 21 6 2" xfId="20405" xr:uid="{13F226D5-98F2-4043-972E-61EE49C0AEE9}"/>
    <cellStyle name="Normal 13 21 6 2 2" xfId="25961" xr:uid="{B6926AA6-632D-4A11-AB2C-6197E3EADF14}"/>
    <cellStyle name="Normal 13 21 6 2 3" xfId="31455" xr:uid="{099DE61F-1DE4-4334-A1AF-1AD34A69C88B}"/>
    <cellStyle name="Normal 13 21 6 2 4" xfId="36939" xr:uid="{DBB4C6EB-AC80-4AD1-AC1C-C9C7188E81B5}"/>
    <cellStyle name="Normal 13 21 6 3" xfId="23232" xr:uid="{2E15E542-95FE-4003-99B1-130062AEB3A7}"/>
    <cellStyle name="Normal 13 21 6 4" xfId="28726" xr:uid="{728E0F6B-3223-4F51-A4D5-C07266632C9F}"/>
    <cellStyle name="Normal 13 21 6 5" xfId="34210" xr:uid="{89A76580-136E-4B88-921B-52416C7E1E9B}"/>
    <cellStyle name="Normal 13 22" xfId="6019" xr:uid="{A33137B6-2CB9-4409-9C1C-4CA06B4246BE}"/>
    <cellStyle name="Normal 13 22 2" xfId="14412" xr:uid="{1D9323A5-D7BD-4906-9B4A-2AE4E4F45F7A}"/>
    <cellStyle name="Normal 13 22 2 2" xfId="21699" xr:uid="{D6FE41B0-6E88-4176-BF99-4C6AA34C9ACF}"/>
    <cellStyle name="Normal 13 22 2 2 2" xfId="27255" xr:uid="{5720FAD8-7D6C-480B-88FD-D32CBE6E7C57}"/>
    <cellStyle name="Normal 13 22 2 2 3" xfId="32749" xr:uid="{820E0360-561A-4B33-A39C-C73010B7F746}"/>
    <cellStyle name="Normal 13 22 2 2 4" xfId="38233" xr:uid="{857C66FF-B05B-4172-81D9-240966F40F65}"/>
    <cellStyle name="Normal 13 22 2 3" xfId="24526" xr:uid="{EA456E79-5135-4400-B0FB-B26FDB9AA173}"/>
    <cellStyle name="Normal 13 22 2 4" xfId="30020" xr:uid="{F490C6A4-97C3-4BF2-9BF6-C16E39B3A714}"/>
    <cellStyle name="Normal 13 22 2 5" xfId="35504" xr:uid="{06339071-63CE-4FD6-BA24-A968A998CDAF}"/>
    <cellStyle name="Normal 13 22 3" xfId="11379" xr:uid="{6EB24554-30A0-4751-A846-33D11A4EE90A}"/>
    <cellStyle name="Normal 13 22 4" xfId="16614" xr:uid="{7479CFEF-EDB1-48F8-8659-F51AAB5DFC1C}"/>
    <cellStyle name="Normal 13 22 5" xfId="18839" xr:uid="{2203EF24-21A3-4FCE-8621-AAFA343DE487}"/>
    <cellStyle name="Normal 13 22 6" xfId="9085" xr:uid="{426B54AC-FABB-4D90-8006-F9E40935BA3B}"/>
    <cellStyle name="Normal 13 22 6 2" xfId="20406" xr:uid="{44509660-687B-4164-9441-1F3A6340A6C8}"/>
    <cellStyle name="Normal 13 22 6 2 2" xfId="25962" xr:uid="{2F66100C-1168-49AD-A35E-B607B325E36A}"/>
    <cellStyle name="Normal 13 22 6 2 3" xfId="31456" xr:uid="{7E0008BC-4D6A-464F-8888-9E6A77C1A8BB}"/>
    <cellStyle name="Normal 13 22 6 2 4" xfId="36940" xr:uid="{513559EB-A435-41C7-AFA3-6199BAB8575F}"/>
    <cellStyle name="Normal 13 22 6 3" xfId="23233" xr:uid="{F98AE8E2-F9F6-407A-966E-C9C094B1C3ED}"/>
    <cellStyle name="Normal 13 22 6 4" xfId="28727" xr:uid="{6D3F2446-B080-46C7-95E0-EA5C02049F29}"/>
    <cellStyle name="Normal 13 22 6 5" xfId="34211" xr:uid="{F5EB0ACB-5BE5-4C2E-9699-15F3A0A257B8}"/>
    <cellStyle name="Normal 13 23" xfId="6020" xr:uid="{98AD3D8F-F65E-4E84-9BAF-4DFEC230C145}"/>
    <cellStyle name="Normal 13 23 2" xfId="14413" xr:uid="{1CDB926B-E09C-417C-854C-40A159A85D4A}"/>
    <cellStyle name="Normal 13 23 2 2" xfId="21700" xr:uid="{A479830E-C8AF-4B17-9895-D7AEB5E62214}"/>
    <cellStyle name="Normal 13 23 2 2 2" xfId="27256" xr:uid="{8D68DD7A-19F6-42EF-9D91-2B6ABF781F1B}"/>
    <cellStyle name="Normal 13 23 2 2 3" xfId="32750" xr:uid="{6F34065A-64FD-4AE2-9D9E-5E567E147708}"/>
    <cellStyle name="Normal 13 23 2 2 4" xfId="38234" xr:uid="{11462E05-6D25-4472-94E0-4ABA2A20380C}"/>
    <cellStyle name="Normal 13 23 2 3" xfId="24527" xr:uid="{F4A0CC2B-8A21-4C08-9F5B-8B24634955DA}"/>
    <cellStyle name="Normal 13 23 2 4" xfId="30021" xr:uid="{629BEB24-D501-43ED-B4C7-BE8D3AF3EC4D}"/>
    <cellStyle name="Normal 13 23 2 5" xfId="35505" xr:uid="{F7FD5191-B2D0-4C37-A1B5-8D3B6E1AA8E9}"/>
    <cellStyle name="Normal 13 23 3" xfId="11380" xr:uid="{CBBDAF99-30BE-434A-AD37-313D4536AD27}"/>
    <cellStyle name="Normal 13 23 4" xfId="16615" xr:uid="{BD1F1B6B-50FB-4C1F-AC94-C950F66DD4EA}"/>
    <cellStyle name="Normal 13 23 5" xfId="18840" xr:uid="{1E309082-529B-44CF-99A9-695A8097330D}"/>
    <cellStyle name="Normal 13 23 6" xfId="9086" xr:uid="{51361BDC-42E0-49F4-BA18-60D7575DE2BC}"/>
    <cellStyle name="Normal 13 23 6 2" xfId="20407" xr:uid="{F829A349-0B56-4CC9-91B3-E2DED5317395}"/>
    <cellStyle name="Normal 13 23 6 2 2" xfId="25963" xr:uid="{1B54592B-96A4-4207-B165-E418336AA347}"/>
    <cellStyle name="Normal 13 23 6 2 3" xfId="31457" xr:uid="{A88DDA5A-74EB-4C4A-8B92-8C52662B1160}"/>
    <cellStyle name="Normal 13 23 6 2 4" xfId="36941" xr:uid="{2A3BA345-7FD2-47FF-AFE8-7015BA19E207}"/>
    <cellStyle name="Normal 13 23 6 3" xfId="23234" xr:uid="{34CE5470-CE61-4522-9E1A-B3AD4D392E25}"/>
    <cellStyle name="Normal 13 23 6 4" xfId="28728" xr:uid="{4D976B68-7BFB-4803-A7B9-F17DAE279DE1}"/>
    <cellStyle name="Normal 13 23 6 5" xfId="34212" xr:uid="{289F4392-36D2-4AFB-A6DC-4DE5717B95C7}"/>
    <cellStyle name="Normal 13 24" xfId="6021" xr:uid="{71073993-DA9C-49DA-969D-33DCB5CF4E0E}"/>
    <cellStyle name="Normal 13 24 2" xfId="14414" xr:uid="{407BED95-9C55-4998-AB93-70288EFF1953}"/>
    <cellStyle name="Normal 13 24 2 2" xfId="21701" xr:uid="{67891590-CA55-4034-BB28-34AFD366B018}"/>
    <cellStyle name="Normal 13 24 2 2 2" xfId="27257" xr:uid="{9A6C05DB-A195-4D36-9552-D2B8D32C57AA}"/>
    <cellStyle name="Normal 13 24 2 2 3" xfId="32751" xr:uid="{D9E10462-E7AF-4B1A-BE95-A15D3E66DE6A}"/>
    <cellStyle name="Normal 13 24 2 2 4" xfId="38235" xr:uid="{E36A4A7E-40D7-40F0-8C09-987F461CD29C}"/>
    <cellStyle name="Normal 13 24 2 3" xfId="24528" xr:uid="{90C93E0F-BC66-409B-BE79-8D2DF80661C5}"/>
    <cellStyle name="Normal 13 24 2 4" xfId="30022" xr:uid="{C6493A22-7E38-4221-A217-40A640DFE382}"/>
    <cellStyle name="Normal 13 24 2 5" xfId="35506" xr:uid="{32B60BC8-CD6B-43D0-B160-5DC3271EF444}"/>
    <cellStyle name="Normal 13 24 3" xfId="11381" xr:uid="{18E616F7-8251-4E23-B19A-CD3B2B0EF5CF}"/>
    <cellStyle name="Normal 13 24 4" xfId="16616" xr:uid="{D6908428-1504-48BE-BA6A-08084B1A137B}"/>
    <cellStyle name="Normal 13 24 5" xfId="18841" xr:uid="{36888BFF-0AD3-4A94-9C2B-20BD6656B883}"/>
    <cellStyle name="Normal 13 24 6" xfId="9087" xr:uid="{0A6018A0-762E-408C-B98A-4D20B04AAC11}"/>
    <cellStyle name="Normal 13 24 6 2" xfId="20408" xr:uid="{151C4F2E-6531-490E-A61A-4FF168171548}"/>
    <cellStyle name="Normal 13 24 6 2 2" xfId="25964" xr:uid="{9A570614-9F9F-4921-B1A4-CBE4D1A0DC2A}"/>
    <cellStyle name="Normal 13 24 6 2 3" xfId="31458" xr:uid="{B19C8E30-8FEF-4B37-AC29-5ECF5F306237}"/>
    <cellStyle name="Normal 13 24 6 2 4" xfId="36942" xr:uid="{A05405D8-36BB-4A4B-BC32-B9D2FBD233CD}"/>
    <cellStyle name="Normal 13 24 6 3" xfId="23235" xr:uid="{E967BC1E-245F-46CE-8912-72A724DAF66C}"/>
    <cellStyle name="Normal 13 24 6 4" xfId="28729" xr:uid="{4A87B44C-5F71-49B9-AE29-C5A564068CC5}"/>
    <cellStyle name="Normal 13 24 6 5" xfId="34213" xr:uid="{949C2867-4019-4CA3-8950-D93009D3F144}"/>
    <cellStyle name="Normal 13 25" xfId="6022" xr:uid="{D4B0BD35-EA2E-4168-A561-52AABE472415}"/>
    <cellStyle name="Normal 13 25 2" xfId="14415" xr:uid="{F9B3C4D7-7B2B-4C5C-A499-10A2CA2DDE27}"/>
    <cellStyle name="Normal 13 25 2 2" xfId="21702" xr:uid="{8997B133-D335-41F1-97FF-F511F455B84C}"/>
    <cellStyle name="Normal 13 25 2 2 2" xfId="27258" xr:uid="{44664E9C-CC65-40AE-940C-77EE59894B6D}"/>
    <cellStyle name="Normal 13 25 2 2 3" xfId="32752" xr:uid="{259AEC69-DAA7-4737-8372-25A868EAA264}"/>
    <cellStyle name="Normal 13 25 2 2 4" xfId="38236" xr:uid="{51866DA8-479B-4D50-834A-A89CF41A91D9}"/>
    <cellStyle name="Normal 13 25 2 3" xfId="24529" xr:uid="{978C792F-FE68-431C-8E55-6FBA897E289E}"/>
    <cellStyle name="Normal 13 25 2 4" xfId="30023" xr:uid="{FA5676FD-7D9A-4C66-A1BE-D16B81550724}"/>
    <cellStyle name="Normal 13 25 2 5" xfId="35507" xr:uid="{A0EAE29E-96CB-4B53-B373-92FFCB4AB0B7}"/>
    <cellStyle name="Normal 13 25 3" xfId="11382" xr:uid="{255C3927-4E76-4A8C-940B-E5A185A9E65D}"/>
    <cellStyle name="Normal 13 25 4" xfId="16617" xr:uid="{76845A74-EDEE-4A2C-8BE4-4FE2C0E9E878}"/>
    <cellStyle name="Normal 13 25 5" xfId="18842" xr:uid="{BFC2E801-6275-4AA5-982E-2AD6D370C7FC}"/>
    <cellStyle name="Normal 13 25 6" xfId="9088" xr:uid="{189AE065-8C2A-4950-8D47-6482195A079D}"/>
    <cellStyle name="Normal 13 25 6 2" xfId="20409" xr:uid="{B2661565-6BF1-45B1-AA36-56A75254BD47}"/>
    <cellStyle name="Normal 13 25 6 2 2" xfId="25965" xr:uid="{47C6A7F0-1AAA-4052-B28D-464E85E53027}"/>
    <cellStyle name="Normal 13 25 6 2 3" xfId="31459" xr:uid="{7147AE0D-BDDE-4CB6-A376-EC14380EF8AD}"/>
    <cellStyle name="Normal 13 25 6 2 4" xfId="36943" xr:uid="{62CCABE9-6294-4066-BE7F-47F97991DBEE}"/>
    <cellStyle name="Normal 13 25 6 3" xfId="23236" xr:uid="{CD9575E6-E474-4BE0-89CB-B35AE460B4D4}"/>
    <cellStyle name="Normal 13 25 6 4" xfId="28730" xr:uid="{5A5FE008-055C-4069-A49B-551DCD273208}"/>
    <cellStyle name="Normal 13 25 6 5" xfId="34214" xr:uid="{1053A474-5663-4F4B-860C-BB82C176D4A9}"/>
    <cellStyle name="Normal 13 26" xfId="6023" xr:uid="{19468D16-7736-4318-A779-4A4C780EFD35}"/>
    <cellStyle name="Normal 13 26 2" xfId="14416" xr:uid="{CCA161C0-E027-4D1D-8E4F-5F02D7A53478}"/>
    <cellStyle name="Normal 13 26 2 2" xfId="21703" xr:uid="{971EFA83-9FD0-4211-A80B-870985C01E59}"/>
    <cellStyle name="Normal 13 26 2 2 2" xfId="27259" xr:uid="{A97EA577-C23A-4C51-8F13-541916AFE216}"/>
    <cellStyle name="Normal 13 26 2 2 3" xfId="32753" xr:uid="{A76B6829-D492-4FC9-B33B-BC6698F65812}"/>
    <cellStyle name="Normal 13 26 2 2 4" xfId="38237" xr:uid="{EDF79ED6-BE6C-4C58-9CB6-069401ECF37F}"/>
    <cellStyle name="Normal 13 26 2 3" xfId="24530" xr:uid="{EE0F100A-300F-41F1-BD92-98E9779E5CF8}"/>
    <cellStyle name="Normal 13 26 2 4" xfId="30024" xr:uid="{A5326B5D-0321-48CA-8B87-BA3704DC0178}"/>
    <cellStyle name="Normal 13 26 2 5" xfId="35508" xr:uid="{A9D0008E-8D86-481C-B173-5B9F091FA0A1}"/>
    <cellStyle name="Normal 13 26 3" xfId="11383" xr:uid="{418D83A4-01DA-44CB-BB18-4CF049DC9B4C}"/>
    <cellStyle name="Normal 13 26 4" xfId="16618" xr:uid="{C970E22D-2840-44B7-96C7-24172168B1AA}"/>
    <cellStyle name="Normal 13 26 5" xfId="18843" xr:uid="{2C23E890-2EBC-4B76-86F2-CBCF5806072B}"/>
    <cellStyle name="Normal 13 26 6" xfId="9089" xr:uid="{01458DFC-232A-44F7-9EA5-ED21BB84F2A4}"/>
    <cellStyle name="Normal 13 26 6 2" xfId="20410" xr:uid="{BC376224-70BF-433A-894F-3A95E1D36EB9}"/>
    <cellStyle name="Normal 13 26 6 2 2" xfId="25966" xr:uid="{7809DEA0-6A6B-4C9A-91EB-E4F53A163018}"/>
    <cellStyle name="Normal 13 26 6 2 3" xfId="31460" xr:uid="{5BEC3A00-CED1-461B-BD52-6F1AF4264B5A}"/>
    <cellStyle name="Normal 13 26 6 2 4" xfId="36944" xr:uid="{903F9C1D-3844-4692-92FA-F360FCC38926}"/>
    <cellStyle name="Normal 13 26 6 3" xfId="23237" xr:uid="{BF3F3011-BE9A-4536-B2C2-9245D698CA53}"/>
    <cellStyle name="Normal 13 26 6 4" xfId="28731" xr:uid="{D2971AAF-0588-47D1-83BA-91CF365DAB47}"/>
    <cellStyle name="Normal 13 26 6 5" xfId="34215" xr:uid="{D46A343E-5415-441B-9B2B-0D2C435D60AB}"/>
    <cellStyle name="Normal 13 27" xfId="6024" xr:uid="{A363D977-7E1C-4481-BF05-8885771AD12B}"/>
    <cellStyle name="Normal 13 27 2" xfId="14417" xr:uid="{85C3E20E-6FE8-447B-9773-F8C0C1F3CDD3}"/>
    <cellStyle name="Normal 13 27 2 2" xfId="21704" xr:uid="{1F2457E7-EE29-4618-AEAA-481DAF19D689}"/>
    <cellStyle name="Normal 13 27 2 2 2" xfId="27260" xr:uid="{BCD9B854-F528-4AC7-9547-81A1CFFE3814}"/>
    <cellStyle name="Normal 13 27 2 2 3" xfId="32754" xr:uid="{062BD288-FD6F-4E70-B88E-32161229BE05}"/>
    <cellStyle name="Normal 13 27 2 2 4" xfId="38238" xr:uid="{E5C2E1AF-8723-45FA-8D18-F63118D20602}"/>
    <cellStyle name="Normal 13 27 2 3" xfId="24531" xr:uid="{CFECCC3E-F0FA-40A8-AB10-2873BE0B4CE7}"/>
    <cellStyle name="Normal 13 27 2 4" xfId="30025" xr:uid="{55CD0825-B8F6-4FE9-96AE-20008911C787}"/>
    <cellStyle name="Normal 13 27 2 5" xfId="35509" xr:uid="{D193ABB7-AD4B-43EA-91C9-684ECCF4FC52}"/>
    <cellStyle name="Normal 13 27 3" xfId="11384" xr:uid="{32056868-1A8F-4464-B0D3-26FA06F270C0}"/>
    <cellStyle name="Normal 13 27 4" xfId="16619" xr:uid="{CEBE50A6-4D2C-4D60-8A04-6E5BC2F08310}"/>
    <cellStyle name="Normal 13 27 5" xfId="18844" xr:uid="{E49A2A97-D427-4530-9CF7-9CCD7E10BF01}"/>
    <cellStyle name="Normal 13 27 6" xfId="9090" xr:uid="{2F8D9AC5-8680-47D5-B18C-9E09013E8870}"/>
    <cellStyle name="Normal 13 27 6 2" xfId="20411" xr:uid="{C28FB4E1-8819-4CC8-97A5-AA943441235D}"/>
    <cellStyle name="Normal 13 27 6 2 2" xfId="25967" xr:uid="{9457CCDF-00DE-4763-9303-C0A32043672D}"/>
    <cellStyle name="Normal 13 27 6 2 3" xfId="31461" xr:uid="{F9820092-5B36-457B-BE9B-69FC0FDED7A5}"/>
    <cellStyle name="Normal 13 27 6 2 4" xfId="36945" xr:uid="{D4E70E5E-A6E3-4197-9CE2-4FFF76B35EA8}"/>
    <cellStyle name="Normal 13 27 6 3" xfId="23238" xr:uid="{BFE02DAE-F562-4C32-B5F7-EC16FCFBCF8C}"/>
    <cellStyle name="Normal 13 27 6 4" xfId="28732" xr:uid="{B8EC5978-506D-4919-A3B1-FBAFAC6A3DDD}"/>
    <cellStyle name="Normal 13 27 6 5" xfId="34216" xr:uid="{40D327FB-6794-4994-9B2C-E56A4F1B38FC}"/>
    <cellStyle name="Normal 13 28" xfId="6025" xr:uid="{EDA44C6C-5D05-4163-8839-04A6B9FB7501}"/>
    <cellStyle name="Normal 13 28 2" xfId="14418" xr:uid="{4EA96AAF-110A-4939-9A2D-F66925AE8A0A}"/>
    <cellStyle name="Normal 13 28 2 2" xfId="21705" xr:uid="{1A7162A6-1AA2-4CD7-94A0-D068A031A56B}"/>
    <cellStyle name="Normal 13 28 2 2 2" xfId="27261" xr:uid="{FBB710FF-6444-498F-960D-3E544733CB58}"/>
    <cellStyle name="Normal 13 28 2 2 3" xfId="32755" xr:uid="{202D40A9-7931-4B99-8EF8-FF7182F5139E}"/>
    <cellStyle name="Normal 13 28 2 2 4" xfId="38239" xr:uid="{ED3C6F4E-DF38-4F89-87B3-EF0FB997897E}"/>
    <cellStyle name="Normal 13 28 2 3" xfId="24532" xr:uid="{483740E8-0210-4057-A41B-6E9196775F61}"/>
    <cellStyle name="Normal 13 28 2 4" xfId="30026" xr:uid="{A26E721E-B7EF-41AF-8279-5D9C37FB9B9B}"/>
    <cellStyle name="Normal 13 28 2 5" xfId="35510" xr:uid="{56C7259B-A805-4250-97DA-9F0C5D82F3A3}"/>
    <cellStyle name="Normal 13 28 3" xfId="11385" xr:uid="{62535EF9-52FC-41CA-B9BF-DB06E51FA9FB}"/>
    <cellStyle name="Normal 13 28 4" xfId="16620" xr:uid="{2A0CB2A4-7351-4AC1-9CF8-8DF485C01369}"/>
    <cellStyle name="Normal 13 28 5" xfId="18845" xr:uid="{F2ECCD55-7A89-4E84-9114-86B14B1AE1B4}"/>
    <cellStyle name="Normal 13 28 6" xfId="9091" xr:uid="{4A6BAB13-A43D-40CE-B602-68BCCC910B41}"/>
    <cellStyle name="Normal 13 28 6 2" xfId="20412" xr:uid="{0B13B7F8-434F-4E05-8CC8-13FC2C3BC51C}"/>
    <cellStyle name="Normal 13 28 6 2 2" xfId="25968" xr:uid="{B03D7D70-E1CE-46A5-950F-22F820C05EE8}"/>
    <cellStyle name="Normal 13 28 6 2 3" xfId="31462" xr:uid="{70EE8D48-9908-402F-B2D6-A202EB3D952A}"/>
    <cellStyle name="Normal 13 28 6 2 4" xfId="36946" xr:uid="{52021FE6-BD8C-456C-9417-FF80428388F4}"/>
    <cellStyle name="Normal 13 28 6 3" xfId="23239" xr:uid="{5CFC1E67-60F4-4813-895F-0DE7D9E004BF}"/>
    <cellStyle name="Normal 13 28 6 4" xfId="28733" xr:uid="{147BA33F-0735-43EF-8AB2-B3E1C19CF0D1}"/>
    <cellStyle name="Normal 13 28 6 5" xfId="34217" xr:uid="{D552D3BC-9A5F-4420-AC55-FF302E0A4714}"/>
    <cellStyle name="Normal 13 29" xfId="6026" xr:uid="{58733CC7-963D-47BC-85D5-65263AB6CC51}"/>
    <cellStyle name="Normal 13 29 2" xfId="14419" xr:uid="{359E180F-1338-4D7D-8203-A564E0F01206}"/>
    <cellStyle name="Normal 13 29 2 2" xfId="21706" xr:uid="{AD52CE89-D805-4D5A-8697-07CFFE029812}"/>
    <cellStyle name="Normal 13 29 2 2 2" xfId="27262" xr:uid="{F0A8FB10-3225-4967-9243-36FAC4335CAB}"/>
    <cellStyle name="Normal 13 29 2 2 3" xfId="32756" xr:uid="{D7E4CC8A-D855-491C-B6FE-0129EEB71355}"/>
    <cellStyle name="Normal 13 29 2 2 4" xfId="38240" xr:uid="{F10D6396-C963-4157-AC42-BDC2144940F9}"/>
    <cellStyle name="Normal 13 29 2 3" xfId="24533" xr:uid="{B54D17EF-5649-4245-8E39-A26C08FD2DF6}"/>
    <cellStyle name="Normal 13 29 2 4" xfId="30027" xr:uid="{0DDF6BE0-EA07-46F2-A8F1-CF44D1AEDB63}"/>
    <cellStyle name="Normal 13 29 2 5" xfId="35511" xr:uid="{254EC3A9-D8EA-49D2-8BBE-B8865FFA48B6}"/>
    <cellStyle name="Normal 13 29 3" xfId="11386" xr:uid="{BD1D0BC8-0770-4964-A020-BB9141E97C22}"/>
    <cellStyle name="Normal 13 29 4" xfId="16621" xr:uid="{D48DEB77-1457-4AC0-A3E9-69859C8BACF4}"/>
    <cellStyle name="Normal 13 29 5" xfId="18846" xr:uid="{6CFE875B-27F6-428B-AB85-356611BD8A43}"/>
    <cellStyle name="Normal 13 29 6" xfId="9092" xr:uid="{73AC38F1-FD6A-4471-98F8-BD3518DDED38}"/>
    <cellStyle name="Normal 13 29 6 2" xfId="20413" xr:uid="{3822C24B-8E12-47A0-9721-449E288832EC}"/>
    <cellStyle name="Normal 13 29 6 2 2" xfId="25969" xr:uid="{3A546EBD-404B-4C37-BB5E-13973ED2A219}"/>
    <cellStyle name="Normal 13 29 6 2 3" xfId="31463" xr:uid="{1A036A65-6BDA-4DED-BE3A-0BBF5F7E9D22}"/>
    <cellStyle name="Normal 13 29 6 2 4" xfId="36947" xr:uid="{5D1A6BF1-6C7A-47E7-B3EA-30D8AA49A92F}"/>
    <cellStyle name="Normal 13 29 6 3" xfId="23240" xr:uid="{996478AF-DCD4-4CFD-BAD2-4978D9E01690}"/>
    <cellStyle name="Normal 13 29 6 4" xfId="28734" xr:uid="{54CD568B-BC01-4F2F-9ACA-20266EE973D8}"/>
    <cellStyle name="Normal 13 29 6 5" xfId="34218" xr:uid="{66035FCA-E636-4522-A02E-DEEA1366CB15}"/>
    <cellStyle name="Normal 13 3" xfId="6027" xr:uid="{CF0F7D88-D5AE-40A8-BF0F-0B97617A5463}"/>
    <cellStyle name="Normal 13 3 2" xfId="14420" xr:uid="{3CEA0A11-3B82-448E-9F33-1663E9185A52}"/>
    <cellStyle name="Normal 13 3 2 2" xfId="21707" xr:uid="{C6160A71-EFA0-4A4F-95CE-63657E6AE839}"/>
    <cellStyle name="Normal 13 3 2 2 2" xfId="27263" xr:uid="{ED3E76FE-A54A-4910-A694-3B35896C7BEF}"/>
    <cellStyle name="Normal 13 3 2 2 3" xfId="32757" xr:uid="{2BBC43A4-BECE-4B0C-A19F-BFD5C868AAF4}"/>
    <cellStyle name="Normal 13 3 2 2 4" xfId="38241" xr:uid="{553C9BD5-B454-408B-B412-22E554AA6531}"/>
    <cellStyle name="Normal 13 3 2 3" xfId="24534" xr:uid="{3D735F44-4BD7-44B9-965A-EDA04F13B6CA}"/>
    <cellStyle name="Normal 13 3 2 4" xfId="30028" xr:uid="{3624ADF4-C9F6-4F8A-928F-B60DE4611152}"/>
    <cellStyle name="Normal 13 3 2 5" xfId="35512" xr:uid="{D5061B05-F65D-4066-A1B0-D1115FE87B33}"/>
    <cellStyle name="Normal 13 3 3" xfId="11387" xr:uid="{E9F4C73E-62B6-4EF4-A5A9-0E47C9065AA1}"/>
    <cellStyle name="Normal 13 3 4" xfId="16622" xr:uid="{BAB59C32-EF2C-4938-A77D-02012A0E97FC}"/>
    <cellStyle name="Normal 13 3 5" xfId="18847" xr:uid="{7A9B73A2-2DAB-4F02-8516-FF25D7F8FAB7}"/>
    <cellStyle name="Normal 13 3 6" xfId="9093" xr:uid="{CF19BAE9-5723-4D66-814A-39DD88F2DA8C}"/>
    <cellStyle name="Normal 13 3 6 2" xfId="20414" xr:uid="{9D15C150-C929-461E-8501-91DDEFDB80A6}"/>
    <cellStyle name="Normal 13 3 6 2 2" xfId="25970" xr:uid="{0CB12391-849B-45C8-9A7E-E137462D7C59}"/>
    <cellStyle name="Normal 13 3 6 2 3" xfId="31464" xr:uid="{9B743159-63BD-4744-ADA7-79451B369CBA}"/>
    <cellStyle name="Normal 13 3 6 2 4" xfId="36948" xr:uid="{E5192EE0-A8A5-4EB0-A088-783B5D1E16D2}"/>
    <cellStyle name="Normal 13 3 6 3" xfId="23241" xr:uid="{AD1A3067-CD5B-40A1-9AB5-9DBABA589454}"/>
    <cellStyle name="Normal 13 3 6 4" xfId="28735" xr:uid="{2C711FFC-51C8-458A-8FA4-FFEB645A4819}"/>
    <cellStyle name="Normal 13 3 6 5" xfId="34219" xr:uid="{AE37CA6E-9B74-474F-AB98-96B29E683052}"/>
    <cellStyle name="Normal 13 30" xfId="6028" xr:uid="{021CAC99-B74E-4128-9CBB-0367C21C104D}"/>
    <cellStyle name="Normal 13 30 2" xfId="14421" xr:uid="{464A65D9-46B0-46B1-A170-849043E2325A}"/>
    <cellStyle name="Normal 13 30 2 2" xfId="21708" xr:uid="{56D68387-BBE8-44A1-85F5-BDA7033BA36A}"/>
    <cellStyle name="Normal 13 30 2 2 2" xfId="27264" xr:uid="{06D5D3F5-763D-482C-97C2-6091331D5B77}"/>
    <cellStyle name="Normal 13 30 2 2 3" xfId="32758" xr:uid="{D409BFB2-682C-4F96-9C69-E671EA90C517}"/>
    <cellStyle name="Normal 13 30 2 2 4" xfId="38242" xr:uid="{210CC6C7-985D-4084-B166-3CE2A99E9D02}"/>
    <cellStyle name="Normal 13 30 2 3" xfId="24535" xr:uid="{FA37DD53-F5C6-4024-842B-6F63750A19A0}"/>
    <cellStyle name="Normal 13 30 2 4" xfId="30029" xr:uid="{B2013797-87E6-43C3-9CB5-02F26D76EBA6}"/>
    <cellStyle name="Normal 13 30 2 5" xfId="35513" xr:uid="{4B90E5FC-0A12-4D00-8508-8B9689DBB94A}"/>
    <cellStyle name="Normal 13 30 3" xfId="11388" xr:uid="{77E4090A-A1C1-4695-A882-7025724B8AE9}"/>
    <cellStyle name="Normal 13 30 4" xfId="16623" xr:uid="{26DC504D-FF2F-4613-AC38-DF69A81BAAE0}"/>
    <cellStyle name="Normal 13 30 5" xfId="18848" xr:uid="{D4BE8D06-68B2-4430-BAE8-4670E1A6A8A0}"/>
    <cellStyle name="Normal 13 30 6" xfId="9094" xr:uid="{8E00B29F-6553-4E10-B483-BB93DD0FD40C}"/>
    <cellStyle name="Normal 13 30 6 2" xfId="20415" xr:uid="{D462DA4C-CA27-471D-97C1-1C24E5F62EEE}"/>
    <cellStyle name="Normal 13 30 6 2 2" xfId="25971" xr:uid="{B6FDC606-3D6D-4C44-B192-AA83B5001AEF}"/>
    <cellStyle name="Normal 13 30 6 2 3" xfId="31465" xr:uid="{2F613104-93C1-4F88-9885-A61CDAD6CC27}"/>
    <cellStyle name="Normal 13 30 6 2 4" xfId="36949" xr:uid="{7816FE06-0085-40E0-AD3E-DF0CD6E57E51}"/>
    <cellStyle name="Normal 13 30 6 3" xfId="23242" xr:uid="{CA26C425-2748-495E-AFC1-CB4E89A276DE}"/>
    <cellStyle name="Normal 13 30 6 4" xfId="28736" xr:uid="{3A01F0FE-9F20-4BF5-8A1D-EA1A77E46F4E}"/>
    <cellStyle name="Normal 13 30 6 5" xfId="34220" xr:uid="{9E4E21B0-559A-437A-A781-6F228ED3B436}"/>
    <cellStyle name="Normal 13 31" xfId="6029" xr:uid="{041458D6-D808-42C3-A135-73EC35018467}"/>
    <cellStyle name="Normal 13 31 2" xfId="14422" xr:uid="{A39B4C67-23E7-4EF8-8AFD-7E18FF6B08BD}"/>
    <cellStyle name="Normal 13 31 2 2" xfId="21709" xr:uid="{FD46DA8A-49E0-405E-AF78-567D2F0ABD69}"/>
    <cellStyle name="Normal 13 31 2 2 2" xfId="27265" xr:uid="{E33BD459-E01D-47F9-B112-794C3D8BF7FF}"/>
    <cellStyle name="Normal 13 31 2 2 3" xfId="32759" xr:uid="{677E1A62-6EC4-45FC-B343-D9A8D865C8B4}"/>
    <cellStyle name="Normal 13 31 2 2 4" xfId="38243" xr:uid="{C9141AE6-5D32-4AC8-8F76-656E8ABDC01F}"/>
    <cellStyle name="Normal 13 31 2 3" xfId="24536" xr:uid="{A1CFBBC1-5197-42B9-9E5E-20163423DDC3}"/>
    <cellStyle name="Normal 13 31 2 4" xfId="30030" xr:uid="{2F02D662-F083-46B1-8B5A-37FA293A4BC8}"/>
    <cellStyle name="Normal 13 31 2 5" xfId="35514" xr:uid="{0D3036D3-DCC8-4E06-B35F-0161D1088310}"/>
    <cellStyle name="Normal 13 31 3" xfId="11389" xr:uid="{A81CF97F-5213-4AF1-B9D5-CB225A76EEED}"/>
    <cellStyle name="Normal 13 31 4" xfId="16624" xr:uid="{78BB3BD3-7BDA-4D73-9931-22FF70752951}"/>
    <cellStyle name="Normal 13 31 5" xfId="18849" xr:uid="{331E0671-4A97-47D2-AA53-281A6DF5B689}"/>
    <cellStyle name="Normal 13 31 6" xfId="9095" xr:uid="{FF15AE66-0F23-4336-AE3E-34E1FAF6A466}"/>
    <cellStyle name="Normal 13 31 6 2" xfId="20416" xr:uid="{12FA6F3F-F9C7-43FD-BA73-AD7178B4D37A}"/>
    <cellStyle name="Normal 13 31 6 2 2" xfId="25972" xr:uid="{631A5755-BF3D-41F1-BAE0-8C31A24A060F}"/>
    <cellStyle name="Normal 13 31 6 2 3" xfId="31466" xr:uid="{56F94881-57DC-4E78-9E76-21CBBA03CF71}"/>
    <cellStyle name="Normal 13 31 6 2 4" xfId="36950" xr:uid="{5B39EA38-385F-455F-A7FB-8E2DFA09340C}"/>
    <cellStyle name="Normal 13 31 6 3" xfId="23243" xr:uid="{14977111-6476-47DA-8236-8635ED7A68BB}"/>
    <cellStyle name="Normal 13 31 6 4" xfId="28737" xr:uid="{97617836-3CB7-46A2-A84A-98B00D9FCD95}"/>
    <cellStyle name="Normal 13 31 6 5" xfId="34221" xr:uid="{D52512EB-14C9-4092-9113-2F53C447BF51}"/>
    <cellStyle name="Normal 13 32" xfId="6030" xr:uid="{55636A28-A812-4E21-AD24-9CA8FC095F3F}"/>
    <cellStyle name="Normal 13 32 2" xfId="14423" xr:uid="{9B19DA5F-60B1-4EDA-8A83-ED6CFF5CC7D4}"/>
    <cellStyle name="Normal 13 32 2 2" xfId="21710" xr:uid="{65058FAE-850A-4F07-949D-0E442B650A65}"/>
    <cellStyle name="Normal 13 32 2 2 2" xfId="27266" xr:uid="{6941CE60-9570-47B5-833F-7F1DADE94D3D}"/>
    <cellStyle name="Normal 13 32 2 2 3" xfId="32760" xr:uid="{74BA9B5A-48DD-4483-BB72-782AEEE14A5F}"/>
    <cellStyle name="Normal 13 32 2 2 4" xfId="38244" xr:uid="{72E87764-F527-4F09-A2C3-D412325A79AF}"/>
    <cellStyle name="Normal 13 32 2 3" xfId="24537" xr:uid="{BD85C32B-278B-4F3E-A0FE-4D4FB5ADDE5C}"/>
    <cellStyle name="Normal 13 32 2 4" xfId="30031" xr:uid="{48D49E75-6580-45FC-AD66-C4B41B136388}"/>
    <cellStyle name="Normal 13 32 2 5" xfId="35515" xr:uid="{722AB754-6C07-466E-B08F-087A37F70296}"/>
    <cellStyle name="Normal 13 32 3" xfId="11390" xr:uid="{B41AD23C-F722-43D0-A8E9-8513596667A2}"/>
    <cellStyle name="Normal 13 32 4" xfId="16625" xr:uid="{C70648E9-C4D5-4C97-8244-F010D7E374BD}"/>
    <cellStyle name="Normal 13 32 5" xfId="18850" xr:uid="{129F2171-7D6A-4DC3-8E7A-A94ACCE2BA9A}"/>
    <cellStyle name="Normal 13 32 6" xfId="9096" xr:uid="{16B9AAB5-AB2D-4DEF-9766-800F938D6610}"/>
    <cellStyle name="Normal 13 32 6 2" xfId="20417" xr:uid="{461E853B-17B3-4165-BCEF-FF6D8256CBCD}"/>
    <cellStyle name="Normal 13 32 6 2 2" xfId="25973" xr:uid="{F0898BCB-7DEC-43DB-8882-A0BAE1061652}"/>
    <cellStyle name="Normal 13 32 6 2 3" xfId="31467" xr:uid="{BE431D29-C150-4C49-82E8-272FD61E2A1C}"/>
    <cellStyle name="Normal 13 32 6 2 4" xfId="36951" xr:uid="{63A3B96D-15FB-42FA-907C-22EEB71F685A}"/>
    <cellStyle name="Normal 13 32 6 3" xfId="23244" xr:uid="{077BD169-88FE-42C3-9458-832B9ED45106}"/>
    <cellStyle name="Normal 13 32 6 4" xfId="28738" xr:uid="{D1EC55A4-7BD7-406E-85E3-A460ED61FAF7}"/>
    <cellStyle name="Normal 13 32 6 5" xfId="34222" xr:uid="{B8AF6ED3-1C10-4453-865E-A9DBD6D02B83}"/>
    <cellStyle name="Normal 13 33" xfId="6031" xr:uid="{391AD660-C4E7-4CCE-A521-591F56ED0F82}"/>
    <cellStyle name="Normal 13 33 2" xfId="14424" xr:uid="{346F4907-0E7A-4B27-9B10-A81F0CE148D3}"/>
    <cellStyle name="Normal 13 33 2 2" xfId="21711" xr:uid="{00C3A8A5-0C78-44FB-8BC8-7D5D1FB76E09}"/>
    <cellStyle name="Normal 13 33 2 2 2" xfId="27267" xr:uid="{9EE094A8-0866-4C1E-90C0-3F2E99F768F9}"/>
    <cellStyle name="Normal 13 33 2 2 3" xfId="32761" xr:uid="{3E7CDD2D-EEBE-4428-9245-AB298C07345E}"/>
    <cellStyle name="Normal 13 33 2 2 4" xfId="38245" xr:uid="{1B707575-3F96-4DA1-A7F0-5F317227CC9C}"/>
    <cellStyle name="Normal 13 33 2 3" xfId="24538" xr:uid="{7D670A61-EE62-409C-A906-34B2644AC5D4}"/>
    <cellStyle name="Normal 13 33 2 4" xfId="30032" xr:uid="{8F6B1607-BF5D-490C-869B-7171294FEBC0}"/>
    <cellStyle name="Normal 13 33 2 5" xfId="35516" xr:uid="{C3C59299-325C-4A31-9F57-49A362B86BE9}"/>
    <cellStyle name="Normal 13 33 3" xfId="11391" xr:uid="{2265F4F9-4CAC-47F5-9C96-F5A3248289FC}"/>
    <cellStyle name="Normal 13 33 4" xfId="16626" xr:uid="{D269F5E3-AB18-44B7-98C0-052C4F02548A}"/>
    <cellStyle name="Normal 13 33 5" xfId="18851" xr:uid="{DA8495B2-28F2-49F6-9ED6-39E6A0695324}"/>
    <cellStyle name="Normal 13 33 6" xfId="9097" xr:uid="{50965E50-B662-4C51-9370-1ED62C9D68CF}"/>
    <cellStyle name="Normal 13 33 6 2" xfId="20418" xr:uid="{892672AE-5F93-4DFB-8812-1E890DF236ED}"/>
    <cellStyle name="Normal 13 33 6 2 2" xfId="25974" xr:uid="{DA02CD69-FF51-482C-93DD-B48A9F6799A0}"/>
    <cellStyle name="Normal 13 33 6 2 3" xfId="31468" xr:uid="{6B6EC1DB-C144-44BF-BC86-01E7F7AEABD7}"/>
    <cellStyle name="Normal 13 33 6 2 4" xfId="36952" xr:uid="{8C98065C-7758-4DF0-890B-1E02CBBEAE9C}"/>
    <cellStyle name="Normal 13 33 6 3" xfId="23245" xr:uid="{41836B22-04B8-46CF-A810-01F88324F33F}"/>
    <cellStyle name="Normal 13 33 6 4" xfId="28739" xr:uid="{1357F471-868E-47FE-A583-4E77A756F906}"/>
    <cellStyle name="Normal 13 33 6 5" xfId="34223" xr:uid="{BB82DC8E-2E06-46BE-9A47-7F7A18BE5128}"/>
    <cellStyle name="Normal 13 34" xfId="6032" xr:uid="{711AEC22-AE57-4264-BFE6-362E5B9FF3D9}"/>
    <cellStyle name="Normal 13 34 2" xfId="14425" xr:uid="{2B3FF938-ADB4-47A4-9D67-2B8B1F23F69E}"/>
    <cellStyle name="Normal 13 34 2 2" xfId="21712" xr:uid="{95D1D5A1-3708-4CF0-B3C8-29CB2CF59B13}"/>
    <cellStyle name="Normal 13 34 2 2 2" xfId="27268" xr:uid="{221A24AF-B2C1-4322-A993-2364C19601BC}"/>
    <cellStyle name="Normal 13 34 2 2 3" xfId="32762" xr:uid="{36F7C9AC-F53D-40CA-AAE2-95D74201463F}"/>
    <cellStyle name="Normal 13 34 2 2 4" xfId="38246" xr:uid="{687259E1-24DC-4E66-8DE6-7E7C38C97072}"/>
    <cellStyle name="Normal 13 34 2 3" xfId="24539" xr:uid="{04A8E25A-4CAC-4212-8223-9D6C11EEFFFF}"/>
    <cellStyle name="Normal 13 34 2 4" xfId="30033" xr:uid="{28DE4547-8E31-4738-884A-4A157F861444}"/>
    <cellStyle name="Normal 13 34 2 5" xfId="35517" xr:uid="{7067435D-C957-4073-9ED0-168105E1B51C}"/>
    <cellStyle name="Normal 13 34 3" xfId="11392" xr:uid="{81C02379-074D-4330-810A-66BCDB9B9481}"/>
    <cellStyle name="Normal 13 34 4" xfId="16627" xr:uid="{05471D69-AD26-42AA-BB5C-6A1649A0DE29}"/>
    <cellStyle name="Normal 13 34 5" xfId="18852" xr:uid="{5100EED3-16CF-4E39-A20D-DFDB170F0CB3}"/>
    <cellStyle name="Normal 13 34 6" xfId="9098" xr:uid="{BC773B77-7392-4D0F-887E-17ABCA6D10CB}"/>
    <cellStyle name="Normal 13 34 6 2" xfId="20419" xr:uid="{CE1EFAA5-538A-4113-BE61-754D916F8DEE}"/>
    <cellStyle name="Normal 13 34 6 2 2" xfId="25975" xr:uid="{848A9E8A-67A3-4160-A701-1618029D1FE1}"/>
    <cellStyle name="Normal 13 34 6 2 3" xfId="31469" xr:uid="{2CB89378-C4BC-43BC-972B-F2C0B0654E21}"/>
    <cellStyle name="Normal 13 34 6 2 4" xfId="36953" xr:uid="{0127C141-BDCE-436B-B9AC-9BFD1B4A34DF}"/>
    <cellStyle name="Normal 13 34 6 3" xfId="23246" xr:uid="{F6835F0A-9B62-4A1F-AD82-2B189953F802}"/>
    <cellStyle name="Normal 13 34 6 4" xfId="28740" xr:uid="{1E2FE151-EF2C-4BEC-AABB-1F346B88293C}"/>
    <cellStyle name="Normal 13 34 6 5" xfId="34224" xr:uid="{B1DD1FC7-59C0-4702-8BC2-22B34BA1DF56}"/>
    <cellStyle name="Normal 13 35" xfId="6033" xr:uid="{E25FEBEC-922B-41BB-AAAB-8996B920104C}"/>
    <cellStyle name="Normal 13 35 2" xfId="14426" xr:uid="{A1A6AB3D-8813-403D-9ED3-40D357886589}"/>
    <cellStyle name="Normal 13 35 2 2" xfId="21713" xr:uid="{A993C672-AC2B-4FBA-94B7-23AFB18BACE0}"/>
    <cellStyle name="Normal 13 35 2 2 2" xfId="27269" xr:uid="{DD9EED63-1A60-47D9-A84F-5072A5820B86}"/>
    <cellStyle name="Normal 13 35 2 2 3" xfId="32763" xr:uid="{0B806B34-02FD-408A-BFF7-379B39D11203}"/>
    <cellStyle name="Normal 13 35 2 2 4" xfId="38247" xr:uid="{ED88712C-552E-4DD6-99EA-6BA65E868518}"/>
    <cellStyle name="Normal 13 35 2 3" xfId="24540" xr:uid="{333A1E7A-4311-450A-9663-8573E0B675DF}"/>
    <cellStyle name="Normal 13 35 2 4" xfId="30034" xr:uid="{CB040CF2-D5F9-436A-9A8F-8FADFB7DCBBE}"/>
    <cellStyle name="Normal 13 35 2 5" xfId="35518" xr:uid="{218E9C03-8E6E-45FF-AFFD-DC1EEA3EAEEE}"/>
    <cellStyle name="Normal 13 35 3" xfId="11393" xr:uid="{9438D2E9-9CB0-465E-8E5C-EB1EAD92E4D7}"/>
    <cellStyle name="Normal 13 35 4" xfId="16628" xr:uid="{1B12F679-5B71-488F-BE3B-DABFC97E6C8A}"/>
    <cellStyle name="Normal 13 35 5" xfId="18853" xr:uid="{EB5DA35C-6DB4-4C6D-87B4-4727C1191BF4}"/>
    <cellStyle name="Normal 13 35 6" xfId="9099" xr:uid="{67D66E1C-C39B-494D-A4AE-7103E5986003}"/>
    <cellStyle name="Normal 13 35 6 2" xfId="20420" xr:uid="{2FAC14E6-AE95-45BC-A129-7FBAE657712E}"/>
    <cellStyle name="Normal 13 35 6 2 2" xfId="25976" xr:uid="{9D7F743A-E27B-4752-8AB6-2DDE7ED293D7}"/>
    <cellStyle name="Normal 13 35 6 2 3" xfId="31470" xr:uid="{0027AD13-ED41-4C63-9E7A-C21CF58C27C6}"/>
    <cellStyle name="Normal 13 35 6 2 4" xfId="36954" xr:uid="{080E63B1-D4A7-4BBE-9582-5399B4777625}"/>
    <cellStyle name="Normal 13 35 6 3" xfId="23247" xr:uid="{2FDAE411-D9EE-4110-8970-E8F793BB8FA4}"/>
    <cellStyle name="Normal 13 35 6 4" xfId="28741" xr:uid="{E91CDDB3-8EDA-4113-90DA-8AD4819B87EC}"/>
    <cellStyle name="Normal 13 35 6 5" xfId="34225" xr:uid="{C797F2E4-B9C4-444F-A56F-667FB44B06A3}"/>
    <cellStyle name="Normal 13 36" xfId="6034" xr:uid="{DA8F2410-A686-4CAC-B8AA-D0358AFC62BF}"/>
    <cellStyle name="Normal 13 36 2" xfId="14427" xr:uid="{AC97E800-1B2D-43CE-86BF-24EBF3049C3C}"/>
    <cellStyle name="Normal 13 36 2 2" xfId="21714" xr:uid="{5D5240D2-7241-4707-89A7-0012BF02DBA6}"/>
    <cellStyle name="Normal 13 36 2 2 2" xfId="27270" xr:uid="{AF21F1E8-1507-4516-A4CC-FA5BC7EE49E8}"/>
    <cellStyle name="Normal 13 36 2 2 3" xfId="32764" xr:uid="{0C308093-2C11-4F55-8816-09683270780A}"/>
    <cellStyle name="Normal 13 36 2 2 4" xfId="38248" xr:uid="{DF54B01C-F06A-4C8E-9FEB-ACFE2EF2250A}"/>
    <cellStyle name="Normal 13 36 2 3" xfId="24541" xr:uid="{99287978-8BB9-44B4-9051-2E125E84FA4F}"/>
    <cellStyle name="Normal 13 36 2 4" xfId="30035" xr:uid="{83DDBF40-5426-4C67-A6FB-888E8438A6B9}"/>
    <cellStyle name="Normal 13 36 2 5" xfId="35519" xr:uid="{552742A9-DA08-4E99-8A51-83B10D146082}"/>
    <cellStyle name="Normal 13 36 3" xfId="11394" xr:uid="{323D44D1-8F5D-48F8-8268-FD7FC78DC4A9}"/>
    <cellStyle name="Normal 13 36 4" xfId="16629" xr:uid="{D6FE7F69-1BA0-455E-AA73-DB66554310F5}"/>
    <cellStyle name="Normal 13 36 5" xfId="18854" xr:uid="{6DA8D03B-9F73-4339-BBA1-01E241CF72A9}"/>
    <cellStyle name="Normal 13 36 6" xfId="9100" xr:uid="{B709EF60-3491-4DC6-B8E6-09E2A4CAEC7F}"/>
    <cellStyle name="Normal 13 36 6 2" xfId="20421" xr:uid="{58A4809D-B1B0-4D07-9794-14341691AD8F}"/>
    <cellStyle name="Normal 13 36 6 2 2" xfId="25977" xr:uid="{C4265EBA-BD05-4E51-928A-67D9A35452A7}"/>
    <cellStyle name="Normal 13 36 6 2 3" xfId="31471" xr:uid="{D39686DB-E47C-45F8-8917-E6E8740477C1}"/>
    <cellStyle name="Normal 13 36 6 2 4" xfId="36955" xr:uid="{1F9F0648-BCF8-41BC-A16C-6808CFCBC467}"/>
    <cellStyle name="Normal 13 36 6 3" xfId="23248" xr:uid="{3862E002-01C6-494B-B6D6-FDD098F2B813}"/>
    <cellStyle name="Normal 13 36 6 4" xfId="28742" xr:uid="{697FE49D-3047-4DA4-9E67-02D947E3747C}"/>
    <cellStyle name="Normal 13 36 6 5" xfId="34226" xr:uid="{E970F68B-D068-4B5A-8BFE-4E4D4454FE13}"/>
    <cellStyle name="Normal 13 37" xfId="6035" xr:uid="{245D276D-F309-4484-A57A-DA8732162181}"/>
    <cellStyle name="Normal 13 37 2" xfId="14428" xr:uid="{929E3577-EAD6-499C-9A3F-9B9C2FA420E8}"/>
    <cellStyle name="Normal 13 37 2 2" xfId="21715" xr:uid="{B15CDEC5-EABE-4F65-A373-38DEF9D7791C}"/>
    <cellStyle name="Normal 13 37 2 2 2" xfId="27271" xr:uid="{AD059117-1DF7-4867-B5C4-6164F2F83BF4}"/>
    <cellStyle name="Normal 13 37 2 2 3" xfId="32765" xr:uid="{B1C07FA9-61D4-4538-84A3-6F07C0834E1C}"/>
    <cellStyle name="Normal 13 37 2 2 4" xfId="38249" xr:uid="{70B90731-BFFB-41A4-A469-CD194AB7BADC}"/>
    <cellStyle name="Normal 13 37 2 3" xfId="24542" xr:uid="{A9747CE7-34C2-4570-B517-EBE03AE746F8}"/>
    <cellStyle name="Normal 13 37 2 4" xfId="30036" xr:uid="{A7E7E532-70B0-475E-8F9A-70F8FC23B513}"/>
    <cellStyle name="Normal 13 37 2 5" xfId="35520" xr:uid="{461A1BFF-CE4A-4265-A960-AE430626D926}"/>
    <cellStyle name="Normal 13 37 3" xfId="11395" xr:uid="{3FD16E0D-DA50-4399-943D-00403ACF259A}"/>
    <cellStyle name="Normal 13 37 4" xfId="16630" xr:uid="{1BDC309B-3D2A-4AE1-B5FE-3C033FB3DD41}"/>
    <cellStyle name="Normal 13 37 5" xfId="18855" xr:uid="{EFDA86E2-0964-485E-8A41-16B4F9434B59}"/>
    <cellStyle name="Normal 13 37 6" xfId="9101" xr:uid="{E2F666A5-5B4C-42F7-AAB5-46B258674FB2}"/>
    <cellStyle name="Normal 13 37 6 2" xfId="20422" xr:uid="{DDA1776B-B034-4927-AD01-3E49F4D0D0B5}"/>
    <cellStyle name="Normal 13 37 6 2 2" xfId="25978" xr:uid="{9625B329-259B-40A6-9B8B-1947DFB07CEE}"/>
    <cellStyle name="Normal 13 37 6 2 3" xfId="31472" xr:uid="{999C1939-BB11-410C-AADE-1C7B244E7830}"/>
    <cellStyle name="Normal 13 37 6 2 4" xfId="36956" xr:uid="{1C9C5F71-9E8F-41DD-B7FD-CB5C2B2B5B83}"/>
    <cellStyle name="Normal 13 37 6 3" xfId="23249" xr:uid="{E0A99E9B-A721-4B05-9685-5ACFCEA423B6}"/>
    <cellStyle name="Normal 13 37 6 4" xfId="28743" xr:uid="{8508E754-AF50-4308-990E-D3B8073C21BB}"/>
    <cellStyle name="Normal 13 37 6 5" xfId="34227" xr:uid="{E26936D3-8A9A-4893-B74B-DDF28F76B03A}"/>
    <cellStyle name="Normal 13 38" xfId="6036" xr:uid="{E7A28FAB-309E-4652-ACC2-2F983ECAF7C1}"/>
    <cellStyle name="Normal 13 38 2" xfId="14429" xr:uid="{0D5D7579-2E14-4EDF-8C4A-C201673B37CC}"/>
    <cellStyle name="Normal 13 38 2 2" xfId="21716" xr:uid="{47B4AE64-9AB7-40AF-B803-AD289DC72EA5}"/>
    <cellStyle name="Normal 13 38 2 2 2" xfId="27272" xr:uid="{B46CB335-794D-4D33-82FD-805706E3AF43}"/>
    <cellStyle name="Normal 13 38 2 2 3" xfId="32766" xr:uid="{2A0BF6DA-DF4F-40C1-9FE3-CEFCF854513A}"/>
    <cellStyle name="Normal 13 38 2 2 4" xfId="38250" xr:uid="{04025CEA-A46B-476E-9755-5B0C917CB449}"/>
    <cellStyle name="Normal 13 38 2 3" xfId="24543" xr:uid="{885982EB-9A15-4155-BF53-F496FAD4DC72}"/>
    <cellStyle name="Normal 13 38 2 4" xfId="30037" xr:uid="{6475A9F0-5F74-4978-AFE1-C98BFCFB7980}"/>
    <cellStyle name="Normal 13 38 2 5" xfId="35521" xr:uid="{54A7D134-1E5A-4990-A838-652A07188410}"/>
    <cellStyle name="Normal 13 38 3" xfId="11396" xr:uid="{B679FD09-382A-40DB-B75F-2B9DC2797D9A}"/>
    <cellStyle name="Normal 13 38 4" xfId="16631" xr:uid="{443F9068-0E73-4CD0-B264-A8386EAD5D96}"/>
    <cellStyle name="Normal 13 38 5" xfId="18856" xr:uid="{AC89F1DA-BF1C-410D-B1D6-854A1FDC2273}"/>
    <cellStyle name="Normal 13 38 6" xfId="9102" xr:uid="{31C6AC38-08B0-4C0E-8635-F12093C02CF2}"/>
    <cellStyle name="Normal 13 38 6 2" xfId="20423" xr:uid="{2CED1F8B-0AAB-44A1-96F1-767C3F2BEB30}"/>
    <cellStyle name="Normal 13 38 6 2 2" xfId="25979" xr:uid="{A6777FC7-8918-4498-B227-1C2A5E56EE56}"/>
    <cellStyle name="Normal 13 38 6 2 3" xfId="31473" xr:uid="{9721E21D-FAD2-4581-9731-286964DB6E6A}"/>
    <cellStyle name="Normal 13 38 6 2 4" xfId="36957" xr:uid="{DC35D70B-F473-4251-85A9-CE6A0273015A}"/>
    <cellStyle name="Normal 13 38 6 3" xfId="23250" xr:uid="{2ADFC997-7E0A-48D6-AD10-2F2029D841FD}"/>
    <cellStyle name="Normal 13 38 6 4" xfId="28744" xr:uid="{3965B73E-802B-42B1-8EA3-D179081F536F}"/>
    <cellStyle name="Normal 13 38 6 5" xfId="34228" xr:uid="{D9A28A25-57D5-4C35-9948-654D73CB7C36}"/>
    <cellStyle name="Normal 13 39" xfId="6037" xr:uid="{A8786CA8-CFD6-437D-B5F0-02A17D5A9A0D}"/>
    <cellStyle name="Normal 13 39 2" xfId="14430" xr:uid="{DBE45741-CD75-4626-8D32-59723D2F271B}"/>
    <cellStyle name="Normal 13 39 2 2" xfId="21717" xr:uid="{02CC1387-0FD9-418D-B808-1B4794DF2BF4}"/>
    <cellStyle name="Normal 13 39 2 2 2" xfId="27273" xr:uid="{F35D030E-C89E-4029-B6A8-037F47E69DC4}"/>
    <cellStyle name="Normal 13 39 2 2 3" xfId="32767" xr:uid="{759725EC-635A-4890-8F55-794936C3987C}"/>
    <cellStyle name="Normal 13 39 2 2 4" xfId="38251" xr:uid="{ED50C9CB-CD93-450F-A426-894CF8A91D51}"/>
    <cellStyle name="Normal 13 39 2 3" xfId="24544" xr:uid="{4C3E1DE0-2507-471D-8544-C33E53935F38}"/>
    <cellStyle name="Normal 13 39 2 4" xfId="30038" xr:uid="{BF6D85E6-DD22-41B6-9679-C85D80C0152E}"/>
    <cellStyle name="Normal 13 39 2 5" xfId="35522" xr:uid="{1D404E4E-A383-45A0-A4EC-93D417B336B7}"/>
    <cellStyle name="Normal 13 39 3" xfId="12445" xr:uid="{236AB9CB-0BD8-4535-B17E-C5B52E9148A0}"/>
    <cellStyle name="Normal 13 39 4" xfId="18857" xr:uid="{31F58D91-0116-4391-BC33-A8256189E163}"/>
    <cellStyle name="Normal 13 39 5" xfId="9103" xr:uid="{FEBCFD2D-EFDE-4601-B35F-DBF9BE0A4174}"/>
    <cellStyle name="Normal 13 39 5 2" xfId="20424" xr:uid="{5E172B3F-2B39-4866-A675-B66DFBE65917}"/>
    <cellStyle name="Normal 13 39 5 2 2" xfId="25980" xr:uid="{675181DF-7A75-4704-B457-11C4FF68CBE9}"/>
    <cellStyle name="Normal 13 39 5 2 3" xfId="31474" xr:uid="{652C8E56-0B93-45C1-8628-C6FA4347E7F7}"/>
    <cellStyle name="Normal 13 39 5 2 4" xfId="36958" xr:uid="{69EED18C-A3CD-4DBD-AABF-8ED32DE55D98}"/>
    <cellStyle name="Normal 13 39 5 3" xfId="23251" xr:uid="{707B8449-187F-4254-8FD5-CB74A35D35EC}"/>
    <cellStyle name="Normal 13 39 5 4" xfId="28745" xr:uid="{0D4B6E06-16AB-48E8-9C55-99E2E1C68BD5}"/>
    <cellStyle name="Normal 13 39 5 5" xfId="34229" xr:uid="{5CB02F4D-39D8-4C3B-AC98-F54C60F79F32}"/>
    <cellStyle name="Normal 13 4" xfId="6038" xr:uid="{4C75FA9F-D129-44F6-B980-474F92B558A2}"/>
    <cellStyle name="Normal 13 4 2" xfId="14431" xr:uid="{95138D94-5D9C-46BA-B5B3-AF02C7FD6FB0}"/>
    <cellStyle name="Normal 13 4 2 2" xfId="21718" xr:uid="{7F6E6BEF-80C5-425A-9CF3-3688E44DEE03}"/>
    <cellStyle name="Normal 13 4 2 2 2" xfId="27274" xr:uid="{0220C58D-6DDD-46AA-B130-E67114D2D390}"/>
    <cellStyle name="Normal 13 4 2 2 3" xfId="32768" xr:uid="{08510EF3-7A45-4A7A-A97C-5B89E94AD0AA}"/>
    <cellStyle name="Normal 13 4 2 2 4" xfId="38252" xr:uid="{961F2AA0-476C-45C8-8C37-A1E60A66674B}"/>
    <cellStyle name="Normal 13 4 2 3" xfId="24545" xr:uid="{7B568309-872E-4D45-9517-A6286C7D6ECC}"/>
    <cellStyle name="Normal 13 4 2 4" xfId="30039" xr:uid="{0C5EB57C-4C54-4936-98B4-26EECD6C8424}"/>
    <cellStyle name="Normal 13 4 2 5" xfId="35523" xr:uid="{2932A2DE-DC8C-447A-8D8A-B22E33852CAC}"/>
    <cellStyle name="Normal 13 4 3" xfId="11397" xr:uid="{C9D62145-5555-4D67-88D2-8B7DF01134D1}"/>
    <cellStyle name="Normal 13 4 4" xfId="16632" xr:uid="{CDADC633-0CAA-41B6-824F-F3432FB7FF6E}"/>
    <cellStyle name="Normal 13 4 5" xfId="18858" xr:uid="{F8416333-18EC-4CFD-AB8A-D0D00ADF2724}"/>
    <cellStyle name="Normal 13 4 6" xfId="9104" xr:uid="{D0835CCD-84B0-479E-9200-C881A61E92C2}"/>
    <cellStyle name="Normal 13 4 6 2" xfId="20425" xr:uid="{BABDB0D3-099A-40A8-B3C1-C308FD8837E9}"/>
    <cellStyle name="Normal 13 4 6 2 2" xfId="25981" xr:uid="{F0F484DD-3617-4DC8-BD32-5277E0718061}"/>
    <cellStyle name="Normal 13 4 6 2 3" xfId="31475" xr:uid="{0DA47438-2332-4A93-8765-311EF3C6C188}"/>
    <cellStyle name="Normal 13 4 6 2 4" xfId="36959" xr:uid="{341667D8-968F-4FD0-8C70-A3FB70EBB526}"/>
    <cellStyle name="Normal 13 4 6 3" xfId="23252" xr:uid="{F9C42E86-662C-4D5E-9F0B-D679EA3F1FAF}"/>
    <cellStyle name="Normal 13 4 6 4" xfId="28746" xr:uid="{A704F259-5A99-4A76-A7A4-92FDF5C7BD5C}"/>
    <cellStyle name="Normal 13 4 6 5" xfId="34230" xr:uid="{A21B5496-83C5-4F1B-88EE-E6F76085BEA5}"/>
    <cellStyle name="Normal 13 40" xfId="7078" xr:uid="{FBA536E0-D98A-4BC1-8B17-872C99950816}"/>
    <cellStyle name="Normal 13 40 2" xfId="19882" xr:uid="{9D0EFFDF-BF2C-448F-8ED6-3D178D7BAA58}"/>
    <cellStyle name="Normal 13 40 3" xfId="9105" xr:uid="{E6C85093-E2BC-4F14-98EF-C4C54280DD29}"/>
    <cellStyle name="Normal 13 40 3 2" xfId="20426" xr:uid="{949053B5-77F3-478D-9CBA-8F3DB9F1E09C}"/>
    <cellStyle name="Normal 13 40 3 2 2" xfId="25982" xr:uid="{28B256B4-3875-4499-A6DD-02CF3FFFCE24}"/>
    <cellStyle name="Normal 13 40 3 2 3" xfId="31476" xr:uid="{D104624E-32DF-43FF-A83F-6064FE980106}"/>
    <cellStyle name="Normal 13 40 3 2 4" xfId="36960" xr:uid="{6477F057-351E-4354-BFB1-996CFE94D2F5}"/>
    <cellStyle name="Normal 13 40 3 3" xfId="23253" xr:uid="{052A42C4-9679-4683-BE13-C750A827C372}"/>
    <cellStyle name="Normal 13 40 3 4" xfId="28747" xr:uid="{2BA726DF-E72B-4D36-88CA-7AB1ECD74DDC}"/>
    <cellStyle name="Normal 13 40 3 5" xfId="34231" xr:uid="{F34264FA-9B50-40C2-BF94-F6A87862CFE7}"/>
    <cellStyle name="Normal 13 41" xfId="9106" xr:uid="{A7E981B7-4EFC-4C4E-9E16-F491A1C570FD}"/>
    <cellStyle name="Normal 13 41 2" xfId="20427" xr:uid="{93135415-30F2-40E1-A589-FCE85674825D}"/>
    <cellStyle name="Normal 13 41 2 2" xfId="25983" xr:uid="{B467C47B-22FB-4E62-BD0A-A966B5D7C772}"/>
    <cellStyle name="Normal 13 41 2 3" xfId="31477" xr:uid="{DEE381A6-59E3-4BEC-94B9-CFD1FB69172A}"/>
    <cellStyle name="Normal 13 41 2 4" xfId="36961" xr:uid="{B0FFBBBF-5B46-4171-9EF2-069A3F1651F7}"/>
    <cellStyle name="Normal 13 41 3" xfId="23254" xr:uid="{09B01134-C742-40B8-B085-33307535CDCB}"/>
    <cellStyle name="Normal 13 41 4" xfId="28748" xr:uid="{7BE05927-844D-4E25-B0E4-CB3BA200E918}"/>
    <cellStyle name="Normal 13 41 5" xfId="34232" xr:uid="{3BDCC8BC-18B6-4DDF-B5C4-617A6A71B60F}"/>
    <cellStyle name="Normal 13 42" xfId="14398" xr:uid="{D5D6406B-FFAE-4DAA-BE45-242C16DFB9EB}"/>
    <cellStyle name="Normal 13 42 2" xfId="21685" xr:uid="{E90BD28C-EEE5-4A8E-8850-D8B1D475BC9F}"/>
    <cellStyle name="Normal 13 42 2 2" xfId="27241" xr:uid="{B9DD90F1-C745-4F67-A689-0F5CC0262023}"/>
    <cellStyle name="Normal 13 42 2 3" xfId="32735" xr:uid="{29EB6FCF-6389-4233-8483-785DB3D9D58D}"/>
    <cellStyle name="Normal 13 42 2 4" xfId="38219" xr:uid="{E5FDD8AF-E12D-4FC2-8C11-DCCFB6F2A08D}"/>
    <cellStyle name="Normal 13 42 3" xfId="24512" xr:uid="{068EF738-7759-4A9B-BEB1-44A482300A5C}"/>
    <cellStyle name="Normal 13 42 4" xfId="30006" xr:uid="{E16A7BB3-89C5-4595-94E8-E3F89F349B07}"/>
    <cellStyle name="Normal 13 42 5" xfId="35490" xr:uid="{1016C7F6-12FB-4201-9C10-5D2B2DFD8131}"/>
    <cellStyle name="Normal 13 43" xfId="11365" xr:uid="{1F850971-77C9-4B4B-A234-57D0102FAA28}"/>
    <cellStyle name="Normal 13 44" xfId="16600" xr:uid="{D69660FC-44ED-4F25-AE40-4977743151C4}"/>
    <cellStyle name="Normal 13 45" xfId="18825" xr:uid="{BA2B2237-FDB7-4F56-B976-68514D7B37DD}"/>
    <cellStyle name="Normal 13 46" xfId="9071" xr:uid="{AF01F1E0-CA32-400B-96F6-7A5E19D0478F}"/>
    <cellStyle name="Normal 13 46 2" xfId="20392" xr:uid="{4FD812AF-E22A-4134-AB19-AC99135405CA}"/>
    <cellStyle name="Normal 13 46 2 2" xfId="25948" xr:uid="{80D4F4E5-2D53-4A50-8231-6814A6BA2B6E}"/>
    <cellStyle name="Normal 13 46 2 3" xfId="31442" xr:uid="{712AE598-B28B-4126-8C7E-3A5E6953AE6B}"/>
    <cellStyle name="Normal 13 46 2 4" xfId="36926" xr:uid="{0A8DF8EA-55CA-4303-BCC5-C89F9BD8118F}"/>
    <cellStyle name="Normal 13 46 3" xfId="23219" xr:uid="{610AFE97-C76A-4FBE-A76E-1937ED8F122C}"/>
    <cellStyle name="Normal 13 46 4" xfId="28713" xr:uid="{11AA6DCA-9FD4-4F94-89AE-C5AF85435AC9}"/>
    <cellStyle name="Normal 13 46 5" xfId="34197" xr:uid="{31711499-2BF2-4BE1-BECD-9043F6A9D8A0}"/>
    <cellStyle name="Normal 13 47" xfId="6005" xr:uid="{23C9450F-5474-4711-AD1B-715F296436CC}"/>
    <cellStyle name="Normal 13 5" xfId="6039" xr:uid="{36105682-987D-46AC-85D8-890BC8FF2B95}"/>
    <cellStyle name="Normal 13 5 2" xfId="14432" xr:uid="{16E9405F-C072-4474-967A-E5D84F5023D1}"/>
    <cellStyle name="Normal 13 5 2 2" xfId="21719" xr:uid="{72FE6733-0C7B-4508-A8AC-A637F7CB9410}"/>
    <cellStyle name="Normal 13 5 2 2 2" xfId="27275" xr:uid="{C5D71976-C8C3-47B6-84D0-A3653C6B7B5D}"/>
    <cellStyle name="Normal 13 5 2 2 3" xfId="32769" xr:uid="{1D55686C-7916-43BA-A7E0-9B93F27E62D2}"/>
    <cellStyle name="Normal 13 5 2 2 4" xfId="38253" xr:uid="{ECA1F2E1-97F9-4C60-BDC1-FD11E546EE0B}"/>
    <cellStyle name="Normal 13 5 2 3" xfId="24546" xr:uid="{EFAA7F55-A86F-4FC7-87FE-B92367D03D52}"/>
    <cellStyle name="Normal 13 5 2 4" xfId="30040" xr:uid="{E5C31D2E-EC3A-4082-B0DC-A699B41CCD7A}"/>
    <cellStyle name="Normal 13 5 2 5" xfId="35524" xr:uid="{12635027-EE6A-4293-9E90-2EDC954DD0AB}"/>
    <cellStyle name="Normal 13 5 3" xfId="11398" xr:uid="{8A7AE99A-588E-4929-BBBB-25B6503A19F7}"/>
    <cellStyle name="Normal 13 5 4" xfId="16633" xr:uid="{8F63CF56-7F55-4007-AD6C-84C14AAD1958}"/>
    <cellStyle name="Normal 13 5 5" xfId="18859" xr:uid="{5E3086CE-E2ED-4ADF-93DE-EB043D3BC2DB}"/>
    <cellStyle name="Normal 13 5 6" xfId="9107" xr:uid="{043F2750-789A-4A1D-B48E-A21CC4B5E0E0}"/>
    <cellStyle name="Normal 13 5 6 2" xfId="20428" xr:uid="{0BA5D2C4-1B3C-4A49-BC73-F6857CC831DA}"/>
    <cellStyle name="Normal 13 5 6 2 2" xfId="25984" xr:uid="{7E081FED-F4BC-4786-8847-19A2E9BC2836}"/>
    <cellStyle name="Normal 13 5 6 2 3" xfId="31478" xr:uid="{207428C5-EF19-40D9-BBD2-E53B934F14F3}"/>
    <cellStyle name="Normal 13 5 6 2 4" xfId="36962" xr:uid="{72414A1B-720C-4C06-A7CA-A21755C87FD3}"/>
    <cellStyle name="Normal 13 5 6 3" xfId="23255" xr:uid="{15D5FAE5-3F74-4D46-9222-7220EE0F1FE0}"/>
    <cellStyle name="Normal 13 5 6 4" xfId="28749" xr:uid="{E9DA1A32-392F-4BBE-AFF9-AFF7F1368A5D}"/>
    <cellStyle name="Normal 13 5 6 5" xfId="34233" xr:uid="{32BCC6BC-11B8-4BD8-95B4-C0A51CB7E245}"/>
    <cellStyle name="Normal 13 6" xfId="6040" xr:uid="{1E90D0D6-6F04-4327-8FC2-F3CD8A198FAF}"/>
    <cellStyle name="Normal 13 6 2" xfId="14433" xr:uid="{88AF981E-E5E7-408D-BCCA-42DC8B04E74A}"/>
    <cellStyle name="Normal 13 6 2 2" xfId="21720" xr:uid="{D6CA2F67-54AD-44CB-8310-EB9B911DEB54}"/>
    <cellStyle name="Normal 13 6 2 2 2" xfId="27276" xr:uid="{DBFA4F8A-CFB5-4D5C-989F-C4E808F47394}"/>
    <cellStyle name="Normal 13 6 2 2 3" xfId="32770" xr:uid="{E31FCCFD-C88A-4936-B89C-3BAEE07B495D}"/>
    <cellStyle name="Normal 13 6 2 2 4" xfId="38254" xr:uid="{8108BB79-9F2A-4DE6-B3DD-B88F83981D32}"/>
    <cellStyle name="Normal 13 6 2 3" xfId="24547" xr:uid="{CF7D9F77-2CC2-4CE4-B768-1E5A3ECCB785}"/>
    <cellStyle name="Normal 13 6 2 4" xfId="30041" xr:uid="{0C143E7E-8E3A-471F-B066-C42F464432E7}"/>
    <cellStyle name="Normal 13 6 2 5" xfId="35525" xr:uid="{890DCEF9-9BA2-4050-9F32-BCD24F3E5F08}"/>
    <cellStyle name="Normal 13 6 3" xfId="11399" xr:uid="{7BE9B869-9523-444C-83C2-E723F6556615}"/>
    <cellStyle name="Normal 13 6 4" xfId="16634" xr:uid="{6CE363CF-7849-4E30-9413-94B735C2F453}"/>
    <cellStyle name="Normal 13 6 5" xfId="18860" xr:uid="{3B30AD47-B9DB-4BA7-AE13-137775985A97}"/>
    <cellStyle name="Normal 13 6 6" xfId="9108" xr:uid="{11D5ADFD-956E-4C04-91CA-B9AD6FBDCFCF}"/>
    <cellStyle name="Normal 13 6 6 2" xfId="20429" xr:uid="{3F6022FC-A4A0-4CC7-9207-D0991E9B605F}"/>
    <cellStyle name="Normal 13 6 6 2 2" xfId="25985" xr:uid="{C9B989A4-5278-4D6F-AABB-C494A50807F8}"/>
    <cellStyle name="Normal 13 6 6 2 3" xfId="31479" xr:uid="{50D09276-B338-4FC1-A258-B5BAB4059236}"/>
    <cellStyle name="Normal 13 6 6 2 4" xfId="36963" xr:uid="{09BF34FF-0963-4451-954B-C63D35E38F96}"/>
    <cellStyle name="Normal 13 6 6 3" xfId="23256" xr:uid="{F18011A4-7E12-475C-8A4E-9B2475A47131}"/>
    <cellStyle name="Normal 13 6 6 4" xfId="28750" xr:uid="{353253F3-F039-4A39-88E6-2551114DE0DB}"/>
    <cellStyle name="Normal 13 6 6 5" xfId="34234" xr:uid="{EC8C5A3F-EAA0-488F-B0A0-A5505E5C9AB2}"/>
    <cellStyle name="Normal 13 7" xfId="6041" xr:uid="{21B3A9E6-D39B-444F-AFAD-5EA7CA70AC99}"/>
    <cellStyle name="Normal 13 7 2" xfId="14434" xr:uid="{C9290CC8-46E5-40F4-A8F6-F76225D84B30}"/>
    <cellStyle name="Normal 13 7 2 2" xfId="21721" xr:uid="{5C0C3281-049D-4895-80BA-278167AC92FF}"/>
    <cellStyle name="Normal 13 7 2 2 2" xfId="27277" xr:uid="{CE17B544-BA69-4822-87CB-64EEDA7BA5E1}"/>
    <cellStyle name="Normal 13 7 2 2 3" xfId="32771" xr:uid="{E370A50F-4FA4-42F5-93F2-E961535C69F6}"/>
    <cellStyle name="Normal 13 7 2 2 4" xfId="38255" xr:uid="{BE62E2A5-ACC6-4383-8501-B0A29EE6287B}"/>
    <cellStyle name="Normal 13 7 2 3" xfId="24548" xr:uid="{489A36B9-800D-4C95-B52B-F51B68DC5648}"/>
    <cellStyle name="Normal 13 7 2 4" xfId="30042" xr:uid="{2902F421-3B42-43CF-8526-4B083BA4CDF5}"/>
    <cellStyle name="Normal 13 7 2 5" xfId="35526" xr:uid="{AC923A02-CEE0-4AB1-AD75-180CE91E94E7}"/>
    <cellStyle name="Normal 13 7 3" xfId="11400" xr:uid="{127540FC-89AE-4C39-BCF9-82093563223C}"/>
    <cellStyle name="Normal 13 7 4" xfId="16635" xr:uid="{DCD53F7A-855B-4004-973F-E1C6DCEFA5E9}"/>
    <cellStyle name="Normal 13 7 5" xfId="18861" xr:uid="{15D38886-CE74-4387-A361-8705A8986AC6}"/>
    <cellStyle name="Normal 13 7 6" xfId="9109" xr:uid="{0BCE0331-1304-4042-913D-645A8233776F}"/>
    <cellStyle name="Normal 13 7 6 2" xfId="20430" xr:uid="{F32C790C-B37D-4019-A6A4-A50FBABD533C}"/>
    <cellStyle name="Normal 13 7 6 2 2" xfId="25986" xr:uid="{22E0EA40-D8EA-466F-9FD7-09A42AA7C904}"/>
    <cellStyle name="Normal 13 7 6 2 3" xfId="31480" xr:uid="{96208A90-F36C-4202-A006-8E5F357461D5}"/>
    <cellStyle name="Normal 13 7 6 2 4" xfId="36964" xr:uid="{63E2D4AC-1450-4D0B-854E-A384C7341871}"/>
    <cellStyle name="Normal 13 7 6 3" xfId="23257" xr:uid="{A9110FD8-6068-44B9-972D-2F1C7D1F04BC}"/>
    <cellStyle name="Normal 13 7 6 4" xfId="28751" xr:uid="{0257691E-5AD2-4743-B700-C5A8F1C61F14}"/>
    <cellStyle name="Normal 13 7 6 5" xfId="34235" xr:uid="{BB5EB6AA-BF7F-4608-9BA4-F9AE2999A60E}"/>
    <cellStyle name="Normal 13 8" xfId="6042" xr:uid="{573D4637-EC2D-4310-B90B-7A4E88D9F0E6}"/>
    <cellStyle name="Normal 13 8 2" xfId="14435" xr:uid="{661CE3BD-8B72-43C7-BD91-29B6062A456C}"/>
    <cellStyle name="Normal 13 8 2 2" xfId="21722" xr:uid="{6563EE89-18EE-481D-8B88-0CE4A0DB3D93}"/>
    <cellStyle name="Normal 13 8 2 2 2" xfId="27278" xr:uid="{52097F50-B03A-4507-B283-DC0FA5947F86}"/>
    <cellStyle name="Normal 13 8 2 2 3" xfId="32772" xr:uid="{5E3B0B9C-8BBE-4EEA-B8AE-564D21F18DFC}"/>
    <cellStyle name="Normal 13 8 2 2 4" xfId="38256" xr:uid="{9F1CC170-356F-443F-BEB9-CE7BC19DAADF}"/>
    <cellStyle name="Normal 13 8 2 3" xfId="24549" xr:uid="{EB938918-553E-402A-B33F-06379292809C}"/>
    <cellStyle name="Normal 13 8 2 4" xfId="30043" xr:uid="{81D8EB42-3D0F-4EDD-B487-77ADEC0F4027}"/>
    <cellStyle name="Normal 13 8 2 5" xfId="35527" xr:uid="{0AFE0877-B0EB-4792-9A7F-86D0EA268113}"/>
    <cellStyle name="Normal 13 8 3" xfId="11401" xr:uid="{C68E3793-A695-4176-B154-E1634BEDF00C}"/>
    <cellStyle name="Normal 13 8 4" xfId="16636" xr:uid="{21056487-F52B-4A4A-A751-0161E759E6B7}"/>
    <cellStyle name="Normal 13 8 5" xfId="18862" xr:uid="{16014428-3724-4BCE-A9B5-CF5C94A65B4F}"/>
    <cellStyle name="Normal 13 8 6" xfId="9110" xr:uid="{BAFE66CF-6195-48CB-90F8-16B7AFFAB6CD}"/>
    <cellStyle name="Normal 13 8 6 2" xfId="20431" xr:uid="{9D651765-8424-4F05-AF6A-096E5689DE35}"/>
    <cellStyle name="Normal 13 8 6 2 2" xfId="25987" xr:uid="{0505B48E-7147-4A8E-A837-23E3EF155540}"/>
    <cellStyle name="Normal 13 8 6 2 3" xfId="31481" xr:uid="{D75B127B-57E6-4C3C-9106-FDEA0AC68F42}"/>
    <cellStyle name="Normal 13 8 6 2 4" xfId="36965" xr:uid="{F09AC232-14F7-4837-A966-B907AC136616}"/>
    <cellStyle name="Normal 13 8 6 3" xfId="23258" xr:uid="{B2561B4E-9B04-4176-8624-3243FCC5DF21}"/>
    <cellStyle name="Normal 13 8 6 4" xfId="28752" xr:uid="{77659E05-B5E2-4A1D-BF8A-509A7E80613F}"/>
    <cellStyle name="Normal 13 8 6 5" xfId="34236" xr:uid="{6E73C68D-45CC-4182-998C-FC39F1CAF2A8}"/>
    <cellStyle name="Normal 13 9" xfId="6043" xr:uid="{0AE57237-E924-4858-959A-B3C329C6F78C}"/>
    <cellStyle name="Normal 13 9 2" xfId="14436" xr:uid="{E67CA905-5CDB-43C1-8666-258D01E486E5}"/>
    <cellStyle name="Normal 13 9 2 2" xfId="21723" xr:uid="{D5111034-BA50-4085-B1AC-10CA697CEC7C}"/>
    <cellStyle name="Normal 13 9 2 2 2" xfId="27279" xr:uid="{F814D786-BA52-4187-9BC8-19615C6C216B}"/>
    <cellStyle name="Normal 13 9 2 2 3" xfId="32773" xr:uid="{7FF0F276-8819-4FEB-899A-1F8E0839A54E}"/>
    <cellStyle name="Normal 13 9 2 2 4" xfId="38257" xr:uid="{7794A492-9C77-49A0-9E5C-73AA693C3029}"/>
    <cellStyle name="Normal 13 9 2 3" xfId="24550" xr:uid="{E1CB8A86-3A85-42C3-9595-FC96D02732F2}"/>
    <cellStyle name="Normal 13 9 2 4" xfId="30044" xr:uid="{A7126D44-F52D-4194-A872-7B6E8AC808BD}"/>
    <cellStyle name="Normal 13 9 2 5" xfId="35528" xr:uid="{E08FC120-DBDE-4F22-9AF2-BAA6489CEB59}"/>
    <cellStyle name="Normal 13 9 3" xfId="11402" xr:uid="{C60D4513-28F0-41F1-8762-6D5B24A79FFA}"/>
    <cellStyle name="Normal 13 9 4" xfId="16637" xr:uid="{5ADE83CA-19C2-41B8-B4EC-98F345C97265}"/>
    <cellStyle name="Normal 13 9 5" xfId="18863" xr:uid="{82F856DA-E23F-4970-8A64-311A3C2BCBF5}"/>
    <cellStyle name="Normal 13 9 6" xfId="9111" xr:uid="{B8E9105A-7762-4E65-89FB-E23F14BD6E07}"/>
    <cellStyle name="Normal 13 9 6 2" xfId="20432" xr:uid="{9064B274-627E-443F-8335-3E8A6B4F8ADD}"/>
    <cellStyle name="Normal 13 9 6 2 2" xfId="25988" xr:uid="{9C05349D-41AD-4FF1-890D-3C94EF279CB1}"/>
    <cellStyle name="Normal 13 9 6 2 3" xfId="31482" xr:uid="{1E951661-AF88-43D0-8918-08C7FFED0140}"/>
    <cellStyle name="Normal 13 9 6 2 4" xfId="36966" xr:uid="{2D8E3704-68F9-43EF-90B8-83DB39650161}"/>
    <cellStyle name="Normal 13 9 6 3" xfId="23259" xr:uid="{6C0B6608-A850-450A-9EDF-7BF1DC7A43BC}"/>
    <cellStyle name="Normal 13 9 6 4" xfId="28753" xr:uid="{94795B43-E8AB-4730-8DBE-5A0969101E5C}"/>
    <cellStyle name="Normal 13 9 6 5" xfId="34237" xr:uid="{9F888C4E-0D97-4B91-BA8E-8113822749D9}"/>
    <cellStyle name="Normal 130" xfId="39340" xr:uid="{E9F0C8FB-E003-469A-B1CF-8297315F09D3}"/>
    <cellStyle name="Normal 131" xfId="39341" xr:uid="{9C768B9C-7F75-404B-BF60-EEA743BB8634}"/>
    <cellStyle name="Normal 132" xfId="39342" xr:uid="{4EEFC2C1-9FE5-4DDD-A9B1-D6D13F9DF989}"/>
    <cellStyle name="Normal 132 2" xfId="39354" xr:uid="{E8D8A43C-EAFF-4C3D-B5F6-D135AB62C066}"/>
    <cellStyle name="Normal 133" xfId="39343" xr:uid="{700E56D6-F612-4B37-B49C-145A001F801A}"/>
    <cellStyle name="Normal 134" xfId="39344" xr:uid="{357BCBFD-CCEC-4160-9883-CFA7190FE658}"/>
    <cellStyle name="Normal 135" xfId="39345" xr:uid="{CA722548-74BF-40A3-8C24-25C578CEC417}"/>
    <cellStyle name="Normal 135 2" xfId="39353" xr:uid="{E984C280-22BA-48D2-A47C-43589869F1BB}"/>
    <cellStyle name="Normal 136" xfId="39346" xr:uid="{18AAC4FE-1D43-4B70-8479-BC887A792443}"/>
    <cellStyle name="Normal 137" xfId="39347" xr:uid="{B0E03F78-CAC3-4962-AD59-E82F71C63F49}"/>
    <cellStyle name="Normal 138" xfId="39348" xr:uid="{1018AFFE-6293-4D87-8484-5F887EB84FAE}"/>
    <cellStyle name="Normal 139" xfId="39349" xr:uid="{3A7AD5CF-B066-4FD8-A5B3-B3CF23CE541F}"/>
    <cellStyle name="Normal 14" xfId="410" xr:uid="{F0714238-E9EA-4C4A-973F-16674D75D9E6}"/>
    <cellStyle name="Normal 14 10" xfId="6045" xr:uid="{0A94E7D9-E0ED-4912-BA26-209E615F0153}"/>
    <cellStyle name="Normal 14 10 2" xfId="14438" xr:uid="{2B81941D-1778-4EE3-8AEB-145CA8D55BC2}"/>
    <cellStyle name="Normal 14 10 2 2" xfId="21725" xr:uid="{A62DCE0C-384B-49E9-B79D-48F7431DD7C1}"/>
    <cellStyle name="Normal 14 10 2 2 2" xfId="27281" xr:uid="{F5DAE5E9-56B0-42AA-A51C-820D1A44FA26}"/>
    <cellStyle name="Normal 14 10 2 2 3" xfId="32775" xr:uid="{CFE2CE79-F2B4-4E02-B554-8D23AABCEE26}"/>
    <cellStyle name="Normal 14 10 2 2 4" xfId="38259" xr:uid="{7C7F8D17-7AE6-4230-92A8-3F545BFD5779}"/>
    <cellStyle name="Normal 14 10 2 3" xfId="24552" xr:uid="{0831E2FD-2165-42D5-9D14-28F8E22188D5}"/>
    <cellStyle name="Normal 14 10 2 4" xfId="30046" xr:uid="{644B8330-1CA1-4E36-912F-BFF045436860}"/>
    <cellStyle name="Normal 14 10 2 5" xfId="35530" xr:uid="{F19041F9-5605-46B1-9C93-F7716E4D6A32}"/>
    <cellStyle name="Normal 14 10 3" xfId="11404" xr:uid="{DC36FEEE-6F72-4040-9E20-0B9B11F5590C}"/>
    <cellStyle name="Normal 14 10 4" xfId="16639" xr:uid="{CC6A12F3-CBD1-46B0-8FDA-3F9CCB898154}"/>
    <cellStyle name="Normal 14 10 5" xfId="18865" xr:uid="{35FBD16C-652C-435F-8D13-729D6B02247E}"/>
    <cellStyle name="Normal 14 10 6" xfId="9113" xr:uid="{A42D186E-E491-4625-A128-E6494C1227A9}"/>
    <cellStyle name="Normal 14 10 6 2" xfId="20434" xr:uid="{EF5ABACC-F577-4A34-8ED4-4C7B6130CB6D}"/>
    <cellStyle name="Normal 14 10 6 2 2" xfId="25990" xr:uid="{A8A026C4-2C74-4ACD-B6B3-79DF3AFCC56E}"/>
    <cellStyle name="Normal 14 10 6 2 3" xfId="31484" xr:uid="{161645E6-FAA5-49AA-897D-354539FE5115}"/>
    <cellStyle name="Normal 14 10 6 2 4" xfId="36968" xr:uid="{FCB0C6C1-0D45-4DE5-81A8-9DD843081F8D}"/>
    <cellStyle name="Normal 14 10 6 3" xfId="23261" xr:uid="{A0531C17-2AE1-4629-A011-A7F9B1FD6645}"/>
    <cellStyle name="Normal 14 10 6 4" xfId="28755" xr:uid="{58A50E62-7F6F-4F78-9454-CA457BBD2E01}"/>
    <cellStyle name="Normal 14 10 6 5" xfId="34239" xr:uid="{5F15C31E-938D-4AC6-8E28-513B52AA21D6}"/>
    <cellStyle name="Normal 14 11" xfId="6046" xr:uid="{3726046B-4B00-4ADF-84AC-DB7A7B8A3574}"/>
    <cellStyle name="Normal 14 11 2" xfId="14439" xr:uid="{6AF4D909-3650-43D1-B068-E90F490B63DA}"/>
    <cellStyle name="Normal 14 11 2 2" xfId="21726" xr:uid="{721F8A8A-59C6-4880-B343-B07D855C28E8}"/>
    <cellStyle name="Normal 14 11 2 2 2" xfId="27282" xr:uid="{18B93237-7186-41ED-ABB4-70607391A8CE}"/>
    <cellStyle name="Normal 14 11 2 2 3" xfId="32776" xr:uid="{479ED3B3-5726-4FC2-A110-DDD8476408EF}"/>
    <cellStyle name="Normal 14 11 2 2 4" xfId="38260" xr:uid="{53011788-7401-4162-9123-616AB345BE81}"/>
    <cellStyle name="Normal 14 11 2 3" xfId="24553" xr:uid="{31A68632-3340-4519-BDBD-EC13D95F5DCF}"/>
    <cellStyle name="Normal 14 11 2 4" xfId="30047" xr:uid="{AD45A75A-98E7-460E-9ED5-F546B06025A2}"/>
    <cellStyle name="Normal 14 11 2 5" xfId="35531" xr:uid="{BE772F69-CC9D-44D6-9A8D-8671A94315D9}"/>
    <cellStyle name="Normal 14 11 3" xfId="11405" xr:uid="{66D565C7-D23C-4A79-BAB3-9AC32149D576}"/>
    <cellStyle name="Normal 14 11 4" xfId="16640" xr:uid="{193B6116-C642-43AB-ABF9-18C614FA0305}"/>
    <cellStyle name="Normal 14 11 5" xfId="18866" xr:uid="{42F6B74A-F969-4D6D-BA3D-DEFAED38AB18}"/>
    <cellStyle name="Normal 14 11 6" xfId="9114" xr:uid="{4B2D01D4-DBAB-4B33-8BEB-05C1C812BEB1}"/>
    <cellStyle name="Normal 14 11 6 2" xfId="20435" xr:uid="{AF5CFFCF-FAD5-45A5-B4F0-B8C899AF47E0}"/>
    <cellStyle name="Normal 14 11 6 2 2" xfId="25991" xr:uid="{9ADB7E5F-CB9F-4500-AB1D-5BB3B6D7B8F0}"/>
    <cellStyle name="Normal 14 11 6 2 3" xfId="31485" xr:uid="{1059C3BF-50E7-482C-9C15-541B0C2D0963}"/>
    <cellStyle name="Normal 14 11 6 2 4" xfId="36969" xr:uid="{4899D343-BBE7-4C46-A47B-F29A18BAFC44}"/>
    <cellStyle name="Normal 14 11 6 3" xfId="23262" xr:uid="{AD86DED9-B42D-46BF-8826-49D68AA6B1C6}"/>
    <cellStyle name="Normal 14 11 6 4" xfId="28756" xr:uid="{DEBD3BE4-8E1D-4E56-9FF2-315684371EED}"/>
    <cellStyle name="Normal 14 11 6 5" xfId="34240" xr:uid="{F6267F81-2928-4A01-8939-DAB5CED017B6}"/>
    <cellStyle name="Normal 14 12" xfId="6047" xr:uid="{7F7D9646-E3BC-478D-8B69-209944EBC855}"/>
    <cellStyle name="Normal 14 12 2" xfId="14440" xr:uid="{65316027-730F-4263-9898-9F5FBA6E627C}"/>
    <cellStyle name="Normal 14 12 2 2" xfId="21727" xr:uid="{A12A1A82-3B99-49B8-BA81-4E00F3B57062}"/>
    <cellStyle name="Normal 14 12 2 2 2" xfId="27283" xr:uid="{D4379035-6837-47D5-91C4-FD172C70E248}"/>
    <cellStyle name="Normal 14 12 2 2 3" xfId="32777" xr:uid="{92A2425C-F2A3-4C99-93B1-6F52DBEB6D03}"/>
    <cellStyle name="Normal 14 12 2 2 4" xfId="38261" xr:uid="{C801E17C-14CA-476A-8B9C-36C8F40AB1CE}"/>
    <cellStyle name="Normal 14 12 2 3" xfId="24554" xr:uid="{9FCCC900-BFB3-4675-83A1-2D28E6B780EF}"/>
    <cellStyle name="Normal 14 12 2 4" xfId="30048" xr:uid="{6D7F0A75-09BF-42BE-A209-3DB7CB8947F8}"/>
    <cellStyle name="Normal 14 12 2 5" xfId="35532" xr:uid="{93F4251E-0AE1-416C-BFCD-46F55B244A07}"/>
    <cellStyle name="Normal 14 12 3" xfId="11406" xr:uid="{DEA9CE5E-7895-45C6-A30F-E43CC5CEA55F}"/>
    <cellStyle name="Normal 14 12 4" xfId="16641" xr:uid="{8A0F67FB-63C7-40FA-B944-ACB571E16816}"/>
    <cellStyle name="Normal 14 12 5" xfId="18867" xr:uid="{CD46BBCD-CE44-4B56-9851-C9186553F629}"/>
    <cellStyle name="Normal 14 12 6" xfId="9115" xr:uid="{4EDDA8E6-2CA1-4AA1-A897-27D00504A4E1}"/>
    <cellStyle name="Normal 14 12 6 2" xfId="20436" xr:uid="{C0406F89-40AE-486C-9D39-6C3F263EA3F5}"/>
    <cellStyle name="Normal 14 12 6 2 2" xfId="25992" xr:uid="{819105E6-C89F-4B5C-A3AE-CDB4B87D256F}"/>
    <cellStyle name="Normal 14 12 6 2 3" xfId="31486" xr:uid="{0528DB06-8CC7-4524-9A24-B2847E8037E1}"/>
    <cellStyle name="Normal 14 12 6 2 4" xfId="36970" xr:uid="{EC70A9BA-C490-4F8E-B92E-04D4C4D5A28C}"/>
    <cellStyle name="Normal 14 12 6 3" xfId="23263" xr:uid="{8ED55478-CF96-48E4-B6E1-FECC7E301C58}"/>
    <cellStyle name="Normal 14 12 6 4" xfId="28757" xr:uid="{0D98DE6C-D629-4DFF-9F01-E5516E4DC1C0}"/>
    <cellStyle name="Normal 14 12 6 5" xfId="34241" xr:uid="{1D1F8CBF-FB04-4899-96BA-AEE0AEFB5CCF}"/>
    <cellStyle name="Normal 14 13" xfId="6048" xr:uid="{8C610B67-6928-4A3A-8A0C-F62CA480ADD8}"/>
    <cellStyle name="Normal 14 13 2" xfId="14441" xr:uid="{06845A19-182D-4F7E-B80C-FD3C378D9CF7}"/>
    <cellStyle name="Normal 14 13 2 2" xfId="21728" xr:uid="{75E5C659-578F-4EB0-BD96-60711A9574F6}"/>
    <cellStyle name="Normal 14 13 2 2 2" xfId="27284" xr:uid="{954F391A-CD0E-4FA2-9787-17AEBDA02C12}"/>
    <cellStyle name="Normal 14 13 2 2 3" xfId="32778" xr:uid="{3527C28B-5A0E-4116-9A51-1B5B511EE70D}"/>
    <cellStyle name="Normal 14 13 2 2 4" xfId="38262" xr:uid="{C01CE022-8EA0-4AC5-8255-401B5F051C77}"/>
    <cellStyle name="Normal 14 13 2 3" xfId="24555" xr:uid="{6DACDC91-6E40-4E69-B5E2-3B758459E0B6}"/>
    <cellStyle name="Normal 14 13 2 4" xfId="30049" xr:uid="{69905DDD-274C-48D5-AF63-A70F8A9DF4A0}"/>
    <cellStyle name="Normal 14 13 2 5" xfId="35533" xr:uid="{7DBF2EFF-4CD5-4272-8F6E-896C94670EEE}"/>
    <cellStyle name="Normal 14 13 3" xfId="11407" xr:uid="{E4B9F54B-4DAE-4532-B354-9DE8258D4C67}"/>
    <cellStyle name="Normal 14 13 4" xfId="16642" xr:uid="{1C4B26B0-C088-47C9-BF24-D6E2DBC7E1A7}"/>
    <cellStyle name="Normal 14 13 5" xfId="18868" xr:uid="{7F20F01F-FCD5-456B-8639-1A00EDC610B0}"/>
    <cellStyle name="Normal 14 13 6" xfId="9116" xr:uid="{59C5DCE7-5958-4BD4-A3D4-A6ED3510E418}"/>
    <cellStyle name="Normal 14 13 6 2" xfId="20437" xr:uid="{86A30630-5524-4633-A482-25728B13CF76}"/>
    <cellStyle name="Normal 14 13 6 2 2" xfId="25993" xr:uid="{9335CB58-DBCF-4C5D-B745-BCFB3D26D689}"/>
    <cellStyle name="Normal 14 13 6 2 3" xfId="31487" xr:uid="{E0E7DA59-3DC0-4C7B-9FC9-69D4F7501A60}"/>
    <cellStyle name="Normal 14 13 6 2 4" xfId="36971" xr:uid="{E12F7C3C-9968-400E-A2B2-AD1800821D0C}"/>
    <cellStyle name="Normal 14 13 6 3" xfId="23264" xr:uid="{56770848-6108-4058-BD84-2E34305B89B7}"/>
    <cellStyle name="Normal 14 13 6 4" xfId="28758" xr:uid="{3BC5C632-EA36-44F5-B27A-197955435ABF}"/>
    <cellStyle name="Normal 14 13 6 5" xfId="34242" xr:uid="{554D43DC-39F8-491B-970C-AE495877B1B8}"/>
    <cellStyle name="Normal 14 14" xfId="6049" xr:uid="{5799FAAF-A82F-4468-865B-FCF228C17B7F}"/>
    <cellStyle name="Normal 14 14 2" xfId="14442" xr:uid="{4B3FCED5-90E7-4521-A706-E40FCDE0C3AA}"/>
    <cellStyle name="Normal 14 14 2 2" xfId="21729" xr:uid="{500D83DE-1384-429F-AF83-54A8CDB962BC}"/>
    <cellStyle name="Normal 14 14 2 2 2" xfId="27285" xr:uid="{85FBC8E3-6127-488E-934B-B93420805A8C}"/>
    <cellStyle name="Normal 14 14 2 2 3" xfId="32779" xr:uid="{224081C6-9E2D-4A36-B420-8E1D88527341}"/>
    <cellStyle name="Normal 14 14 2 2 4" xfId="38263" xr:uid="{41BCDC8D-FA90-444D-9E96-8654455885E6}"/>
    <cellStyle name="Normal 14 14 2 3" xfId="24556" xr:uid="{15FCD3FB-7665-4034-86DA-5382E5CE8D44}"/>
    <cellStyle name="Normal 14 14 2 4" xfId="30050" xr:uid="{D65944F6-E6A8-41E6-8EEC-065DCBE94982}"/>
    <cellStyle name="Normal 14 14 2 5" xfId="35534" xr:uid="{16C182F4-4F2B-4DB4-B095-F5DC3C4F0519}"/>
    <cellStyle name="Normal 14 14 3" xfId="11408" xr:uid="{C631E6EA-DF48-491F-B21B-F1286829D2CB}"/>
    <cellStyle name="Normal 14 14 4" xfId="16643" xr:uid="{76820A76-F682-4DC6-8794-251F871BD8CD}"/>
    <cellStyle name="Normal 14 14 5" xfId="18869" xr:uid="{017BC1C6-C566-4EF4-A407-648A527C55C9}"/>
    <cellStyle name="Normal 14 14 6" xfId="9117" xr:uid="{46E962F5-E1CF-4DA2-9504-A7CF1AF2EF43}"/>
    <cellStyle name="Normal 14 14 6 2" xfId="20438" xr:uid="{9C65A513-04CE-4C6A-AC1E-4E1372A72D01}"/>
    <cellStyle name="Normal 14 14 6 2 2" xfId="25994" xr:uid="{012FE33E-DCBF-4FB1-8A64-BCBEEA5937D0}"/>
    <cellStyle name="Normal 14 14 6 2 3" xfId="31488" xr:uid="{2D1A16E0-52EC-4418-A638-F575ABD38118}"/>
    <cellStyle name="Normal 14 14 6 2 4" xfId="36972" xr:uid="{A6C0E6F7-800E-4208-A9FE-17A740C74734}"/>
    <cellStyle name="Normal 14 14 6 3" xfId="23265" xr:uid="{3FE75195-38AE-4B03-91D1-37FFC30788C0}"/>
    <cellStyle name="Normal 14 14 6 4" xfId="28759" xr:uid="{F704D3E1-6AC2-4CD5-8294-E1117BD19C7E}"/>
    <cellStyle name="Normal 14 14 6 5" xfId="34243" xr:uid="{1CF6FD44-9209-4555-8EA6-A26690458F02}"/>
    <cellStyle name="Normal 14 15" xfId="6050" xr:uid="{7AD5D329-CA6A-4576-A14A-30EA30444C58}"/>
    <cellStyle name="Normal 14 15 2" xfId="14443" xr:uid="{5A526DF3-1179-4747-BB86-5AAF4DD682BC}"/>
    <cellStyle name="Normal 14 15 2 2" xfId="21730" xr:uid="{20FE3D3A-9322-45FD-AE77-193433C3D094}"/>
    <cellStyle name="Normal 14 15 2 2 2" xfId="27286" xr:uid="{B13A8797-AFA6-4023-8477-AE57D423F1F3}"/>
    <cellStyle name="Normal 14 15 2 2 3" xfId="32780" xr:uid="{FF35E911-C9A9-452A-B4A7-BA11161142EB}"/>
    <cellStyle name="Normal 14 15 2 2 4" xfId="38264" xr:uid="{EDA5AECC-811F-4815-9A7C-70EB9EBE953B}"/>
    <cellStyle name="Normal 14 15 2 3" xfId="24557" xr:uid="{2BD36BD6-1539-4F88-93CC-092FEF92F8E2}"/>
    <cellStyle name="Normal 14 15 2 4" xfId="30051" xr:uid="{15F6D2DF-B45E-42BC-81D9-08259950E1AD}"/>
    <cellStyle name="Normal 14 15 2 5" xfId="35535" xr:uid="{013BC698-C26B-4435-8F50-69663971547C}"/>
    <cellStyle name="Normal 14 15 3" xfId="11409" xr:uid="{D4D8ED67-7453-4A9E-80C2-5874785DD796}"/>
    <cellStyle name="Normal 14 15 4" xfId="16644" xr:uid="{080142B4-64F5-4355-BEAD-F91B31F8AC6C}"/>
    <cellStyle name="Normal 14 15 5" xfId="18870" xr:uid="{C0F5966A-6234-41B4-8175-4DE3AED6C3A1}"/>
    <cellStyle name="Normal 14 15 6" xfId="9118" xr:uid="{16C1B1D9-FD23-4747-9CB9-A0518EB99C96}"/>
    <cellStyle name="Normal 14 15 6 2" xfId="20439" xr:uid="{B33C1336-C563-4AE8-862A-76C72CECC322}"/>
    <cellStyle name="Normal 14 15 6 2 2" xfId="25995" xr:uid="{3782F471-7E27-4673-ADFF-8D92EA0E9B43}"/>
    <cellStyle name="Normal 14 15 6 2 3" xfId="31489" xr:uid="{4DE0E296-2896-4560-B86B-39F4832395CA}"/>
    <cellStyle name="Normal 14 15 6 2 4" xfId="36973" xr:uid="{726E89BE-D776-4B91-8007-5FF9001F1860}"/>
    <cellStyle name="Normal 14 15 6 3" xfId="23266" xr:uid="{141E9660-E1CD-4ADF-8E90-2F0DD8858083}"/>
    <cellStyle name="Normal 14 15 6 4" xfId="28760" xr:uid="{C5F647B7-8C5D-4C1E-BE0E-4F4A18FFEE9F}"/>
    <cellStyle name="Normal 14 15 6 5" xfId="34244" xr:uid="{CFCD912C-C363-4BD3-BC98-0EAE131B06D0}"/>
    <cellStyle name="Normal 14 16" xfId="6051" xr:uid="{DFD454AD-22EC-4967-9C92-22A0426F00E0}"/>
    <cellStyle name="Normal 14 16 2" xfId="14444" xr:uid="{9B2DDC9A-0C14-49A3-9801-9BBFE216B95A}"/>
    <cellStyle name="Normal 14 16 2 2" xfId="21731" xr:uid="{1A7911BF-AFE2-49B8-83E5-06C0810E6B22}"/>
    <cellStyle name="Normal 14 16 2 2 2" xfId="27287" xr:uid="{DC967D7D-B656-49CC-9354-908E224750C3}"/>
    <cellStyle name="Normal 14 16 2 2 3" xfId="32781" xr:uid="{75564F02-4387-4835-9FA8-F123D6DF478A}"/>
    <cellStyle name="Normal 14 16 2 2 4" xfId="38265" xr:uid="{D36C9E0B-F298-4D45-89B2-E809D6B1BF8D}"/>
    <cellStyle name="Normal 14 16 2 3" xfId="24558" xr:uid="{BE3A8A2E-7C0C-40C8-9313-D9CC5F9A240C}"/>
    <cellStyle name="Normal 14 16 2 4" xfId="30052" xr:uid="{E4EAA304-913F-4CC1-87A6-3352612DB488}"/>
    <cellStyle name="Normal 14 16 2 5" xfId="35536" xr:uid="{6165B99A-4106-407F-9368-733606BEEA3B}"/>
    <cellStyle name="Normal 14 16 3" xfId="11410" xr:uid="{7DD2F0BB-DED2-43D5-94BB-426E23E4436C}"/>
    <cellStyle name="Normal 14 16 4" xfId="16645" xr:uid="{0B9C6F20-6A31-448E-B2AD-7680C0E6E153}"/>
    <cellStyle name="Normal 14 16 5" xfId="18871" xr:uid="{BE076B79-13E6-4932-B1DE-5AE964A8F592}"/>
    <cellStyle name="Normal 14 16 6" xfId="9119" xr:uid="{60DE7AFF-C846-4824-8810-99CD5C1276E5}"/>
    <cellStyle name="Normal 14 16 6 2" xfId="20440" xr:uid="{0DC6FAF4-459B-481D-8267-CA88372AB528}"/>
    <cellStyle name="Normal 14 16 6 2 2" xfId="25996" xr:uid="{61D63B73-4813-4701-800B-6FDA49FECD0F}"/>
    <cellStyle name="Normal 14 16 6 2 3" xfId="31490" xr:uid="{6891F77D-E0F0-4C39-9228-8092AC8FF553}"/>
    <cellStyle name="Normal 14 16 6 2 4" xfId="36974" xr:uid="{74B8FBE1-0F21-4B50-949B-9A1C3C813C9A}"/>
    <cellStyle name="Normal 14 16 6 3" xfId="23267" xr:uid="{464E7875-87EC-4C32-B34B-2E24990A09C3}"/>
    <cellStyle name="Normal 14 16 6 4" xfId="28761" xr:uid="{03D3AD16-406C-4E89-A7B7-CF185663EB13}"/>
    <cellStyle name="Normal 14 16 6 5" xfId="34245" xr:uid="{0F75F052-5697-459F-850F-ECC9FB4C9AAD}"/>
    <cellStyle name="Normal 14 17" xfId="6052" xr:uid="{02EBE2F4-45CB-4B96-AC8B-C2E3E6BB1D3D}"/>
    <cellStyle name="Normal 14 17 2" xfId="14445" xr:uid="{74F52D2D-FA5F-418B-8CF6-BCF43BC1C359}"/>
    <cellStyle name="Normal 14 17 2 2" xfId="21732" xr:uid="{AA7CD5E2-E08E-4527-8F57-B67478C5E677}"/>
    <cellStyle name="Normal 14 17 2 2 2" xfId="27288" xr:uid="{0359861B-ABCE-48CB-A54F-1E3EE8E0DD55}"/>
    <cellStyle name="Normal 14 17 2 2 3" xfId="32782" xr:uid="{D0766299-7108-4950-AEFB-B9A1DDCE43F6}"/>
    <cellStyle name="Normal 14 17 2 2 4" xfId="38266" xr:uid="{E8EB06A6-3935-4B3B-A038-67518D43C66D}"/>
    <cellStyle name="Normal 14 17 2 3" xfId="24559" xr:uid="{6C9ED051-0CE7-4101-8144-12682D6F9E00}"/>
    <cellStyle name="Normal 14 17 2 4" xfId="30053" xr:uid="{703403FD-0E16-4875-9C7E-35338F7927D6}"/>
    <cellStyle name="Normal 14 17 2 5" xfId="35537" xr:uid="{37735AF0-7EF5-44F6-815A-C39C97B90244}"/>
    <cellStyle name="Normal 14 17 3" xfId="11411" xr:uid="{8FD96F61-A6EF-44D6-87C7-DB1632444BCF}"/>
    <cellStyle name="Normal 14 17 4" xfId="16646" xr:uid="{363023DE-71C9-465B-89E4-EF496C66ECA8}"/>
    <cellStyle name="Normal 14 17 5" xfId="18872" xr:uid="{CA39CDC0-88B5-44EB-85EE-98D95DE5AD2B}"/>
    <cellStyle name="Normal 14 17 6" xfId="9120" xr:uid="{3FA906B0-1651-4A59-A908-0F24062BA9FD}"/>
    <cellStyle name="Normal 14 17 6 2" xfId="20441" xr:uid="{D8DE2AFE-E905-4B60-9B06-39BCC531ED2B}"/>
    <cellStyle name="Normal 14 17 6 2 2" xfId="25997" xr:uid="{66AACB3A-78B4-43B5-AD91-2D9398ECAF31}"/>
    <cellStyle name="Normal 14 17 6 2 3" xfId="31491" xr:uid="{D909EA5D-6C97-48F5-95BE-437F4A81F357}"/>
    <cellStyle name="Normal 14 17 6 2 4" xfId="36975" xr:uid="{A671FB11-3D5E-460A-898F-42FF2EF1E031}"/>
    <cellStyle name="Normal 14 17 6 3" xfId="23268" xr:uid="{884EA31F-FD2C-4DCA-8795-BBA6E659E28F}"/>
    <cellStyle name="Normal 14 17 6 4" xfId="28762" xr:uid="{50AB4011-1C1E-44E7-BD3E-09D9B0ECFF66}"/>
    <cellStyle name="Normal 14 17 6 5" xfId="34246" xr:uid="{4EE96C5B-8927-40B3-A9EC-66CCC7255700}"/>
    <cellStyle name="Normal 14 18" xfId="6053" xr:uid="{FB0389C0-A909-44FF-9A76-DD2668ECB843}"/>
    <cellStyle name="Normal 14 18 2" xfId="14446" xr:uid="{B564A610-97DB-4ED8-90A5-EE22DFBEFB3F}"/>
    <cellStyle name="Normal 14 18 2 2" xfId="21733" xr:uid="{075ADB54-F54B-49A2-A8D7-11AA521F0897}"/>
    <cellStyle name="Normal 14 18 2 2 2" xfId="27289" xr:uid="{AC18BF61-CF49-42E3-853D-337540D3018E}"/>
    <cellStyle name="Normal 14 18 2 2 3" xfId="32783" xr:uid="{6A5758A8-1049-459B-804C-756E7C4564D9}"/>
    <cellStyle name="Normal 14 18 2 2 4" xfId="38267" xr:uid="{84F375FC-9DF3-473E-B583-D31F3F8A280B}"/>
    <cellStyle name="Normal 14 18 2 3" xfId="24560" xr:uid="{2719A80F-1ECC-4DC6-B3FE-C0D038277BF8}"/>
    <cellStyle name="Normal 14 18 2 4" xfId="30054" xr:uid="{325F41B4-B8E8-4740-9CB4-56A1438676F4}"/>
    <cellStyle name="Normal 14 18 2 5" xfId="35538" xr:uid="{CD5F6459-3B33-461D-ADD5-C3717F39B679}"/>
    <cellStyle name="Normal 14 18 3" xfId="11412" xr:uid="{A9E9DE0B-D657-40C2-B6F0-C822C8E88027}"/>
    <cellStyle name="Normal 14 18 4" xfId="16647" xr:uid="{35E183C3-1069-4469-B36F-55A895A9D01A}"/>
    <cellStyle name="Normal 14 18 5" xfId="18873" xr:uid="{6D810A30-8883-48B2-8909-15CDA6F764D5}"/>
    <cellStyle name="Normal 14 18 6" xfId="9121" xr:uid="{5066F7B5-D0D1-4228-8A6D-59A4E60323D8}"/>
    <cellStyle name="Normal 14 18 6 2" xfId="20442" xr:uid="{32D2D978-BDB3-491D-9348-B89ACF7D7382}"/>
    <cellStyle name="Normal 14 18 6 2 2" xfId="25998" xr:uid="{E0CC1937-CED3-4426-B84A-A7E51770DC20}"/>
    <cellStyle name="Normal 14 18 6 2 3" xfId="31492" xr:uid="{466B2B72-E14A-4E0E-AD40-0BD3AE84C52E}"/>
    <cellStyle name="Normal 14 18 6 2 4" xfId="36976" xr:uid="{6CB75734-2F39-4643-8AF2-D658F05C2FB3}"/>
    <cellStyle name="Normal 14 18 6 3" xfId="23269" xr:uid="{1DE6A462-DF15-4F18-8E08-B3F6146572F4}"/>
    <cellStyle name="Normal 14 18 6 4" xfId="28763" xr:uid="{888A112D-0224-4986-8706-8E42B79EBE7C}"/>
    <cellStyle name="Normal 14 18 6 5" xfId="34247" xr:uid="{545140CA-AB9D-4F39-ACEA-1238AD6BE048}"/>
    <cellStyle name="Normal 14 19" xfId="6054" xr:uid="{E1596434-78DF-41B3-B0F0-A9DBB58D352A}"/>
    <cellStyle name="Normal 14 19 2" xfId="14447" xr:uid="{FB49FD82-6D96-42D3-B354-32DAF0E1C495}"/>
    <cellStyle name="Normal 14 19 2 2" xfId="21734" xr:uid="{365C8783-B7DA-4F29-8EF4-1F70A571BDA7}"/>
    <cellStyle name="Normal 14 19 2 2 2" xfId="27290" xr:uid="{32FEFB00-4C94-4647-B5E0-0152BBC68725}"/>
    <cellStyle name="Normal 14 19 2 2 3" xfId="32784" xr:uid="{8A737D43-EE85-4077-AA1E-6216C539406E}"/>
    <cellStyle name="Normal 14 19 2 2 4" xfId="38268" xr:uid="{03B23AF1-C027-491A-B068-CFEB90BC786B}"/>
    <cellStyle name="Normal 14 19 2 3" xfId="24561" xr:uid="{A7A38630-CD8E-4A47-8016-2204772C91E9}"/>
    <cellStyle name="Normal 14 19 2 4" xfId="30055" xr:uid="{7B37D491-0BB3-42F7-A9B8-A6A03723E067}"/>
    <cellStyle name="Normal 14 19 2 5" xfId="35539" xr:uid="{EA091D16-2C4A-432C-8E70-32C7288E7FA5}"/>
    <cellStyle name="Normal 14 19 3" xfId="11413" xr:uid="{F28C202E-C166-4A01-B143-A1C67D2F4C44}"/>
    <cellStyle name="Normal 14 19 4" xfId="16648" xr:uid="{1E8BC575-403D-4F09-A5CF-FB62B9370C4F}"/>
    <cellStyle name="Normal 14 19 5" xfId="18874" xr:uid="{1490E47C-9D61-4C29-80C1-96CD26D60B3F}"/>
    <cellStyle name="Normal 14 19 6" xfId="9122" xr:uid="{A73F8085-C319-4713-9735-B2914B7D19EA}"/>
    <cellStyle name="Normal 14 19 6 2" xfId="20443" xr:uid="{B8ACBBA6-9C48-477F-9248-4260FCA42622}"/>
    <cellStyle name="Normal 14 19 6 2 2" xfId="25999" xr:uid="{CF01195C-67AF-4EC2-91A5-DAFFD45C5968}"/>
    <cellStyle name="Normal 14 19 6 2 3" xfId="31493" xr:uid="{09A8E398-ECAF-4398-A881-A4E1058281BF}"/>
    <cellStyle name="Normal 14 19 6 2 4" xfId="36977" xr:uid="{C2F8481F-C136-4F6A-85C9-923779820FD7}"/>
    <cellStyle name="Normal 14 19 6 3" xfId="23270" xr:uid="{46276BA9-9BD8-4B1D-8B92-1E48B0D07216}"/>
    <cellStyle name="Normal 14 19 6 4" xfId="28764" xr:uid="{9472F865-D1E1-434F-ABCC-FCA9CEA88467}"/>
    <cellStyle name="Normal 14 19 6 5" xfId="34248" xr:uid="{5502E58F-508B-4677-B52A-B0467575ED23}"/>
    <cellStyle name="Normal 14 2" xfId="658" xr:uid="{A0C2AE3B-C8B4-4996-A6B3-39E0898780C1}"/>
    <cellStyle name="Normal 14 2 2" xfId="14448" xr:uid="{8E190D9C-70F8-46EA-B4D1-7AD751894837}"/>
    <cellStyle name="Normal 14 2 2 2" xfId="21735" xr:uid="{0C6B7205-5209-4A44-85B9-365832004CC6}"/>
    <cellStyle name="Normal 14 2 2 2 2" xfId="27291" xr:uid="{1E4B52CA-630D-4554-AFBC-6F94ED0CCF32}"/>
    <cellStyle name="Normal 14 2 2 2 3" xfId="32785" xr:uid="{C107ACE0-DCFF-45DF-80F8-49566542C200}"/>
    <cellStyle name="Normal 14 2 2 2 4" xfId="38269" xr:uid="{BDDD5A5B-3820-494F-B283-CA5B6D00BAA3}"/>
    <cellStyle name="Normal 14 2 2 3" xfId="24562" xr:uid="{A00B2D20-CCA6-4943-A2C8-5ADB8445E8B8}"/>
    <cellStyle name="Normal 14 2 2 4" xfId="30056" xr:uid="{AAFAFC94-CDDA-4F36-838E-C0A44832BF9E}"/>
    <cellStyle name="Normal 14 2 2 5" xfId="35540" xr:uid="{EC7F4B32-47BB-4FCF-812D-3B829D96763A}"/>
    <cellStyle name="Normal 14 2 3" xfId="11414" xr:uid="{0D67EF24-2D0D-4930-9259-7999CCD08447}"/>
    <cellStyle name="Normal 14 2 4" xfId="16649" xr:uid="{CB8F0578-354D-489D-BB65-D1325C1C29F4}"/>
    <cellStyle name="Normal 14 2 5" xfId="18875" xr:uid="{D1992297-A508-4644-9CB6-6B7D6AC35BCF}"/>
    <cellStyle name="Normal 14 2 6" xfId="9123" xr:uid="{F7C13603-534E-4633-A589-29AB865711F2}"/>
    <cellStyle name="Normal 14 2 6 2" xfId="20444" xr:uid="{A07C8A74-99D0-4FFD-BD55-726E262CA147}"/>
    <cellStyle name="Normal 14 2 6 2 2" xfId="26000" xr:uid="{58631D72-3EE7-4A02-BFD0-B8E7FA7B6CDB}"/>
    <cellStyle name="Normal 14 2 6 2 3" xfId="31494" xr:uid="{C57C6CC5-98D3-4F07-B75C-B98A986002AC}"/>
    <cellStyle name="Normal 14 2 6 2 4" xfId="36978" xr:uid="{C62DFF1D-13EA-493B-9F5A-8B262C8E49B0}"/>
    <cellStyle name="Normal 14 2 6 3" xfId="23271" xr:uid="{F8E5E80E-4139-4263-A210-69281BB9DE3B}"/>
    <cellStyle name="Normal 14 2 6 4" xfId="28765" xr:uid="{E67CC6A8-690E-4A9A-A595-F489B0697AB6}"/>
    <cellStyle name="Normal 14 2 6 5" xfId="34249" xr:uid="{C8A992E9-0568-4F6C-9A6E-C42EF26CA839}"/>
    <cellStyle name="Normal 14 2 7" xfId="6055" xr:uid="{A850708A-8EC9-4C0A-92F5-18D8BF90860A}"/>
    <cellStyle name="Normal 14 20" xfId="6056" xr:uid="{45C83E1B-1B1C-417F-A880-4BB14E59FC8E}"/>
    <cellStyle name="Normal 14 20 2" xfId="14449" xr:uid="{4606AB36-B684-48B2-AD7C-28C4364B311F}"/>
    <cellStyle name="Normal 14 20 2 2" xfId="21736" xr:uid="{B0881172-8C2F-48BB-96C4-45676D8AEF58}"/>
    <cellStyle name="Normal 14 20 2 2 2" xfId="27292" xr:uid="{17490F5B-0A2E-492C-9B81-49C78C1ACF98}"/>
    <cellStyle name="Normal 14 20 2 2 3" xfId="32786" xr:uid="{4E560CBC-FF89-4593-8886-5EF30202D6E3}"/>
    <cellStyle name="Normal 14 20 2 2 4" xfId="38270" xr:uid="{B64A1014-49D8-418B-82B6-DAF855A303F7}"/>
    <cellStyle name="Normal 14 20 2 3" xfId="24563" xr:uid="{216F5691-B9C4-4B29-82C1-7C93633E2454}"/>
    <cellStyle name="Normal 14 20 2 4" xfId="30057" xr:uid="{4014A70E-D39B-441C-A09A-973716D0C475}"/>
    <cellStyle name="Normal 14 20 2 5" xfId="35541" xr:uid="{2C7BA09C-A8F6-4121-BED6-38B02D7ADC48}"/>
    <cellStyle name="Normal 14 20 3" xfId="11415" xr:uid="{7FD22911-EFA9-439C-80DB-FC10B7678C22}"/>
    <cellStyle name="Normal 14 20 4" xfId="16650" xr:uid="{0B62A277-B3A3-4006-AC89-389C8E6A6880}"/>
    <cellStyle name="Normal 14 20 5" xfId="18876" xr:uid="{E0CBC5A9-D703-40E7-B4B1-9AE055ABD1BE}"/>
    <cellStyle name="Normal 14 20 6" xfId="9124" xr:uid="{5EC3D12A-48FF-4E21-9651-24443735D739}"/>
    <cellStyle name="Normal 14 20 6 2" xfId="20445" xr:uid="{19888196-BC28-4398-A6D7-7F3CC1E38DA3}"/>
    <cellStyle name="Normal 14 20 6 2 2" xfId="26001" xr:uid="{CE4A0FCA-7E7F-43E6-A064-651094B8CFCE}"/>
    <cellStyle name="Normal 14 20 6 2 3" xfId="31495" xr:uid="{5365A885-2018-4386-9649-9992D60CB1BB}"/>
    <cellStyle name="Normal 14 20 6 2 4" xfId="36979" xr:uid="{F2755F56-ED83-4FF1-96E5-302E10A4056A}"/>
    <cellStyle name="Normal 14 20 6 3" xfId="23272" xr:uid="{FCAAD6A8-BE1C-4E45-8272-32FFCAB3345E}"/>
    <cellStyle name="Normal 14 20 6 4" xfId="28766" xr:uid="{A420F1B5-7C56-43AA-A5E4-AFBAA661EFFF}"/>
    <cellStyle name="Normal 14 20 6 5" xfId="34250" xr:uid="{B94EF0DC-C588-4895-921B-CD1DA6225D21}"/>
    <cellStyle name="Normal 14 21" xfId="6057" xr:uid="{7C74D413-1115-4503-8412-3B07AFD7513D}"/>
    <cellStyle name="Normal 14 21 2" xfId="14450" xr:uid="{88B21615-FE00-486E-9A19-9DD47ACEAA88}"/>
    <cellStyle name="Normal 14 21 2 2" xfId="21737" xr:uid="{D4B66D1E-299B-4747-A4C8-D7DBB328A801}"/>
    <cellStyle name="Normal 14 21 2 2 2" xfId="27293" xr:uid="{E1A51D14-BF23-4DAA-9E8D-09EE7E3C75F6}"/>
    <cellStyle name="Normal 14 21 2 2 3" xfId="32787" xr:uid="{A1FA9F25-C429-48CB-9A01-B14F71AA0AA1}"/>
    <cellStyle name="Normal 14 21 2 2 4" xfId="38271" xr:uid="{61C9CF23-3572-4851-8878-7340A86DCC6A}"/>
    <cellStyle name="Normal 14 21 2 3" xfId="24564" xr:uid="{5F1F9CC2-25CE-4E24-8E8B-6322225C1A84}"/>
    <cellStyle name="Normal 14 21 2 4" xfId="30058" xr:uid="{A80BF8F4-E589-481F-A5F5-BCBEC461D939}"/>
    <cellStyle name="Normal 14 21 2 5" xfId="35542" xr:uid="{6E5EB910-0F70-4953-955F-4CCFCB0FD430}"/>
    <cellStyle name="Normal 14 21 3" xfId="11416" xr:uid="{1CAF145A-C2FD-4A9D-A5E3-7B76A60E34E2}"/>
    <cellStyle name="Normal 14 21 4" xfId="16651" xr:uid="{B6060EE3-6347-479C-80DE-7B58AC178231}"/>
    <cellStyle name="Normal 14 21 5" xfId="18877" xr:uid="{441F66D4-8A38-4655-8BE1-78C795B97946}"/>
    <cellStyle name="Normal 14 21 6" xfId="9125" xr:uid="{1EF2B4F4-217D-4A96-BEFE-C737D276E6A3}"/>
    <cellStyle name="Normal 14 21 6 2" xfId="20446" xr:uid="{5AE69D66-0003-4ABD-913E-6B822DD8E228}"/>
    <cellStyle name="Normal 14 21 6 2 2" xfId="26002" xr:uid="{58EF84D8-E0A7-4793-92D6-2E82B18CE166}"/>
    <cellStyle name="Normal 14 21 6 2 3" xfId="31496" xr:uid="{649F6BDF-39DF-43B7-A158-17D6C736126E}"/>
    <cellStyle name="Normal 14 21 6 2 4" xfId="36980" xr:uid="{88609581-7CFA-44B8-B588-C1738F8E3D59}"/>
    <cellStyle name="Normal 14 21 6 3" xfId="23273" xr:uid="{935FEEC8-3682-4F3C-A1A8-BE2289F0F01B}"/>
    <cellStyle name="Normal 14 21 6 4" xfId="28767" xr:uid="{FEB0A73B-99C8-4808-98F2-0E2E90112C63}"/>
    <cellStyle name="Normal 14 21 6 5" xfId="34251" xr:uid="{74C254E4-3614-4012-BA05-FBA6EDB4C52A}"/>
    <cellStyle name="Normal 14 22" xfId="6058" xr:uid="{394FAC66-63E6-4B20-9E46-D79D9A2A176D}"/>
    <cellStyle name="Normal 14 22 2" xfId="14451" xr:uid="{4964A904-AABB-481F-864C-30794C64D765}"/>
    <cellStyle name="Normal 14 22 2 2" xfId="21738" xr:uid="{2AA5BC01-4B49-4EBF-9610-BACF30D84458}"/>
    <cellStyle name="Normal 14 22 2 2 2" xfId="27294" xr:uid="{53FDE76A-9B80-4CE7-B9D3-9D2719575FFC}"/>
    <cellStyle name="Normal 14 22 2 2 3" xfId="32788" xr:uid="{C4A8B99B-28BA-402B-82F0-F18B7AA65344}"/>
    <cellStyle name="Normal 14 22 2 2 4" xfId="38272" xr:uid="{98DE5C27-DC04-4DE5-A52D-9C15BAFB1EFE}"/>
    <cellStyle name="Normal 14 22 2 3" xfId="24565" xr:uid="{6FD2ECAB-A1E1-4A4B-A9BC-223F55158221}"/>
    <cellStyle name="Normal 14 22 2 4" xfId="30059" xr:uid="{204904CC-1FD9-499D-9942-264899ACD7F4}"/>
    <cellStyle name="Normal 14 22 2 5" xfId="35543" xr:uid="{4A19E184-F9CB-4531-A3A5-CA5CED044401}"/>
    <cellStyle name="Normal 14 22 3" xfId="11417" xr:uid="{2479DC3E-99E0-4E58-BC5A-40D44B7A1DB9}"/>
    <cellStyle name="Normal 14 22 4" xfId="16652" xr:uid="{9ECB88EC-82AB-4C6C-B0E2-48378AF73D94}"/>
    <cellStyle name="Normal 14 22 5" xfId="18878" xr:uid="{8D95C8BF-F37B-4AEE-81F9-7F104DD92ADD}"/>
    <cellStyle name="Normal 14 22 6" xfId="9126" xr:uid="{4EF421AE-F311-4169-BD71-D3F8DFD285B3}"/>
    <cellStyle name="Normal 14 22 6 2" xfId="20447" xr:uid="{71871C82-F299-4043-9D7C-AC86E267032A}"/>
    <cellStyle name="Normal 14 22 6 2 2" xfId="26003" xr:uid="{7E3F4342-77F2-42DE-B286-99228718B2F3}"/>
    <cellStyle name="Normal 14 22 6 2 3" xfId="31497" xr:uid="{1AAE6909-CCB7-4161-8A6E-2E78A2EDF3F6}"/>
    <cellStyle name="Normal 14 22 6 2 4" xfId="36981" xr:uid="{0EF4AE3C-FF35-4371-8CED-28580F82AD72}"/>
    <cellStyle name="Normal 14 22 6 3" xfId="23274" xr:uid="{82B519C0-98BA-4E60-9547-84F8D58F27AB}"/>
    <cellStyle name="Normal 14 22 6 4" xfId="28768" xr:uid="{D37A4F3D-C8D7-445C-B71C-1326C47EFFCB}"/>
    <cellStyle name="Normal 14 22 6 5" xfId="34252" xr:uid="{B7A16DE6-C019-4B1D-97D8-DD48A8B47C24}"/>
    <cellStyle name="Normal 14 23" xfId="6059" xr:uid="{0EF4C9A3-9871-4F02-933B-9CA8BFC61AC4}"/>
    <cellStyle name="Normal 14 23 2" xfId="14452" xr:uid="{8DF5FA61-F5F0-4D2E-9A3F-CFD928D9B90B}"/>
    <cellStyle name="Normal 14 23 2 2" xfId="21739" xr:uid="{50CB15A5-F8BB-4521-8C7E-7DC57064333A}"/>
    <cellStyle name="Normal 14 23 2 2 2" xfId="27295" xr:uid="{9FBA0B3B-93C5-4ABB-B678-939C6A5FC0B9}"/>
    <cellStyle name="Normal 14 23 2 2 3" xfId="32789" xr:uid="{26540E36-66C3-44D6-8386-7752D8CA50F1}"/>
    <cellStyle name="Normal 14 23 2 2 4" xfId="38273" xr:uid="{3087B2FC-CD26-461A-8510-B7E574C5F64C}"/>
    <cellStyle name="Normal 14 23 2 3" xfId="24566" xr:uid="{C8814F5E-1464-4F7B-8D9C-F08E22D8807A}"/>
    <cellStyle name="Normal 14 23 2 4" xfId="30060" xr:uid="{38E89CDB-04A0-406B-B315-EB47E814BF44}"/>
    <cellStyle name="Normal 14 23 2 5" xfId="35544" xr:uid="{CCE6F4EF-0278-4ECC-98DC-C69885330EB9}"/>
    <cellStyle name="Normal 14 23 3" xfId="11418" xr:uid="{56DB5E6A-CD69-4F7E-AA52-850CA83422B8}"/>
    <cellStyle name="Normal 14 23 4" xfId="16653" xr:uid="{E266B598-1D61-4899-8C0A-BC444252CC40}"/>
    <cellStyle name="Normal 14 23 5" xfId="18879" xr:uid="{316F4C4D-BDF3-44FC-B2AB-D70B9D90A391}"/>
    <cellStyle name="Normal 14 23 6" xfId="9127" xr:uid="{4774B4C1-8A3B-4D2D-9AED-F26E74A1A725}"/>
    <cellStyle name="Normal 14 23 6 2" xfId="20448" xr:uid="{6B88F1E1-8863-4020-A1CA-F66F890EE738}"/>
    <cellStyle name="Normal 14 23 6 2 2" xfId="26004" xr:uid="{D3A8BA42-89D2-49BC-B6A3-B95C67AF4DA0}"/>
    <cellStyle name="Normal 14 23 6 2 3" xfId="31498" xr:uid="{EE70B936-A347-4C16-8C9D-FCD616FFC75A}"/>
    <cellStyle name="Normal 14 23 6 2 4" xfId="36982" xr:uid="{4E66E6BE-CE1C-4605-96E7-859527D89E7A}"/>
    <cellStyle name="Normal 14 23 6 3" xfId="23275" xr:uid="{3468CE75-426F-44D6-AAFA-1740901AF69D}"/>
    <cellStyle name="Normal 14 23 6 4" xfId="28769" xr:uid="{14D26714-4DA3-46F6-BBF1-FFAFD9E55619}"/>
    <cellStyle name="Normal 14 23 6 5" xfId="34253" xr:uid="{F0857CE0-4406-4FFD-87E5-5A2574DF4EB5}"/>
    <cellStyle name="Normal 14 24" xfId="6060" xr:uid="{E016BA0F-EC08-4694-88F9-D2DA7FD66E4F}"/>
    <cellStyle name="Normal 14 24 2" xfId="14453" xr:uid="{99F9819E-FBC0-4726-8EED-1DE9C808CCF9}"/>
    <cellStyle name="Normal 14 24 2 2" xfId="21740" xr:uid="{3D88CCFF-0563-4741-98D7-6FCC2257AB18}"/>
    <cellStyle name="Normal 14 24 2 2 2" xfId="27296" xr:uid="{166D4D0C-2D93-49B5-868F-FBEDE59F9894}"/>
    <cellStyle name="Normal 14 24 2 2 3" xfId="32790" xr:uid="{52C868A3-1AFC-498D-A648-673CA43AE404}"/>
    <cellStyle name="Normal 14 24 2 2 4" xfId="38274" xr:uid="{BDD7C5D3-B613-461A-9F3A-C6CCBDA5A718}"/>
    <cellStyle name="Normal 14 24 2 3" xfId="24567" xr:uid="{D8B357EB-ED45-49BA-9A7A-257E1EA0C179}"/>
    <cellStyle name="Normal 14 24 2 4" xfId="30061" xr:uid="{F3389096-F3B0-4EFB-845A-0E8BC8A5E2BD}"/>
    <cellStyle name="Normal 14 24 2 5" xfId="35545" xr:uid="{45E6D948-9611-4A32-9298-6CAF9F59389C}"/>
    <cellStyle name="Normal 14 24 3" xfId="11419" xr:uid="{09B0491F-8323-45C9-B2A8-6E77B8E7C140}"/>
    <cellStyle name="Normal 14 24 4" xfId="16654" xr:uid="{5C8A069D-2729-40F4-96AC-529035EDC011}"/>
    <cellStyle name="Normal 14 24 5" xfId="18880" xr:uid="{65167887-D18E-4BCD-A602-B7C5DAC95B9E}"/>
    <cellStyle name="Normal 14 24 6" xfId="9128" xr:uid="{9E837C11-678E-4922-826F-1C5D93C7B55F}"/>
    <cellStyle name="Normal 14 24 6 2" xfId="20449" xr:uid="{FEBAFA58-557E-4F9E-B1E5-9D792D79A059}"/>
    <cellStyle name="Normal 14 24 6 2 2" xfId="26005" xr:uid="{9CBF36F6-2553-45F1-881B-283324724CF7}"/>
    <cellStyle name="Normal 14 24 6 2 3" xfId="31499" xr:uid="{9AD9E98B-D521-43A6-B28E-90FE6F97D00E}"/>
    <cellStyle name="Normal 14 24 6 2 4" xfId="36983" xr:uid="{536D6AF5-DF65-458A-A5E4-9A4C7E00657E}"/>
    <cellStyle name="Normal 14 24 6 3" xfId="23276" xr:uid="{1EA0BEB6-AB9C-430C-A125-067A17457FFF}"/>
    <cellStyle name="Normal 14 24 6 4" xfId="28770" xr:uid="{D546CD5F-F2FD-487E-949A-688A350FBC47}"/>
    <cellStyle name="Normal 14 24 6 5" xfId="34254" xr:uid="{9E0C6345-C6A8-4E2B-9C07-E7513576C039}"/>
    <cellStyle name="Normal 14 25" xfId="6061" xr:uid="{B220AF1E-8AD4-41DF-8068-6C0941EFA7FD}"/>
    <cellStyle name="Normal 14 25 2" xfId="14454" xr:uid="{4C017E47-72E5-4014-B5B0-7849ABDC5966}"/>
    <cellStyle name="Normal 14 25 2 2" xfId="21741" xr:uid="{E7A93922-159E-4D3B-B17F-DDDD1C1D2EAA}"/>
    <cellStyle name="Normal 14 25 2 2 2" xfId="27297" xr:uid="{E6B9575F-3451-4CD6-867D-98566E7DA075}"/>
    <cellStyle name="Normal 14 25 2 2 3" xfId="32791" xr:uid="{186F61CF-F40B-4172-A417-221E11DE72E3}"/>
    <cellStyle name="Normal 14 25 2 2 4" xfId="38275" xr:uid="{B20E742F-758D-45E1-9299-812F1F3D0213}"/>
    <cellStyle name="Normal 14 25 2 3" xfId="24568" xr:uid="{A7F0A493-796F-46CF-8731-D15D124ACE23}"/>
    <cellStyle name="Normal 14 25 2 4" xfId="30062" xr:uid="{13048CE3-F7DA-4AD4-89C0-AE0E8D8B7EB6}"/>
    <cellStyle name="Normal 14 25 2 5" xfId="35546" xr:uid="{98855CF1-C16A-450C-AC60-85AD546BAEDA}"/>
    <cellStyle name="Normal 14 25 3" xfId="11420" xr:uid="{915D57FA-D3A7-4BFB-8E8F-440FC821A9FD}"/>
    <cellStyle name="Normal 14 25 4" xfId="16655" xr:uid="{098E8A62-A1C7-4C36-B786-1B616E22B125}"/>
    <cellStyle name="Normal 14 25 5" xfId="18881" xr:uid="{FCB68A91-FE28-4803-8E92-BCE2B8445107}"/>
    <cellStyle name="Normal 14 25 6" xfId="9129" xr:uid="{EBA03D21-29EB-4CBC-B639-EDEDDBB2CFE7}"/>
    <cellStyle name="Normal 14 25 6 2" xfId="20450" xr:uid="{7D134717-8264-492E-90D4-D9B60BB7591A}"/>
    <cellStyle name="Normal 14 25 6 2 2" xfId="26006" xr:uid="{8F66C0AF-3F57-47E4-90FF-ECF802D78C60}"/>
    <cellStyle name="Normal 14 25 6 2 3" xfId="31500" xr:uid="{E43EFB90-3E93-46FB-9763-C531AAEA0B4B}"/>
    <cellStyle name="Normal 14 25 6 2 4" xfId="36984" xr:uid="{6D78566B-BF3B-460A-A199-0D9C8B6CDC69}"/>
    <cellStyle name="Normal 14 25 6 3" xfId="23277" xr:uid="{0F9BD5CB-AD7A-46BB-84C6-801B97E629AA}"/>
    <cellStyle name="Normal 14 25 6 4" xfId="28771" xr:uid="{5C81C986-7C04-405A-844D-71BF63726706}"/>
    <cellStyle name="Normal 14 25 6 5" xfId="34255" xr:uid="{8AAE9007-081A-4C92-AA54-ADA11DE91A27}"/>
    <cellStyle name="Normal 14 26" xfId="6062" xr:uid="{868584DA-FC20-4EB1-8F2A-8478ED3AAE6B}"/>
    <cellStyle name="Normal 14 26 2" xfId="14455" xr:uid="{867BEC59-BEC7-4CF6-898F-9B37A0201680}"/>
    <cellStyle name="Normal 14 26 2 2" xfId="21742" xr:uid="{037D9CAC-D24F-486C-9FF2-0E2B8C32F2F3}"/>
    <cellStyle name="Normal 14 26 2 2 2" xfId="27298" xr:uid="{0258CC60-CEEF-4A08-AC4A-9B7AED0E3807}"/>
    <cellStyle name="Normal 14 26 2 2 3" xfId="32792" xr:uid="{4CDC9AF2-72B7-4FBB-8128-629CE8620152}"/>
    <cellStyle name="Normal 14 26 2 2 4" xfId="38276" xr:uid="{FEB172A2-1D01-4458-9D7F-7E03E2437659}"/>
    <cellStyle name="Normal 14 26 2 3" xfId="24569" xr:uid="{26E408F6-41DE-4068-97F9-BEEE39746FFB}"/>
    <cellStyle name="Normal 14 26 2 4" xfId="30063" xr:uid="{69A3237C-4D91-4BB1-9670-D25DF4F28516}"/>
    <cellStyle name="Normal 14 26 2 5" xfId="35547" xr:uid="{37B0116A-6CCC-4AA3-85F0-9FB7B2797DC6}"/>
    <cellStyle name="Normal 14 26 3" xfId="11421" xr:uid="{1FFAF5D6-E738-41B3-B512-40071D42FC4B}"/>
    <cellStyle name="Normal 14 26 4" xfId="16656" xr:uid="{2FD40C62-E9FE-4A73-8AD3-D80CF8BA91DB}"/>
    <cellStyle name="Normal 14 26 5" xfId="18882" xr:uid="{C69C5470-231E-46BA-809E-D43CF12F2E07}"/>
    <cellStyle name="Normal 14 26 6" xfId="9130" xr:uid="{89310387-DD7A-4B63-9024-4E6C6F48010D}"/>
    <cellStyle name="Normal 14 26 6 2" xfId="20451" xr:uid="{59D8FD69-76EA-47EE-B00F-70C38A3708BD}"/>
    <cellStyle name="Normal 14 26 6 2 2" xfId="26007" xr:uid="{F91EA71A-FEDF-4153-AC43-70AA8F4C84C7}"/>
    <cellStyle name="Normal 14 26 6 2 3" xfId="31501" xr:uid="{E53090B1-C559-4661-9E49-185613FEF75A}"/>
    <cellStyle name="Normal 14 26 6 2 4" xfId="36985" xr:uid="{C5752A19-9868-4C0D-8053-FD567CDB3411}"/>
    <cellStyle name="Normal 14 26 6 3" xfId="23278" xr:uid="{015AD23C-591F-450E-B6EA-33FCA9C180A3}"/>
    <cellStyle name="Normal 14 26 6 4" xfId="28772" xr:uid="{71AEF0AC-0EA3-4DED-B28C-AFE4CB81C70D}"/>
    <cellStyle name="Normal 14 26 6 5" xfId="34256" xr:uid="{55989DAF-BAD4-4E98-BF16-ED244E66174C}"/>
    <cellStyle name="Normal 14 27" xfId="6063" xr:uid="{7A07F793-9185-45EC-8ACD-40FFDC49E95F}"/>
    <cellStyle name="Normal 14 27 2" xfId="14456" xr:uid="{ACEADF65-32FE-471A-8BA0-E3098B562BB7}"/>
    <cellStyle name="Normal 14 27 2 2" xfId="21743" xr:uid="{FAB49C03-11CB-482E-B711-B8DD28A85218}"/>
    <cellStyle name="Normal 14 27 2 2 2" xfId="27299" xr:uid="{C4CFE496-F587-4BF8-9384-A3549FF7E727}"/>
    <cellStyle name="Normal 14 27 2 2 3" xfId="32793" xr:uid="{C4E5F375-DFCA-4F3D-B7DC-508B8BE0DF79}"/>
    <cellStyle name="Normal 14 27 2 2 4" xfId="38277" xr:uid="{8FD5B26E-D957-46A7-A398-2D9110607DD7}"/>
    <cellStyle name="Normal 14 27 2 3" xfId="24570" xr:uid="{54B49E0A-EC49-46B8-B750-2EA270BC13A1}"/>
    <cellStyle name="Normal 14 27 2 4" xfId="30064" xr:uid="{B109C22F-8B2B-40E2-9622-DB9AB244F9FA}"/>
    <cellStyle name="Normal 14 27 2 5" xfId="35548" xr:uid="{4177B937-B062-4C68-9650-3771091B1308}"/>
    <cellStyle name="Normal 14 27 3" xfId="11422" xr:uid="{57355966-1580-45F1-AB16-472892ABCDAC}"/>
    <cellStyle name="Normal 14 27 4" xfId="16657" xr:uid="{CFCE673E-C548-4C4A-A621-56653272B922}"/>
    <cellStyle name="Normal 14 27 5" xfId="18883" xr:uid="{1FAF0F15-99B5-43A8-85D7-0377477AAC06}"/>
    <cellStyle name="Normal 14 27 6" xfId="9131" xr:uid="{B4437A82-D6C1-4227-97A6-831329D1A495}"/>
    <cellStyle name="Normal 14 27 6 2" xfId="20452" xr:uid="{1DDF7379-361D-4124-A21F-E8E0B6433084}"/>
    <cellStyle name="Normal 14 27 6 2 2" xfId="26008" xr:uid="{59036DB1-A36C-4C11-99A7-4469A7FAC599}"/>
    <cellStyle name="Normal 14 27 6 2 3" xfId="31502" xr:uid="{62A9BE32-1482-4417-843E-C78119652A96}"/>
    <cellStyle name="Normal 14 27 6 2 4" xfId="36986" xr:uid="{2EF639A5-4810-4234-8EA9-89E67258DFFD}"/>
    <cellStyle name="Normal 14 27 6 3" xfId="23279" xr:uid="{EE95C897-2B8A-4213-94CF-5FEED3694EE8}"/>
    <cellStyle name="Normal 14 27 6 4" xfId="28773" xr:uid="{88141C1F-B173-4151-A910-341B8F9925F4}"/>
    <cellStyle name="Normal 14 27 6 5" xfId="34257" xr:uid="{4877F2AE-2EBF-4E92-819D-2133EA5C9EFF}"/>
    <cellStyle name="Normal 14 28" xfId="6064" xr:uid="{B1581448-90A5-4118-8BCA-4069728C4619}"/>
    <cellStyle name="Normal 14 28 2" xfId="14457" xr:uid="{65F9CD6F-783F-4961-A01D-0A90535CE395}"/>
    <cellStyle name="Normal 14 28 2 2" xfId="21744" xr:uid="{C95707DE-B5FD-4C69-A462-8A67209DF31C}"/>
    <cellStyle name="Normal 14 28 2 2 2" xfId="27300" xr:uid="{F9967407-FD46-4946-A387-AC6395421EE5}"/>
    <cellStyle name="Normal 14 28 2 2 3" xfId="32794" xr:uid="{6F345DE3-B6AB-4D24-A5EA-11D2DF25A49C}"/>
    <cellStyle name="Normal 14 28 2 2 4" xfId="38278" xr:uid="{D14D62BD-6CED-4510-AC43-2D8D0F50569E}"/>
    <cellStyle name="Normal 14 28 2 3" xfId="24571" xr:uid="{F7C7DBE2-A545-4D44-AC4A-090B784D6BA8}"/>
    <cellStyle name="Normal 14 28 2 4" xfId="30065" xr:uid="{68E96C52-8DA3-4A23-8BFE-2464B53F26E3}"/>
    <cellStyle name="Normal 14 28 2 5" xfId="35549" xr:uid="{6EA80317-9945-4D5F-8D93-9DB003CC090A}"/>
    <cellStyle name="Normal 14 28 3" xfId="11423" xr:uid="{4F70D597-4B5A-450A-B642-D8A231113886}"/>
    <cellStyle name="Normal 14 28 4" xfId="16658" xr:uid="{6C32F855-4982-4138-ABEE-CED9C9989AAA}"/>
    <cellStyle name="Normal 14 28 5" xfId="18884" xr:uid="{D8061589-7F7C-40F3-BFBE-58DE4E6A25EA}"/>
    <cellStyle name="Normal 14 28 6" xfId="9132" xr:uid="{C98E5EFA-E3AA-4D13-9D21-5B09E08FDF2D}"/>
    <cellStyle name="Normal 14 28 6 2" xfId="20453" xr:uid="{409C80BF-F6F0-4553-B5DB-B838F97718AD}"/>
    <cellStyle name="Normal 14 28 6 2 2" xfId="26009" xr:uid="{7A85F5F3-34A7-465B-B342-E2D82921172D}"/>
    <cellStyle name="Normal 14 28 6 2 3" xfId="31503" xr:uid="{DF2D03F9-2432-4ADF-BB96-173FE8ABC4D9}"/>
    <cellStyle name="Normal 14 28 6 2 4" xfId="36987" xr:uid="{EDBA0888-E312-476B-8E82-2EF6E91DB991}"/>
    <cellStyle name="Normal 14 28 6 3" xfId="23280" xr:uid="{E889F601-E848-44A0-ABE0-F316DFC5B7BE}"/>
    <cellStyle name="Normal 14 28 6 4" xfId="28774" xr:uid="{E7380FCA-FF32-4C34-AF7E-175814F5AF49}"/>
    <cellStyle name="Normal 14 28 6 5" xfId="34258" xr:uid="{8FE0A0B3-2B34-41CC-9F81-E18AB3605D73}"/>
    <cellStyle name="Normal 14 29" xfId="6065" xr:uid="{3DE959DB-6FE6-4E8D-90F4-1B96C148E5D7}"/>
    <cellStyle name="Normal 14 29 2" xfId="14458" xr:uid="{1150E8D4-1428-44EA-AF5C-52B6237241E9}"/>
    <cellStyle name="Normal 14 29 2 2" xfId="21745" xr:uid="{2A940617-1501-4D30-BD83-4A8FE1B818CB}"/>
    <cellStyle name="Normal 14 29 2 2 2" xfId="27301" xr:uid="{3C3255CE-B021-45E1-865D-E92EBBA74274}"/>
    <cellStyle name="Normal 14 29 2 2 3" xfId="32795" xr:uid="{5A1B1015-7127-4586-B906-087201F7A71E}"/>
    <cellStyle name="Normal 14 29 2 2 4" xfId="38279" xr:uid="{597F6920-22ED-4469-BBB7-8A9D67FA2C49}"/>
    <cellStyle name="Normal 14 29 2 3" xfId="24572" xr:uid="{59B128B7-19CB-49AC-BEB7-0AA500F17A04}"/>
    <cellStyle name="Normal 14 29 2 4" xfId="30066" xr:uid="{EB871C26-7371-4588-86A9-39BDA40A4651}"/>
    <cellStyle name="Normal 14 29 2 5" xfId="35550" xr:uid="{F91F3CA8-1E39-4E40-A989-182B143E33B9}"/>
    <cellStyle name="Normal 14 29 3" xfId="11424" xr:uid="{8EBC28A1-7D15-4BEB-87E1-078B8B5DDC44}"/>
    <cellStyle name="Normal 14 29 4" xfId="16659" xr:uid="{4E998459-BFA5-4C40-BF1D-4FD9AE8C7D1D}"/>
    <cellStyle name="Normal 14 29 5" xfId="18885" xr:uid="{83592B5C-1AA9-4492-9B10-0A086F490BE4}"/>
    <cellStyle name="Normal 14 29 6" xfId="9133" xr:uid="{F9D355A5-58B9-4A8D-87F8-76E75DC06098}"/>
    <cellStyle name="Normal 14 29 6 2" xfId="20454" xr:uid="{ADFD6C20-0D20-49B2-82EF-2DB63C9C3D21}"/>
    <cellStyle name="Normal 14 29 6 2 2" xfId="26010" xr:uid="{9C4C58D2-1BDD-4DD7-B0F6-FD994BF64C48}"/>
    <cellStyle name="Normal 14 29 6 2 3" xfId="31504" xr:uid="{9DABD477-3075-4669-90C4-9E4626946573}"/>
    <cellStyle name="Normal 14 29 6 2 4" xfId="36988" xr:uid="{5439BF1E-9BF0-44CC-9BD3-A497C7C346CA}"/>
    <cellStyle name="Normal 14 29 6 3" xfId="23281" xr:uid="{3F03D346-45CB-4404-B09E-EF60B91A240E}"/>
    <cellStyle name="Normal 14 29 6 4" xfId="28775" xr:uid="{37A5D55D-5BDB-4006-8079-A72668BF0726}"/>
    <cellStyle name="Normal 14 29 6 5" xfId="34259" xr:uid="{07BFA1D5-FFDE-46C8-82BC-22BFA3978F27}"/>
    <cellStyle name="Normal 14 3" xfId="657" xr:uid="{D8DCCE4C-C0DF-42E1-94F7-99CA48A85515}"/>
    <cellStyle name="Normal 14 3 2" xfId="14459" xr:uid="{0EE293DA-D418-4246-8759-EF6266DD1EED}"/>
    <cellStyle name="Normal 14 3 2 2" xfId="21746" xr:uid="{1819DF10-A10E-4D83-8580-174B15C73418}"/>
    <cellStyle name="Normal 14 3 2 2 2" xfId="27302" xr:uid="{21146C19-8B15-4808-AE97-C7393EA5F878}"/>
    <cellStyle name="Normal 14 3 2 2 3" xfId="32796" xr:uid="{7C79B501-5FDC-4C6B-B09D-B15969535B64}"/>
    <cellStyle name="Normal 14 3 2 2 4" xfId="38280" xr:uid="{2B760A44-539B-44DD-B341-75627E20E202}"/>
    <cellStyle name="Normal 14 3 2 3" xfId="24573" xr:uid="{0EF1BFF8-563E-4AFA-BA5C-4FD2FFF72404}"/>
    <cellStyle name="Normal 14 3 2 4" xfId="30067" xr:uid="{33BA3C29-7D8D-4B44-BCF7-261ECF0E51A4}"/>
    <cellStyle name="Normal 14 3 2 5" xfId="35551" xr:uid="{8E5392DA-2627-4552-9F10-1CE930F7F343}"/>
    <cellStyle name="Normal 14 3 3" xfId="11425" xr:uid="{13CE9F9D-61A4-45F5-83F9-196ADDBBDA1C}"/>
    <cellStyle name="Normal 14 3 4" xfId="16660" xr:uid="{266E0757-4541-4875-9428-61368D85714D}"/>
    <cellStyle name="Normal 14 3 5" xfId="18886" xr:uid="{56B64AFE-0BA1-4904-A872-9BE34619952A}"/>
    <cellStyle name="Normal 14 3 6" xfId="9134" xr:uid="{FACE686A-36CD-4F1D-A517-7CD2A55B4260}"/>
    <cellStyle name="Normal 14 3 6 2" xfId="20455" xr:uid="{3996B13E-DDC9-4DE1-AD62-62885B2DD721}"/>
    <cellStyle name="Normal 14 3 6 2 2" xfId="26011" xr:uid="{59DC3B8C-3BE8-48AF-9B3A-AFC7EA102C35}"/>
    <cellStyle name="Normal 14 3 6 2 3" xfId="31505" xr:uid="{B018DF03-C524-4FFF-B649-049BF55493D2}"/>
    <cellStyle name="Normal 14 3 6 2 4" xfId="36989" xr:uid="{FE4A262E-6763-4782-9640-018AC1EAE703}"/>
    <cellStyle name="Normal 14 3 6 3" xfId="23282" xr:uid="{11B80CCB-0CC3-4BF9-A3F4-0705FD7FEE9B}"/>
    <cellStyle name="Normal 14 3 6 4" xfId="28776" xr:uid="{A1F42004-1AAA-494A-94A0-197639F219D2}"/>
    <cellStyle name="Normal 14 3 6 5" xfId="34260" xr:uid="{BE285E7B-97A3-4557-A0D0-BC299809679D}"/>
    <cellStyle name="Normal 14 3 7" xfId="6066" xr:uid="{A832A768-1B71-4518-9E56-C774B523E611}"/>
    <cellStyle name="Normal 14 30" xfId="6067" xr:uid="{9BF3E584-77DC-43B0-BD98-F295A779BB4F}"/>
    <cellStyle name="Normal 14 30 2" xfId="14460" xr:uid="{7D48E66D-685E-414C-B403-ED06DA905F7A}"/>
    <cellStyle name="Normal 14 30 2 2" xfId="21747" xr:uid="{467E0DA4-B758-45C7-A353-4428837CE311}"/>
    <cellStyle name="Normal 14 30 2 2 2" xfId="27303" xr:uid="{32ABD9BB-CFD9-4240-8808-93A03CB88870}"/>
    <cellStyle name="Normal 14 30 2 2 3" xfId="32797" xr:uid="{C1A4894D-956F-49F8-8A2D-F57A426017B2}"/>
    <cellStyle name="Normal 14 30 2 2 4" xfId="38281" xr:uid="{2A726666-658E-45CA-A745-6B102073B3D9}"/>
    <cellStyle name="Normal 14 30 2 3" xfId="24574" xr:uid="{2A98292E-C164-4B4E-B511-DE1F00B28E52}"/>
    <cellStyle name="Normal 14 30 2 4" xfId="30068" xr:uid="{42D25FAE-D7CF-4980-8649-21A95555CA45}"/>
    <cellStyle name="Normal 14 30 2 5" xfId="35552" xr:uid="{D4EEF52E-6986-4DF9-A739-A99C2C5B389F}"/>
    <cellStyle name="Normal 14 30 3" xfId="11426" xr:uid="{900F14D5-5651-4E79-9DBF-D708E3F90B9B}"/>
    <cellStyle name="Normal 14 30 4" xfId="16661" xr:uid="{D02F0691-514E-436A-BAE6-6D6F743ACA70}"/>
    <cellStyle name="Normal 14 30 5" xfId="18887" xr:uid="{814BF6C1-8AC8-468B-B620-01F0E2510B51}"/>
    <cellStyle name="Normal 14 30 6" xfId="9135" xr:uid="{AB5DBB0D-7F9F-4DB4-9804-DFE61603FFE2}"/>
    <cellStyle name="Normal 14 30 6 2" xfId="20456" xr:uid="{E55CF0A7-3F73-4C36-9ACF-9747497BA0D7}"/>
    <cellStyle name="Normal 14 30 6 2 2" xfId="26012" xr:uid="{9378226F-F6A7-4B35-B6EC-C6F6C450E932}"/>
    <cellStyle name="Normal 14 30 6 2 3" xfId="31506" xr:uid="{A852E634-C67E-4F1F-9028-587D635A722B}"/>
    <cellStyle name="Normal 14 30 6 2 4" xfId="36990" xr:uid="{9E1872E0-53C7-4916-8D64-437F4B9A61CA}"/>
    <cellStyle name="Normal 14 30 6 3" xfId="23283" xr:uid="{6B99257B-19BB-4EBB-A3DF-C18644693888}"/>
    <cellStyle name="Normal 14 30 6 4" xfId="28777" xr:uid="{79D53481-6FE6-4248-A842-990EA21D16B2}"/>
    <cellStyle name="Normal 14 30 6 5" xfId="34261" xr:uid="{0C698E0F-480D-4033-95B2-6DB4122C8344}"/>
    <cellStyle name="Normal 14 31" xfId="6068" xr:uid="{FE2ED337-1D90-4B61-A7D2-83C9817173A2}"/>
    <cellStyle name="Normal 14 31 2" xfId="14461" xr:uid="{12D640F3-AE67-4908-81A1-917A431F6F6E}"/>
    <cellStyle name="Normal 14 31 2 2" xfId="21748" xr:uid="{82E48A16-721C-4AF0-9FD6-5539C777475E}"/>
    <cellStyle name="Normal 14 31 2 2 2" xfId="27304" xr:uid="{54E681D6-0D74-47F7-9FCD-86329AC17F20}"/>
    <cellStyle name="Normal 14 31 2 2 3" xfId="32798" xr:uid="{520CE182-C301-40CD-B050-0DA07DA32A04}"/>
    <cellStyle name="Normal 14 31 2 2 4" xfId="38282" xr:uid="{6552F18D-7DFA-4183-A9A3-05B63EEC077D}"/>
    <cellStyle name="Normal 14 31 2 3" xfId="24575" xr:uid="{1DF0CEB3-5BED-47FA-A1CA-7AF1A04490DF}"/>
    <cellStyle name="Normal 14 31 2 4" xfId="30069" xr:uid="{8654DF15-3E5B-486A-A03E-2481B436A389}"/>
    <cellStyle name="Normal 14 31 2 5" xfId="35553" xr:uid="{9D38DD59-94AF-4B98-828A-5422A7103DC7}"/>
    <cellStyle name="Normal 14 31 3" xfId="11427" xr:uid="{4DCF16C3-2EEA-4404-B924-78B109B2CE89}"/>
    <cellStyle name="Normal 14 31 4" xfId="16662" xr:uid="{0FF17142-8548-4CBD-B0AA-01CB4B274224}"/>
    <cellStyle name="Normal 14 31 5" xfId="18888" xr:uid="{E6D6820F-3461-40C2-B2B4-C2BABD49BF37}"/>
    <cellStyle name="Normal 14 31 6" xfId="9136" xr:uid="{98BA6369-1874-46DE-B7AF-18DC5DF3CE0E}"/>
    <cellStyle name="Normal 14 31 6 2" xfId="20457" xr:uid="{E8A2EF62-828C-4E81-AB2B-3615871A131C}"/>
    <cellStyle name="Normal 14 31 6 2 2" xfId="26013" xr:uid="{2775EF37-5771-4024-B04B-792F46B3BF27}"/>
    <cellStyle name="Normal 14 31 6 2 3" xfId="31507" xr:uid="{E378A604-A192-41F4-92C8-610E7523ACB0}"/>
    <cellStyle name="Normal 14 31 6 2 4" xfId="36991" xr:uid="{7A00034E-A693-492F-953E-0344FBD1134E}"/>
    <cellStyle name="Normal 14 31 6 3" xfId="23284" xr:uid="{2E07CCF7-95E6-4608-8CA3-A541AED8D522}"/>
    <cellStyle name="Normal 14 31 6 4" xfId="28778" xr:uid="{274C67FF-F4D7-45D5-9CE2-60F8B7AE28C7}"/>
    <cellStyle name="Normal 14 31 6 5" xfId="34262" xr:uid="{76B10F5B-04A6-4749-91DA-CFA257066BC9}"/>
    <cellStyle name="Normal 14 32" xfId="6069" xr:uid="{9779ABA0-B9BC-4F82-AF8F-83A2B09B2EF5}"/>
    <cellStyle name="Normal 14 32 2" xfId="14462" xr:uid="{E2351B8F-D12A-4970-8B14-FC8FED2CC309}"/>
    <cellStyle name="Normal 14 32 2 2" xfId="21749" xr:uid="{6F6E1CD4-E007-4D45-88D7-F1F0524BC2BA}"/>
    <cellStyle name="Normal 14 32 2 2 2" xfId="27305" xr:uid="{432C3B49-B3D2-4BE9-8B82-F9E7665C1D34}"/>
    <cellStyle name="Normal 14 32 2 2 3" xfId="32799" xr:uid="{C66BE752-2388-439C-B9AD-F62983796343}"/>
    <cellStyle name="Normal 14 32 2 2 4" xfId="38283" xr:uid="{D5E74353-D9A4-454F-9FC5-CD9788A6712B}"/>
    <cellStyle name="Normal 14 32 2 3" xfId="24576" xr:uid="{54D01866-6111-4B3C-950E-471CACE9511F}"/>
    <cellStyle name="Normal 14 32 2 4" xfId="30070" xr:uid="{8AE283C2-C3CA-4DB3-B7C0-9CDD416EC014}"/>
    <cellStyle name="Normal 14 32 2 5" xfId="35554" xr:uid="{B2F712FA-225A-40F3-B61A-3AB8358982C3}"/>
    <cellStyle name="Normal 14 32 3" xfId="11428" xr:uid="{37F9A81D-09D4-4B96-96E2-217BB5884FD6}"/>
    <cellStyle name="Normal 14 32 4" xfId="16663" xr:uid="{90D98528-7D4C-453A-AA99-A603BF9C4C94}"/>
    <cellStyle name="Normal 14 32 5" xfId="18889" xr:uid="{87130697-3ECD-4894-B660-302AB3012A9A}"/>
    <cellStyle name="Normal 14 32 6" xfId="9137" xr:uid="{5069C48A-DB9D-419D-8593-9A68A2EBB763}"/>
    <cellStyle name="Normal 14 32 6 2" xfId="20458" xr:uid="{DAEA6053-C15A-4312-8275-04C04FAE91B0}"/>
    <cellStyle name="Normal 14 32 6 2 2" xfId="26014" xr:uid="{8FA8A170-9CB9-4ACC-8D4D-189E34D3A97E}"/>
    <cellStyle name="Normal 14 32 6 2 3" xfId="31508" xr:uid="{DAC3DB47-9BFD-4242-81E5-8BBEE818F581}"/>
    <cellStyle name="Normal 14 32 6 2 4" xfId="36992" xr:uid="{EED3B763-3793-4922-B6F0-66E1BB393FD1}"/>
    <cellStyle name="Normal 14 32 6 3" xfId="23285" xr:uid="{A999F68F-C67F-450B-88FC-DDCC7807C209}"/>
    <cellStyle name="Normal 14 32 6 4" xfId="28779" xr:uid="{FE10CFE2-6DB3-402D-8AE4-37BD28175E5B}"/>
    <cellStyle name="Normal 14 32 6 5" xfId="34263" xr:uid="{108F0599-B2AD-4A01-8187-17C5185C6F76}"/>
    <cellStyle name="Normal 14 33" xfId="6070" xr:uid="{BA5A5988-3470-4710-9E8D-B1EBE765EEDD}"/>
    <cellStyle name="Normal 14 33 2" xfId="14463" xr:uid="{1F765A3D-EAB2-48D0-B004-B8C4768CAC57}"/>
    <cellStyle name="Normal 14 33 2 2" xfId="21750" xr:uid="{FDAFF8CC-F2D1-4ACA-865C-7EDC4B6692F8}"/>
    <cellStyle name="Normal 14 33 2 2 2" xfId="27306" xr:uid="{1658FB86-FA08-483D-AFA1-52DC85D4C47A}"/>
    <cellStyle name="Normal 14 33 2 2 3" xfId="32800" xr:uid="{F35109B5-34FE-42DD-8A46-4AA90E6992D5}"/>
    <cellStyle name="Normal 14 33 2 2 4" xfId="38284" xr:uid="{3E961DF0-5D9B-4C3A-A699-CF9AAA78DD7B}"/>
    <cellStyle name="Normal 14 33 2 3" xfId="24577" xr:uid="{AC6BCE89-4838-48CB-BBE7-8F4D91F5B7A1}"/>
    <cellStyle name="Normal 14 33 2 4" xfId="30071" xr:uid="{E6F0B1A0-4758-4378-8509-FB44903E965B}"/>
    <cellStyle name="Normal 14 33 2 5" xfId="35555" xr:uid="{DC670240-AEBB-49F1-BAAE-E87E908E18D4}"/>
    <cellStyle name="Normal 14 33 3" xfId="11429" xr:uid="{7A1C327D-0E0C-4F4B-97B3-635FFFC1034F}"/>
    <cellStyle name="Normal 14 33 4" xfId="16664" xr:uid="{E28F29DD-6ECD-43D4-A9DD-A6A8BE0BDC97}"/>
    <cellStyle name="Normal 14 33 5" xfId="18890" xr:uid="{1D062853-0726-4FEC-85E5-A4209E0AC364}"/>
    <cellStyle name="Normal 14 33 6" xfId="9138" xr:uid="{9E66AAC6-D448-45BD-B71B-E4FA61FD834A}"/>
    <cellStyle name="Normal 14 33 6 2" xfId="20459" xr:uid="{FAFFFAFF-28FD-4BE1-9992-761B6B261F4A}"/>
    <cellStyle name="Normal 14 33 6 2 2" xfId="26015" xr:uid="{724BFD5D-B239-4BD3-B348-36A317775686}"/>
    <cellStyle name="Normal 14 33 6 2 3" xfId="31509" xr:uid="{272994D5-63C4-4764-AB3C-EA02073D2295}"/>
    <cellStyle name="Normal 14 33 6 2 4" xfId="36993" xr:uid="{8E7A0B73-3A7A-46D5-82E9-E915E81C4497}"/>
    <cellStyle name="Normal 14 33 6 3" xfId="23286" xr:uid="{48C90102-055B-4780-91B4-26048B802EB7}"/>
    <cellStyle name="Normal 14 33 6 4" xfId="28780" xr:uid="{63283A2B-6ED5-42EC-A3FF-BEC3057DB887}"/>
    <cellStyle name="Normal 14 33 6 5" xfId="34264" xr:uid="{5A227A85-C4CC-4102-98CC-D54CDDD88727}"/>
    <cellStyle name="Normal 14 34" xfId="6071" xr:uid="{9E26E487-4C98-4A9A-86D8-F641407B9320}"/>
    <cellStyle name="Normal 14 34 2" xfId="14464" xr:uid="{FE46065E-FCAF-46F4-A2B5-C58CE8723C7C}"/>
    <cellStyle name="Normal 14 34 2 2" xfId="21751" xr:uid="{51AF5D9D-DD11-411C-9BF2-2E38BAD1B5FC}"/>
    <cellStyle name="Normal 14 34 2 2 2" xfId="27307" xr:uid="{8287046D-260C-4BF9-8539-7931E11CD46F}"/>
    <cellStyle name="Normal 14 34 2 2 3" xfId="32801" xr:uid="{80CDCF94-5E27-4760-B302-BD35EDA72BB0}"/>
    <cellStyle name="Normal 14 34 2 2 4" xfId="38285" xr:uid="{8B89D1AE-A264-4501-A6DB-4264F5A05D6D}"/>
    <cellStyle name="Normal 14 34 2 3" xfId="24578" xr:uid="{2E39D01D-C2F9-4800-A508-1E17B10581C3}"/>
    <cellStyle name="Normal 14 34 2 4" xfId="30072" xr:uid="{0F7270AB-83EA-4F38-8850-A8A4DB5402F9}"/>
    <cellStyle name="Normal 14 34 2 5" xfId="35556" xr:uid="{51E51F69-B173-4030-B14F-7332855247E7}"/>
    <cellStyle name="Normal 14 34 3" xfId="11430" xr:uid="{9AC84722-323A-47DB-B704-FC4FECE28F6A}"/>
    <cellStyle name="Normal 14 34 4" xfId="16665" xr:uid="{85EB5E82-230B-45D4-A042-93B05035C050}"/>
    <cellStyle name="Normal 14 34 5" xfId="18891" xr:uid="{9581930C-ECC5-40E7-885D-C3DCE90E4362}"/>
    <cellStyle name="Normal 14 34 6" xfId="9139" xr:uid="{7A45A2D1-DF0F-4D7A-916D-5C8D2C2A4484}"/>
    <cellStyle name="Normal 14 34 6 2" xfId="20460" xr:uid="{9FBEDCE1-4A33-4DCF-8C79-EE375DCFEBEA}"/>
    <cellStyle name="Normal 14 34 6 2 2" xfId="26016" xr:uid="{9E25F867-47AD-4130-860A-03E767558A0B}"/>
    <cellStyle name="Normal 14 34 6 2 3" xfId="31510" xr:uid="{F7B4267B-EBEA-49C4-8F63-093274D19F11}"/>
    <cellStyle name="Normal 14 34 6 2 4" xfId="36994" xr:uid="{A252DAF5-1EA9-43FC-B2ED-EEAA8461BB35}"/>
    <cellStyle name="Normal 14 34 6 3" xfId="23287" xr:uid="{566823A4-7747-4069-BFBD-78877C5D8697}"/>
    <cellStyle name="Normal 14 34 6 4" xfId="28781" xr:uid="{F1BC03CF-9E89-4969-935B-8E40D607819D}"/>
    <cellStyle name="Normal 14 34 6 5" xfId="34265" xr:uid="{F86F2F1F-52A9-4508-9305-3A942F767EFA}"/>
    <cellStyle name="Normal 14 35" xfId="6072" xr:uid="{44D079EE-E047-441F-9E8D-FFA7A3D357EB}"/>
    <cellStyle name="Normal 14 35 2" xfId="14465" xr:uid="{3FFFB0AD-8593-4084-BFF8-E7C50FF32A9D}"/>
    <cellStyle name="Normal 14 35 2 2" xfId="21752" xr:uid="{332AC844-BE98-416D-AEEC-9CC0A0CB3ACA}"/>
    <cellStyle name="Normal 14 35 2 2 2" xfId="27308" xr:uid="{D4F177AD-27BB-46CA-81A2-90E06A2E5020}"/>
    <cellStyle name="Normal 14 35 2 2 3" xfId="32802" xr:uid="{41643DB8-9961-4943-A6FE-017AE1A7C3ED}"/>
    <cellStyle name="Normal 14 35 2 2 4" xfId="38286" xr:uid="{F171779C-8873-4F48-AF76-F85883E001AC}"/>
    <cellStyle name="Normal 14 35 2 3" xfId="24579" xr:uid="{C292FC44-B117-4B8F-A503-623EBAF7C221}"/>
    <cellStyle name="Normal 14 35 2 4" xfId="30073" xr:uid="{5216A6CB-FA35-40E2-B239-2AE40A9429E2}"/>
    <cellStyle name="Normal 14 35 2 5" xfId="35557" xr:uid="{498325E3-53FF-49F7-B166-855846F85A14}"/>
    <cellStyle name="Normal 14 35 3" xfId="11431" xr:uid="{7E499261-7C0D-416C-AD9A-5039AF5B7BF1}"/>
    <cellStyle name="Normal 14 35 4" xfId="16666" xr:uid="{6B19D627-DA25-4350-9AB9-C40905894E54}"/>
    <cellStyle name="Normal 14 35 5" xfId="18892" xr:uid="{868B90C0-2479-46BE-837F-CF4C7352AB43}"/>
    <cellStyle name="Normal 14 35 6" xfId="9140" xr:uid="{1E976D4A-5857-4524-8E58-CEDE91EA0A42}"/>
    <cellStyle name="Normal 14 35 6 2" xfId="20461" xr:uid="{95940C49-789C-4CCF-86F3-6CE66908F86E}"/>
    <cellStyle name="Normal 14 35 6 2 2" xfId="26017" xr:uid="{55A0AEBD-8E4B-423B-BA91-4CEDF6638291}"/>
    <cellStyle name="Normal 14 35 6 2 3" xfId="31511" xr:uid="{22DD583D-754C-452E-9867-4F634A01B701}"/>
    <cellStyle name="Normal 14 35 6 2 4" xfId="36995" xr:uid="{6E416B3C-533A-4026-8A4D-4CC994394A3C}"/>
    <cellStyle name="Normal 14 35 6 3" xfId="23288" xr:uid="{5FA12A02-3E76-4D44-A3AC-CD625188E01E}"/>
    <cellStyle name="Normal 14 35 6 4" xfId="28782" xr:uid="{1AAA9053-71CD-4619-A073-61F06F866472}"/>
    <cellStyle name="Normal 14 35 6 5" xfId="34266" xr:uid="{CB9118FA-7E96-4125-8B92-23163BF12F76}"/>
    <cellStyle name="Normal 14 36" xfId="6073" xr:uid="{B2DEE761-B6F4-4BF3-ACBB-78C4F45CB842}"/>
    <cellStyle name="Normal 14 36 2" xfId="14466" xr:uid="{8545CAEF-7594-45BD-99DC-2EB34DC158C3}"/>
    <cellStyle name="Normal 14 36 2 2" xfId="21753" xr:uid="{E610810C-DBBC-486C-B611-8219E12CE877}"/>
    <cellStyle name="Normal 14 36 2 2 2" xfId="27309" xr:uid="{86A921CE-C973-4E19-8514-78ADCD28D28E}"/>
    <cellStyle name="Normal 14 36 2 2 3" xfId="32803" xr:uid="{0539BD9B-2B4A-4D98-AB7F-CFFCC4E8BC9D}"/>
    <cellStyle name="Normal 14 36 2 2 4" xfId="38287" xr:uid="{9423D5FF-A3A8-4D53-904E-9B524D27F32A}"/>
    <cellStyle name="Normal 14 36 2 3" xfId="24580" xr:uid="{F83EB3BF-6F16-4806-A6E1-C0821410ED6C}"/>
    <cellStyle name="Normal 14 36 2 4" xfId="30074" xr:uid="{CA68D4A3-DB02-44AC-8B90-1F23059FA818}"/>
    <cellStyle name="Normal 14 36 2 5" xfId="35558" xr:uid="{F6A02CFB-8290-4F6D-A76F-52B7D1C15BC1}"/>
    <cellStyle name="Normal 14 36 3" xfId="11432" xr:uid="{79BBDA3C-C30A-4A85-9F79-9FA83B0B076D}"/>
    <cellStyle name="Normal 14 36 4" xfId="16667" xr:uid="{5BC4069B-9736-49ED-87CD-DF59F3FCF316}"/>
    <cellStyle name="Normal 14 36 5" xfId="18893" xr:uid="{1FDDF793-8A9D-4628-BF0B-2216E3C66DBE}"/>
    <cellStyle name="Normal 14 36 6" xfId="9141" xr:uid="{53E27C04-4EC5-4F3B-9B5D-1536ED08A78E}"/>
    <cellStyle name="Normal 14 36 6 2" xfId="20462" xr:uid="{FECAC74C-E13E-421E-A0D4-D4C5E41A9439}"/>
    <cellStyle name="Normal 14 36 6 2 2" xfId="26018" xr:uid="{F0ABC365-F52A-4CC6-B6DA-9BB31E5ABC81}"/>
    <cellStyle name="Normal 14 36 6 2 3" xfId="31512" xr:uid="{DCF7890F-244E-4900-AAFF-23E3AF0FB765}"/>
    <cellStyle name="Normal 14 36 6 2 4" xfId="36996" xr:uid="{25FD7242-7E0B-4F0C-92C3-FB058928EFE2}"/>
    <cellStyle name="Normal 14 36 6 3" xfId="23289" xr:uid="{A91C1542-51A8-49AB-BA32-C3307DF05A62}"/>
    <cellStyle name="Normal 14 36 6 4" xfId="28783" xr:uid="{A75E91EB-3E0D-42F7-901D-380C0F8DB95B}"/>
    <cellStyle name="Normal 14 36 6 5" xfId="34267" xr:uid="{D9281805-1DD3-4ABA-806E-110169465E56}"/>
    <cellStyle name="Normal 14 37" xfId="6074" xr:uid="{003D6FAF-64DA-4ED4-AC8A-95F0D9FA90E2}"/>
    <cellStyle name="Normal 14 37 2" xfId="14467" xr:uid="{906C8B9C-B83F-4B71-8D07-CE71AAF6111F}"/>
    <cellStyle name="Normal 14 37 2 2" xfId="21754" xr:uid="{6AE83D2D-2B93-468B-89C7-CCABA3050A90}"/>
    <cellStyle name="Normal 14 37 2 2 2" xfId="27310" xr:uid="{0831DC0E-D1C7-457F-80B3-49DCBC65A80E}"/>
    <cellStyle name="Normal 14 37 2 2 3" xfId="32804" xr:uid="{4D1592D0-B99E-4CD4-A211-AFB289A56C42}"/>
    <cellStyle name="Normal 14 37 2 2 4" xfId="38288" xr:uid="{D7F61816-4458-4152-BE98-01F0290125DD}"/>
    <cellStyle name="Normal 14 37 2 3" xfId="24581" xr:uid="{9BDCD62E-1542-4DE2-8587-9B1D1A930281}"/>
    <cellStyle name="Normal 14 37 2 4" xfId="30075" xr:uid="{F90BAECB-7779-43A4-B22F-4F2869FAA5EE}"/>
    <cellStyle name="Normal 14 37 2 5" xfId="35559" xr:uid="{55FC38FF-9CE2-46AA-A426-D80CB472D448}"/>
    <cellStyle name="Normal 14 37 3" xfId="11433" xr:uid="{42FF7659-A2FB-4123-8784-1017168F712E}"/>
    <cellStyle name="Normal 14 37 4" xfId="16668" xr:uid="{0EF32A06-4E75-4C6B-9E3F-2FDDDCA7F986}"/>
    <cellStyle name="Normal 14 37 5" xfId="18894" xr:uid="{36557EDF-DDF5-4493-B460-CFC3B9DB1669}"/>
    <cellStyle name="Normal 14 37 6" xfId="9142" xr:uid="{379967EA-2D40-4DFF-AEEE-5C2CE7815A88}"/>
    <cellStyle name="Normal 14 37 6 2" xfId="20463" xr:uid="{70532F1F-2673-460A-B591-E36706305CE5}"/>
    <cellStyle name="Normal 14 37 6 2 2" xfId="26019" xr:uid="{8C12F6F5-28C7-4AE0-8D2A-E9D6F4B65A6C}"/>
    <cellStyle name="Normal 14 37 6 2 3" xfId="31513" xr:uid="{A5658CF3-7E89-4F58-9A15-CC7A5B52E2D9}"/>
    <cellStyle name="Normal 14 37 6 2 4" xfId="36997" xr:uid="{FE115D3C-C7AE-4546-B888-6733BA3C32C0}"/>
    <cellStyle name="Normal 14 37 6 3" xfId="23290" xr:uid="{87968494-4D87-47FE-87EA-1A101558E993}"/>
    <cellStyle name="Normal 14 37 6 4" xfId="28784" xr:uid="{13FDD93D-A141-4664-8777-36F07583EA4D}"/>
    <cellStyle name="Normal 14 37 6 5" xfId="34268" xr:uid="{947DC8ED-B024-49BD-8F1C-34C5927F3782}"/>
    <cellStyle name="Normal 14 38" xfId="6075" xr:uid="{323E3305-DC29-4006-B48E-2B52199E43B8}"/>
    <cellStyle name="Normal 14 38 2" xfId="14468" xr:uid="{7D39FCE0-46EC-4A2C-A26C-B1771AA6EEF3}"/>
    <cellStyle name="Normal 14 38 2 2" xfId="21755" xr:uid="{A1B84997-3376-4138-B2ED-D77AE8138A0E}"/>
    <cellStyle name="Normal 14 38 2 2 2" xfId="27311" xr:uid="{F4402936-B1B5-4611-89DB-ED5A48064EB8}"/>
    <cellStyle name="Normal 14 38 2 2 3" xfId="32805" xr:uid="{75DD4521-E905-4AD4-BDFF-92BA0A79255B}"/>
    <cellStyle name="Normal 14 38 2 2 4" xfId="38289" xr:uid="{8985A4A7-0F45-4443-BB68-CAD25089EDB5}"/>
    <cellStyle name="Normal 14 38 2 3" xfId="24582" xr:uid="{07366A04-9603-4CE1-B6DC-700B325B0AD7}"/>
    <cellStyle name="Normal 14 38 2 4" xfId="30076" xr:uid="{C02738EF-AB11-4DD4-AE85-5508445477E9}"/>
    <cellStyle name="Normal 14 38 2 5" xfId="35560" xr:uid="{BB7CC050-9AF6-4E13-8FA1-556D812A5E01}"/>
    <cellStyle name="Normal 14 38 3" xfId="11434" xr:uid="{42EDFB12-D71A-4893-B95D-E7040177B9BB}"/>
    <cellStyle name="Normal 14 38 4" xfId="16669" xr:uid="{6F071EFE-6D7C-42E0-96D3-5855627B2C78}"/>
    <cellStyle name="Normal 14 38 5" xfId="18895" xr:uid="{F18264DE-171C-4D44-84C0-8B9311D1CB4E}"/>
    <cellStyle name="Normal 14 38 6" xfId="9143" xr:uid="{23123A95-3B02-4BF2-B1A6-85E950BEF4EE}"/>
    <cellStyle name="Normal 14 38 6 2" xfId="20464" xr:uid="{7A27AD9F-5D4B-4D2F-98A7-29F8386D34F1}"/>
    <cellStyle name="Normal 14 38 6 2 2" xfId="26020" xr:uid="{1FF5E98F-58E0-433C-8CFB-B640625A1D15}"/>
    <cellStyle name="Normal 14 38 6 2 3" xfId="31514" xr:uid="{E17DF462-DCFA-492B-9A8A-17E1350C26CC}"/>
    <cellStyle name="Normal 14 38 6 2 4" xfId="36998" xr:uid="{0AF13993-438C-4E5A-B5FA-8A9DB3EE6D52}"/>
    <cellStyle name="Normal 14 38 6 3" xfId="23291" xr:uid="{D4FF4E68-FF7C-4E64-B604-B58D90D250A8}"/>
    <cellStyle name="Normal 14 38 6 4" xfId="28785" xr:uid="{331C0445-8B97-458C-B3FC-CB5CFEA75C1D}"/>
    <cellStyle name="Normal 14 38 6 5" xfId="34269" xr:uid="{D3C89E52-CF77-4F5C-ACBD-E61C3D832602}"/>
    <cellStyle name="Normal 14 39" xfId="7079" xr:uid="{3BC15D5D-B993-4FBC-9CE2-CE6C52CD8B6D}"/>
    <cellStyle name="Normal 14 39 2" xfId="14469" xr:uid="{27C65F1D-96B4-42A0-8733-E4A198CF14B6}"/>
    <cellStyle name="Normal 14 39 2 2" xfId="21756" xr:uid="{C3FDA358-C988-4F89-88B0-E63408BD34E4}"/>
    <cellStyle name="Normal 14 39 2 2 2" xfId="27312" xr:uid="{88FF8EB9-476D-40F2-BE2E-49AB4BF1C377}"/>
    <cellStyle name="Normal 14 39 2 2 3" xfId="32806" xr:uid="{9F3D3830-6C5F-49BB-9262-810D97298FDA}"/>
    <cellStyle name="Normal 14 39 2 2 4" xfId="38290" xr:uid="{FF0D176C-5111-4255-B6C3-022DCD93FEC6}"/>
    <cellStyle name="Normal 14 39 2 3" xfId="24583" xr:uid="{E8835310-8475-406D-95EB-BF927DC15B2C}"/>
    <cellStyle name="Normal 14 39 2 4" xfId="30077" xr:uid="{E701830B-79DB-4080-A8F5-6BA2AC117E69}"/>
    <cellStyle name="Normal 14 39 2 5" xfId="35561" xr:uid="{4D872745-5021-4888-8A66-29DB840B78A0}"/>
    <cellStyle name="Normal 14 39 3" xfId="12446" xr:uid="{9BCE3F08-B47E-4AD2-810A-1750C0A06967}"/>
    <cellStyle name="Normal 14 39 4" xfId="9144" xr:uid="{5D743283-50CB-4380-9C2B-841EBDAAB692}"/>
    <cellStyle name="Normal 14 39 4 2" xfId="20465" xr:uid="{230B6EFE-E60B-4D3D-B8C6-39D151410E16}"/>
    <cellStyle name="Normal 14 39 4 2 2" xfId="26021" xr:uid="{C8ACC03D-7BC4-4878-AC7A-D816D2F06E0A}"/>
    <cellStyle name="Normal 14 39 4 2 3" xfId="31515" xr:uid="{DA5684F3-04DB-4580-A983-04D177291656}"/>
    <cellStyle name="Normal 14 39 4 2 4" xfId="36999" xr:uid="{7A5E664F-6C5D-4BEB-BCD0-94A6076A72C1}"/>
    <cellStyle name="Normal 14 39 4 3" xfId="23292" xr:uid="{6FE01036-640A-4C5F-BE4F-3586625FFA0A}"/>
    <cellStyle name="Normal 14 39 4 4" xfId="28786" xr:uid="{C387481D-B85F-4EBF-9DAC-ADD80EAE3A3A}"/>
    <cellStyle name="Normal 14 39 4 5" xfId="34270" xr:uid="{1424A163-B427-4C96-81E0-0DF93D47BD80}"/>
    <cellStyle name="Normal 14 4" xfId="6076" xr:uid="{F3FCDCDE-BEDD-4C87-A7EC-AE21CB963752}"/>
    <cellStyle name="Normal 14 4 2" xfId="14470" xr:uid="{B9903470-5ACD-453F-8536-9F4743AF3C35}"/>
    <cellStyle name="Normal 14 4 2 2" xfId="21757" xr:uid="{1BF1FF68-BD9C-43B9-81F2-D5E670794D86}"/>
    <cellStyle name="Normal 14 4 2 2 2" xfId="27313" xr:uid="{75485DDA-423A-403F-A344-48966ED298A6}"/>
    <cellStyle name="Normal 14 4 2 2 3" xfId="32807" xr:uid="{CC34F422-F15F-4319-943B-B488BD3E5A82}"/>
    <cellStyle name="Normal 14 4 2 2 4" xfId="38291" xr:uid="{40179EB1-990A-455A-A0D7-F41E3CE0CD09}"/>
    <cellStyle name="Normal 14 4 2 3" xfId="24584" xr:uid="{B9CBCAA4-E6BA-4907-840C-5E57B49AAA99}"/>
    <cellStyle name="Normal 14 4 2 4" xfId="30078" xr:uid="{42978FEA-07B9-41D8-8121-8883432E5133}"/>
    <cellStyle name="Normal 14 4 2 5" xfId="35562" xr:uid="{F0464D9D-7CD0-4F0A-90BF-479FB8FEFAF1}"/>
    <cellStyle name="Normal 14 4 3" xfId="11435" xr:uid="{C5258234-6807-4BE4-A4F0-0F9ECE056EF0}"/>
    <cellStyle name="Normal 14 4 4" xfId="16670" xr:uid="{57598D69-C408-41B9-844F-06E5FDAB0EDC}"/>
    <cellStyle name="Normal 14 4 5" xfId="18896" xr:uid="{02C39456-85DA-421E-BD21-77ADBB5AC463}"/>
    <cellStyle name="Normal 14 4 6" xfId="9145" xr:uid="{DA7BDBB6-7AF1-4E7B-A458-FC6700D1C08C}"/>
    <cellStyle name="Normal 14 4 6 2" xfId="20466" xr:uid="{E8F56121-19D4-4C0A-B6E5-48948145681F}"/>
    <cellStyle name="Normal 14 4 6 2 2" xfId="26022" xr:uid="{5C295582-D356-41BA-9329-B935B8AE47CC}"/>
    <cellStyle name="Normal 14 4 6 2 3" xfId="31516" xr:uid="{B6CF3770-A1A4-45D9-A332-06A1E4B0BF8E}"/>
    <cellStyle name="Normal 14 4 6 2 4" xfId="37000" xr:uid="{70F2A859-490A-45E8-9127-F0D6237C412E}"/>
    <cellStyle name="Normal 14 4 6 3" xfId="23293" xr:uid="{3810B09A-5BE9-443C-8ABB-9D47232C40F2}"/>
    <cellStyle name="Normal 14 4 6 4" xfId="28787" xr:uid="{406D4AD1-F9E8-4071-8CAD-9CF6690D9BCE}"/>
    <cellStyle name="Normal 14 4 6 5" xfId="34271" xr:uid="{6D466DFA-8DEA-49BC-BCAB-27DB7B231645}"/>
    <cellStyle name="Normal 14 40" xfId="9146" xr:uid="{A4221511-CBFA-4976-8F1E-530B8BDA4BB5}"/>
    <cellStyle name="Normal 14 40 2" xfId="20467" xr:uid="{12B65087-AECF-451A-9659-F39618F799ED}"/>
    <cellStyle name="Normal 14 40 2 2" xfId="26023" xr:uid="{D2AE20BF-F524-4C9C-B67E-B79D3E9AE939}"/>
    <cellStyle name="Normal 14 40 2 3" xfId="31517" xr:uid="{654C86E6-9F64-4186-A84C-795E482B1773}"/>
    <cellStyle name="Normal 14 40 2 4" xfId="37001" xr:uid="{059473F8-F3AD-4CAF-8D81-FAB5A495280B}"/>
    <cellStyle name="Normal 14 40 3" xfId="23294" xr:uid="{3C6E4DF2-91B6-407F-9DE5-64522C779816}"/>
    <cellStyle name="Normal 14 40 4" xfId="28788" xr:uid="{E1EA5118-43A4-4DDD-98C2-35902D3699D0}"/>
    <cellStyle name="Normal 14 40 5" xfId="34272" xr:uid="{EC2101B4-9AB7-49CC-8042-833D33ED0BB8}"/>
    <cellStyle name="Normal 14 41" xfId="14437" xr:uid="{4B8361EE-20F3-438C-BCDC-4B7FC9C88CBC}"/>
    <cellStyle name="Normal 14 41 2" xfId="21724" xr:uid="{D37602A9-FBF3-4A52-BCDB-30D8591D2BFD}"/>
    <cellStyle name="Normal 14 41 2 2" xfId="27280" xr:uid="{39CAFDE2-8745-46BE-9851-EB8E0F72FA0D}"/>
    <cellStyle name="Normal 14 41 2 3" xfId="32774" xr:uid="{59C06FA7-1EFE-4A8C-BA53-4A55F88C7753}"/>
    <cellStyle name="Normal 14 41 2 4" xfId="38258" xr:uid="{388A1EF8-8383-4F89-BA52-8799BF06FA15}"/>
    <cellStyle name="Normal 14 41 3" xfId="24551" xr:uid="{983E9ECB-75FF-4DCA-97BB-ED0E3CA8C5D2}"/>
    <cellStyle name="Normal 14 41 4" xfId="30045" xr:uid="{0E5309F7-90B0-425C-9925-523A523B30FA}"/>
    <cellStyle name="Normal 14 41 5" xfId="35529" xr:uid="{B68587D3-1865-40C9-870A-1F59DDA8CD52}"/>
    <cellStyle name="Normal 14 42" xfId="11403" xr:uid="{48A8F535-E909-4A0A-8735-BDA472F7C4C4}"/>
    <cellStyle name="Normal 14 43" xfId="16638" xr:uid="{EA7A8ACB-708C-4066-BC81-481731392AD2}"/>
    <cellStyle name="Normal 14 44" xfId="18864" xr:uid="{AE579E56-A749-46AD-B5FC-5EC24DED7D73}"/>
    <cellStyle name="Normal 14 45" xfId="9112" xr:uid="{18C6049C-200C-4497-97F0-A57370942EEA}"/>
    <cellStyle name="Normal 14 45 2" xfId="20433" xr:uid="{26C4297D-48F3-4F10-AAE7-ED27CB87898C}"/>
    <cellStyle name="Normal 14 45 2 2" xfId="25989" xr:uid="{E0798DE2-4BA4-4E58-BBCC-BAB208732972}"/>
    <cellStyle name="Normal 14 45 2 3" xfId="31483" xr:uid="{00E02F27-7104-419D-87CD-F74A25143B17}"/>
    <cellStyle name="Normal 14 45 2 4" xfId="36967" xr:uid="{20055B75-B2A9-481C-9F24-493BF086B432}"/>
    <cellStyle name="Normal 14 45 3" xfId="23260" xr:uid="{0EB76717-E4B4-4ABB-9117-44546B43875F}"/>
    <cellStyle name="Normal 14 45 4" xfId="28754" xr:uid="{8D9FFDE4-76B0-4EB8-9E37-35F01E2264F7}"/>
    <cellStyle name="Normal 14 45 5" xfId="34238" xr:uid="{544E29A8-2B3E-426D-B772-CAF82BAE00B9}"/>
    <cellStyle name="Normal 14 46" xfId="6044" xr:uid="{FA951A61-B10F-4E4A-89BE-8B9D3A67BB5B}"/>
    <cellStyle name="Normal 14 5" xfId="6077" xr:uid="{D293A791-C80A-4CA4-A5F1-342B9AAD6BC7}"/>
    <cellStyle name="Normal 14 5 2" xfId="14471" xr:uid="{7F8820EE-D702-48B3-8483-9F2870141A02}"/>
    <cellStyle name="Normal 14 5 2 2" xfId="21758" xr:uid="{49DAB5F7-DD56-4FE6-8647-EC1AC5D06683}"/>
    <cellStyle name="Normal 14 5 2 2 2" xfId="27314" xr:uid="{E5288EDB-E6F4-4996-8990-643841373059}"/>
    <cellStyle name="Normal 14 5 2 2 3" xfId="32808" xr:uid="{91FA7659-5CF9-4584-A840-94D9C5B0A925}"/>
    <cellStyle name="Normal 14 5 2 2 4" xfId="38292" xr:uid="{13D4BEDB-6E56-42A6-B190-8ED8C8144A58}"/>
    <cellStyle name="Normal 14 5 2 3" xfId="24585" xr:uid="{6D866B24-AB02-4583-BA16-5DC6AD636071}"/>
    <cellStyle name="Normal 14 5 2 4" xfId="30079" xr:uid="{5A5630C2-D159-442D-BCE8-8C45C7B3EE1D}"/>
    <cellStyle name="Normal 14 5 2 5" xfId="35563" xr:uid="{05D367C6-B59C-48ED-8C9A-29FE6903B3F4}"/>
    <cellStyle name="Normal 14 5 3" xfId="11436" xr:uid="{2000C580-1082-4C2C-A310-CB60BBA68A4E}"/>
    <cellStyle name="Normal 14 5 4" xfId="16671" xr:uid="{54464492-76BF-4B92-A38F-E9ECFCFC952F}"/>
    <cellStyle name="Normal 14 5 5" xfId="18897" xr:uid="{C4CFFFCC-8B59-4292-AFF4-F52A789660DE}"/>
    <cellStyle name="Normal 14 5 6" xfId="9147" xr:uid="{1EDB0B64-AE2E-4BF6-B9BC-4ED29494F326}"/>
    <cellStyle name="Normal 14 5 6 2" xfId="20468" xr:uid="{EE8D37B6-16CE-4019-A86F-6F0806173CEF}"/>
    <cellStyle name="Normal 14 5 6 2 2" xfId="26024" xr:uid="{4EEC8E94-C83D-4B72-8358-57A70EA258FC}"/>
    <cellStyle name="Normal 14 5 6 2 3" xfId="31518" xr:uid="{0664EC5B-4BEF-4CCD-825B-7748052F841C}"/>
    <cellStyle name="Normal 14 5 6 2 4" xfId="37002" xr:uid="{CB3C53A1-AEC2-44E6-9AD4-BD3D65F6FE71}"/>
    <cellStyle name="Normal 14 5 6 3" xfId="23295" xr:uid="{2967C32B-682C-429A-9EA9-03B7F68E4913}"/>
    <cellStyle name="Normal 14 5 6 4" xfId="28789" xr:uid="{7A7F477E-BCF4-447A-A163-1B84E76C57E4}"/>
    <cellStyle name="Normal 14 5 6 5" xfId="34273" xr:uid="{A88CD920-FC2B-4E56-BD15-78589F917A80}"/>
    <cellStyle name="Normal 14 6" xfId="6078" xr:uid="{46DCFD6C-5FCB-4821-A998-2B081E91290D}"/>
    <cellStyle name="Normal 14 6 2" xfId="14472" xr:uid="{4A638F7D-78F3-43D5-A067-C718943D18B3}"/>
    <cellStyle name="Normal 14 6 2 2" xfId="21759" xr:uid="{AD83B057-C0CE-4E28-AF3B-7010C0E019DF}"/>
    <cellStyle name="Normal 14 6 2 2 2" xfId="27315" xr:uid="{97671D24-1888-4577-8732-7041AEC974C9}"/>
    <cellStyle name="Normal 14 6 2 2 3" xfId="32809" xr:uid="{AB3EA8F0-72FD-41DF-8ED0-AD95150376C0}"/>
    <cellStyle name="Normal 14 6 2 2 4" xfId="38293" xr:uid="{7C287340-0990-47B6-A487-48A31AAC6875}"/>
    <cellStyle name="Normal 14 6 2 3" xfId="24586" xr:uid="{72F5A363-0801-43C1-8DE2-CEE11F552046}"/>
    <cellStyle name="Normal 14 6 2 4" xfId="30080" xr:uid="{DD2DCAF8-9B44-4E08-8CF6-91ED25F6225A}"/>
    <cellStyle name="Normal 14 6 2 5" xfId="35564" xr:uid="{42871843-0C54-4711-B5C3-19F69BC9ABB9}"/>
    <cellStyle name="Normal 14 6 3" xfId="11437" xr:uid="{1C111946-44F7-47C6-86BE-39084206A33A}"/>
    <cellStyle name="Normal 14 6 4" xfId="16672" xr:uid="{C47AE0E3-4301-4F75-86D6-35E759BD8088}"/>
    <cellStyle name="Normal 14 6 5" xfId="18898" xr:uid="{91A32653-4046-476E-AB53-FDC8A8DCAAAD}"/>
    <cellStyle name="Normal 14 6 6" xfId="9148" xr:uid="{72A7FB47-C79A-4E5C-AD59-F2C36947D57D}"/>
    <cellStyle name="Normal 14 6 6 2" xfId="20469" xr:uid="{1BF8269F-0670-4058-B3D5-CF83596B5BFA}"/>
    <cellStyle name="Normal 14 6 6 2 2" xfId="26025" xr:uid="{80BAB70E-CE32-495E-BDEC-BF6E3ECE37A0}"/>
    <cellStyle name="Normal 14 6 6 2 3" xfId="31519" xr:uid="{F332EB99-684C-49CA-BAFF-CAFF8F46BA7D}"/>
    <cellStyle name="Normal 14 6 6 2 4" xfId="37003" xr:uid="{55238743-F1A0-4892-8688-B9A5D2A10672}"/>
    <cellStyle name="Normal 14 6 6 3" xfId="23296" xr:uid="{73CA3401-4415-4795-93DA-F7548E3D38FC}"/>
    <cellStyle name="Normal 14 6 6 4" xfId="28790" xr:uid="{07F65277-5CFF-4A43-B480-825D04063975}"/>
    <cellStyle name="Normal 14 6 6 5" xfId="34274" xr:uid="{A5F30EF2-2D1D-413E-B059-BA5F564214AC}"/>
    <cellStyle name="Normal 14 7" xfId="6079" xr:uid="{A688D505-7018-44E9-9715-4568B8D7D1B6}"/>
    <cellStyle name="Normal 14 7 2" xfId="14473" xr:uid="{BF1750B5-7B00-4B55-A573-297FF863E7A9}"/>
    <cellStyle name="Normal 14 7 2 2" xfId="21760" xr:uid="{98CC0787-DEB0-4B5C-A054-126598C471FF}"/>
    <cellStyle name="Normal 14 7 2 2 2" xfId="27316" xr:uid="{9B7855E5-CD5D-403A-B19C-96CBD36DD792}"/>
    <cellStyle name="Normal 14 7 2 2 3" xfId="32810" xr:uid="{B094AC3F-54DC-4236-854F-684AAB352B71}"/>
    <cellStyle name="Normal 14 7 2 2 4" xfId="38294" xr:uid="{B26ABD08-018B-4FDE-930B-0BE24A1C04AE}"/>
    <cellStyle name="Normal 14 7 2 3" xfId="24587" xr:uid="{7F727710-3570-4AE8-AF16-FE1525A92766}"/>
    <cellStyle name="Normal 14 7 2 4" xfId="30081" xr:uid="{5408E604-A304-4A43-A2B5-AF4AD8972A5E}"/>
    <cellStyle name="Normal 14 7 2 5" xfId="35565" xr:uid="{E2AFBD1F-1356-4C05-8C27-E34F893F49EB}"/>
    <cellStyle name="Normal 14 7 3" xfId="11438" xr:uid="{A937C9E5-8CC4-4A9C-BFBA-05C7DB671FBE}"/>
    <cellStyle name="Normal 14 7 4" xfId="16673" xr:uid="{CC888BCC-5AD6-4CB2-B27E-D83F1A908E13}"/>
    <cellStyle name="Normal 14 7 5" xfId="18899" xr:uid="{BD28F13D-EE23-4971-B971-FE9BF9FB44D8}"/>
    <cellStyle name="Normal 14 7 6" xfId="9149" xr:uid="{B5414192-5C0B-43B0-9BE7-ADA19CB947CF}"/>
    <cellStyle name="Normal 14 7 6 2" xfId="20470" xr:uid="{0AAE4D2D-C157-44B1-95C9-93216D457EEC}"/>
    <cellStyle name="Normal 14 7 6 2 2" xfId="26026" xr:uid="{F4419350-912A-4BC6-99A3-69E21E3BFA08}"/>
    <cellStyle name="Normal 14 7 6 2 3" xfId="31520" xr:uid="{2A5734C6-B958-4313-8981-0C6E8C8E3294}"/>
    <cellStyle name="Normal 14 7 6 2 4" xfId="37004" xr:uid="{AC0CA652-4CFC-4E10-911D-607A2F496B49}"/>
    <cellStyle name="Normal 14 7 6 3" xfId="23297" xr:uid="{C7F0E0EB-9049-4B48-843F-ABDC53D38394}"/>
    <cellStyle name="Normal 14 7 6 4" xfId="28791" xr:uid="{2E808999-EC9F-4EED-8222-EEF13662F390}"/>
    <cellStyle name="Normal 14 7 6 5" xfId="34275" xr:uid="{E58DEE30-1181-4C30-827B-7AE3461971E0}"/>
    <cellStyle name="Normal 14 8" xfId="6080" xr:uid="{5D7B0BAD-A1ED-4D4B-89B1-44E7210DE629}"/>
    <cellStyle name="Normal 14 8 2" xfId="14474" xr:uid="{F699FFCC-36D6-4842-A15A-06837C87F74F}"/>
    <cellStyle name="Normal 14 8 2 2" xfId="21761" xr:uid="{A3E33147-D25F-4FDC-BF4A-8531C8FC53C2}"/>
    <cellStyle name="Normal 14 8 2 2 2" xfId="27317" xr:uid="{BF01D1DE-4A0D-4DCF-BE3F-4D2A12107AB4}"/>
    <cellStyle name="Normal 14 8 2 2 3" xfId="32811" xr:uid="{16861F96-C51D-4E56-81CC-3DF670B64262}"/>
    <cellStyle name="Normal 14 8 2 2 4" xfId="38295" xr:uid="{CE678642-65DE-4421-B14C-F1C314FB9923}"/>
    <cellStyle name="Normal 14 8 2 3" xfId="24588" xr:uid="{B3D7BA36-6EB6-4A4B-A6A9-5C02B33B901B}"/>
    <cellStyle name="Normal 14 8 2 4" xfId="30082" xr:uid="{B90E0ABE-D517-4DD9-9897-945444B76DBD}"/>
    <cellStyle name="Normal 14 8 2 5" xfId="35566" xr:uid="{674A0A1B-03D7-41B6-AB13-124A0D0EA968}"/>
    <cellStyle name="Normal 14 8 3" xfId="11439" xr:uid="{9061D7E3-5598-41E3-94B0-1963D5229495}"/>
    <cellStyle name="Normal 14 8 4" xfId="16674" xr:uid="{029F3EF3-E29B-49FF-B3F6-269DD2EF1B6F}"/>
    <cellStyle name="Normal 14 8 5" xfId="18900" xr:uid="{E5382C45-B928-4FCD-BF30-A6EE3560DFBF}"/>
    <cellStyle name="Normal 14 8 6" xfId="9150" xr:uid="{7049F369-7D81-4C5D-BD2A-1E8565EF7241}"/>
    <cellStyle name="Normal 14 8 6 2" xfId="20471" xr:uid="{F4C128F6-0304-4CE2-907A-7A4BCFDB2407}"/>
    <cellStyle name="Normal 14 8 6 2 2" xfId="26027" xr:uid="{B9C5F1DC-A2C6-4E5E-BAD4-2FB53A920232}"/>
    <cellStyle name="Normal 14 8 6 2 3" xfId="31521" xr:uid="{58AF98C6-80FF-4DE4-9D68-F121808554B7}"/>
    <cellStyle name="Normal 14 8 6 2 4" xfId="37005" xr:uid="{89A0D690-3F42-4AB9-BAF0-5489C273C03A}"/>
    <cellStyle name="Normal 14 8 6 3" xfId="23298" xr:uid="{B5668F84-8071-4966-980A-43FE8F73D26E}"/>
    <cellStyle name="Normal 14 8 6 4" xfId="28792" xr:uid="{2899032F-B9EF-4306-8B94-9BD82165B277}"/>
    <cellStyle name="Normal 14 8 6 5" xfId="34276" xr:uid="{9C2284E5-F092-4466-A925-A390FD216D03}"/>
    <cellStyle name="Normal 14 9" xfId="6081" xr:uid="{B4AEF130-B5DE-4B63-8883-46CB82433F32}"/>
    <cellStyle name="Normal 14 9 2" xfId="14475" xr:uid="{13489549-034E-417A-9570-409B134A8089}"/>
    <cellStyle name="Normal 14 9 2 2" xfId="21762" xr:uid="{D864957B-1C75-47AB-B773-6200CED248A1}"/>
    <cellStyle name="Normal 14 9 2 2 2" xfId="27318" xr:uid="{5840D8CF-EB65-437A-A098-EA3C55B2168F}"/>
    <cellStyle name="Normal 14 9 2 2 3" xfId="32812" xr:uid="{7E8F156A-DB8B-4F5A-A367-4CE09C8E7864}"/>
    <cellStyle name="Normal 14 9 2 2 4" xfId="38296" xr:uid="{467EB71D-FC96-4975-BF26-8683F682396A}"/>
    <cellStyle name="Normal 14 9 2 3" xfId="24589" xr:uid="{A4786B1D-51F4-4D4B-93CE-9657EEEEABC7}"/>
    <cellStyle name="Normal 14 9 2 4" xfId="30083" xr:uid="{A578A3B0-A144-4ABD-9F6C-3C036A0741E8}"/>
    <cellStyle name="Normal 14 9 2 5" xfId="35567" xr:uid="{40457C44-F477-4EDC-9EE5-354776806C51}"/>
    <cellStyle name="Normal 14 9 3" xfId="11440" xr:uid="{9EFE864E-7F7B-468F-ADFC-29C2A55CBFD5}"/>
    <cellStyle name="Normal 14 9 4" xfId="16675" xr:uid="{9EDEB849-CD74-4837-8678-022DA9D752E2}"/>
    <cellStyle name="Normal 14 9 5" xfId="18901" xr:uid="{33514E6F-4186-418A-812C-508ED1C0C5B5}"/>
    <cellStyle name="Normal 14 9 6" xfId="9151" xr:uid="{4B5501B7-6349-4EF5-A8FB-FEC170380AA2}"/>
    <cellStyle name="Normal 14 9 6 2" xfId="20472" xr:uid="{6C90047A-961B-4B81-A866-0922D66967F0}"/>
    <cellStyle name="Normal 14 9 6 2 2" xfId="26028" xr:uid="{4205A710-41AA-4047-835C-141BBBE6FDD5}"/>
    <cellStyle name="Normal 14 9 6 2 3" xfId="31522" xr:uid="{655B8EBF-AA33-45B0-80D5-A39D43851BF4}"/>
    <cellStyle name="Normal 14 9 6 2 4" xfId="37006" xr:uid="{8F004D95-C533-4460-AC4C-B1302900B154}"/>
    <cellStyle name="Normal 14 9 6 3" xfId="23299" xr:uid="{E32B7108-C894-409D-9F24-EDC9BF516BFA}"/>
    <cellStyle name="Normal 14 9 6 4" xfId="28793" xr:uid="{74A76E37-0588-486C-93E2-FF44FCB42A8C}"/>
    <cellStyle name="Normal 14 9 6 5" xfId="34277" xr:uid="{7B0476E6-D2FA-4300-A4A3-1559A11A5726}"/>
    <cellStyle name="Normal 140" xfId="39350" xr:uid="{A6C20AC6-B020-4FE1-BB45-387AD7C2974D}"/>
    <cellStyle name="Normal 141" xfId="39351" xr:uid="{B4EE3975-BB4F-49FD-9622-6C2881FE3B83}"/>
    <cellStyle name="Normal 142" xfId="39355" xr:uid="{4BC28B9D-9954-4A59-B47B-0B859311DBA1}"/>
    <cellStyle name="Normal 143" xfId="39356" xr:uid="{473451E2-FDF4-4202-98BB-0201ACE6420F}"/>
    <cellStyle name="Normal 144" xfId="39357" xr:uid="{4BFA47BE-71E1-477E-87FD-5AADB2B2E039}"/>
    <cellStyle name="Normal 145" xfId="39358" xr:uid="{9E44ED71-ED1D-4B99-B158-6DD4860ADFE4}"/>
    <cellStyle name="Normal 146" xfId="39359" xr:uid="{4CDF1E8F-7310-45EF-9BFA-8CFFA2645E6B}"/>
    <cellStyle name="Normal 147" xfId="39360" xr:uid="{752080B0-C46C-4C1E-8A4F-62D9168533BD}"/>
    <cellStyle name="Normal 148" xfId="39361" xr:uid="{236CF183-2CA5-473B-BA9B-425EE2CAE5A5}"/>
    <cellStyle name="Normal 149" xfId="39362" xr:uid="{5A350F86-1257-4AD4-B8E8-A4D4BDABE86F}"/>
    <cellStyle name="Normal 15" xfId="47" xr:uid="{00000000-0005-0000-0000-0000C2000000}"/>
    <cellStyle name="Normal 15 10" xfId="9152" xr:uid="{8635C2E4-F8DC-4542-B94C-D90935A66354}"/>
    <cellStyle name="Normal 15 10 2" xfId="20473" xr:uid="{994768BB-B01B-4217-B8BF-76B9CB54EEEE}"/>
    <cellStyle name="Normal 15 10 2 2" xfId="26029" xr:uid="{6657E6BB-29BB-43FF-AC85-513C9186CED3}"/>
    <cellStyle name="Normal 15 10 2 3" xfId="31523" xr:uid="{4F4DAECF-B3EA-4E31-958D-E0F64F06548B}"/>
    <cellStyle name="Normal 15 10 2 4" xfId="37007" xr:uid="{C5D477C1-DE7E-4B86-A534-8CB93298F363}"/>
    <cellStyle name="Normal 15 10 3" xfId="23300" xr:uid="{F846755D-3940-4811-AE03-172445D856D4}"/>
    <cellStyle name="Normal 15 10 4" xfId="28794" xr:uid="{0CABBD6C-0AF0-453B-A371-AFD3F97E22E4}"/>
    <cellStyle name="Normal 15 10 5" xfId="34278" xr:uid="{D7B0BCD8-3FB5-4E03-BB11-5D9122A867AE}"/>
    <cellStyle name="Normal 15 11" xfId="6082" xr:uid="{B490C428-2AEE-46B9-B28E-1729E72337D0}"/>
    <cellStyle name="Normal 15 2" xfId="659" xr:uid="{C55CB491-6F1E-4565-9268-9BA8E7983314}"/>
    <cellStyle name="Normal 15 2 2" xfId="14477" xr:uid="{50ED7E04-5AE0-484A-AD85-E0AC387D38D1}"/>
    <cellStyle name="Normal 15 2 2 2" xfId="21764" xr:uid="{34C87DDE-E7BF-41DB-8653-161E78FFE848}"/>
    <cellStyle name="Normal 15 2 2 2 2" xfId="27320" xr:uid="{BC3591D7-004D-4D4A-BC39-34149975038B}"/>
    <cellStyle name="Normal 15 2 2 2 3" xfId="32814" xr:uid="{B0D9C5EA-D3F2-4B0B-BCAA-2F3D8DC0546C}"/>
    <cellStyle name="Normal 15 2 2 2 4" xfId="38298" xr:uid="{440B5EB4-B694-4B52-9CD6-9372B1D4FC73}"/>
    <cellStyle name="Normal 15 2 2 3" xfId="24591" xr:uid="{7E845394-60A5-47EC-8713-7C5057E8952A}"/>
    <cellStyle name="Normal 15 2 2 4" xfId="30085" xr:uid="{E287CBC8-621A-42AF-9C41-63425BE85C1F}"/>
    <cellStyle name="Normal 15 2 2 5" xfId="35569" xr:uid="{47E2F9F6-FB92-4EAC-BCAB-07259C97A59E}"/>
    <cellStyle name="Normal 15 2 3" xfId="11442" xr:uid="{BBEFA64F-8880-494F-88B6-EA623B9E1039}"/>
    <cellStyle name="Normal 15 2 4" xfId="16677" xr:uid="{64A75FB5-8AB3-460D-B047-CEAC556C30D9}"/>
    <cellStyle name="Normal 15 2 5" xfId="18903" xr:uid="{30994B05-8184-4F21-8EA5-4324CF626160}"/>
    <cellStyle name="Normal 15 2 6" xfId="9153" xr:uid="{20039E68-DF41-43AA-8B5B-BA2C1C222AD1}"/>
    <cellStyle name="Normal 15 2 6 2" xfId="20474" xr:uid="{84C32BD0-ADC6-4B81-B332-7195FEC8372F}"/>
    <cellStyle name="Normal 15 2 6 2 2" xfId="26030" xr:uid="{EB3BD125-3D22-4AAF-A466-17CF3D9E199D}"/>
    <cellStyle name="Normal 15 2 6 2 3" xfId="31524" xr:uid="{30D9D149-9C3A-43C3-8151-4063A69D8039}"/>
    <cellStyle name="Normal 15 2 6 2 4" xfId="37008" xr:uid="{4E0BCC44-83B2-41B4-B24E-910E235DA814}"/>
    <cellStyle name="Normal 15 2 6 3" xfId="23301" xr:uid="{BE9A3505-0F8D-4DC8-B089-8022A69A2EE9}"/>
    <cellStyle name="Normal 15 2 6 4" xfId="28795" xr:uid="{5518BE94-0368-4351-BB80-B47EA494E4E9}"/>
    <cellStyle name="Normal 15 2 6 5" xfId="34279" xr:uid="{FDA03EF8-FC01-4A99-8611-4EBDB5EBD019}"/>
    <cellStyle name="Normal 15 2 7" xfId="6083" xr:uid="{DF9A0125-6F1B-4464-9D9A-5971F0ED14A8}"/>
    <cellStyle name="Normal 15 3" xfId="6084" xr:uid="{3EFA7CEA-83A9-42C4-862D-8B69BECDAC24}"/>
    <cellStyle name="Normal 15 3 2" xfId="14478" xr:uid="{233A7556-8BB1-4D01-AECB-407DF4DC180E}"/>
    <cellStyle name="Normal 15 3 2 2" xfId="21765" xr:uid="{62A8DE30-962D-4564-B945-73645F0C5BDB}"/>
    <cellStyle name="Normal 15 3 2 2 2" xfId="27321" xr:uid="{B0F8051E-E026-4BE8-B904-52AA0977F124}"/>
    <cellStyle name="Normal 15 3 2 2 3" xfId="32815" xr:uid="{C61ACD08-4561-4EB7-8B39-ACFE455E5703}"/>
    <cellStyle name="Normal 15 3 2 2 4" xfId="38299" xr:uid="{2F674F44-7BCA-4AB8-861B-EF595C96344F}"/>
    <cellStyle name="Normal 15 3 2 3" xfId="24592" xr:uid="{44AB05D6-7FCF-445F-A837-98FCA68CCC35}"/>
    <cellStyle name="Normal 15 3 2 4" xfId="30086" xr:uid="{9784AC81-E4A5-4ED7-990C-586D53EB3FB2}"/>
    <cellStyle name="Normal 15 3 2 5" xfId="35570" xr:uid="{348070D0-6F42-4CAB-A7F9-C2E01EA5B94F}"/>
    <cellStyle name="Normal 15 3 3" xfId="11443" xr:uid="{AB13D390-C5B9-4AEF-9002-6CE63DFAC0DE}"/>
    <cellStyle name="Normal 15 3 4" xfId="16678" xr:uid="{D9820E22-F1F1-4391-A970-AB6A574E6A09}"/>
    <cellStyle name="Normal 15 3 5" xfId="18904" xr:uid="{21A94F73-78BE-4B20-A56B-EB272FF527ED}"/>
    <cellStyle name="Normal 15 3 6" xfId="9154" xr:uid="{C0A79E30-19A0-4350-A027-43D8014BADA0}"/>
    <cellStyle name="Normal 15 3 6 2" xfId="20475" xr:uid="{C2A75AA0-5230-488A-AE65-6153490EFD6E}"/>
    <cellStyle name="Normal 15 3 6 2 2" xfId="26031" xr:uid="{64EC0DF3-AA8F-4E8C-9940-BD2E00A43E94}"/>
    <cellStyle name="Normal 15 3 6 2 3" xfId="31525" xr:uid="{7DC1695F-2E00-459B-80E6-ADA465E83B58}"/>
    <cellStyle name="Normal 15 3 6 2 4" xfId="37009" xr:uid="{7696EDBB-DF46-4B17-BCBC-CFAD5F0A59A6}"/>
    <cellStyle name="Normal 15 3 6 3" xfId="23302" xr:uid="{8532C23E-F669-4F8D-8C05-A2A453B1C738}"/>
    <cellStyle name="Normal 15 3 6 4" xfId="28796" xr:uid="{E0071D42-7F20-431C-846D-C0FC55E57F34}"/>
    <cellStyle name="Normal 15 3 6 5" xfId="34280" xr:uid="{C478DC19-B42B-42A2-95F3-CC374A671642}"/>
    <cellStyle name="Normal 15 4" xfId="7080" xr:uid="{BF275EA4-607B-4B9C-AFFE-B9816174E564}"/>
    <cellStyle name="Normal 15 4 2" xfId="14479" xr:uid="{F868B7DF-1A23-4F2E-BEBF-DBD68F82B90C}"/>
    <cellStyle name="Normal 15 4 2 2" xfId="21766" xr:uid="{883D8C2C-E149-42A7-81D0-8C84C9B64664}"/>
    <cellStyle name="Normal 15 4 2 2 2" xfId="27322" xr:uid="{EEB7A196-5A20-49D4-9D09-0C6286DB5FB7}"/>
    <cellStyle name="Normal 15 4 2 2 3" xfId="32816" xr:uid="{1A692788-FF09-4C89-A4F8-5DC8013526B8}"/>
    <cellStyle name="Normal 15 4 2 2 4" xfId="38300" xr:uid="{3EE08ACB-1B71-4131-8349-E144AF74B4E7}"/>
    <cellStyle name="Normal 15 4 2 3" xfId="24593" xr:uid="{D49FC8D8-5BC4-42DA-B2FA-51B11C315AD6}"/>
    <cellStyle name="Normal 15 4 2 4" xfId="30087" xr:uid="{7A87380E-F199-4D41-BEAF-6C1718F2A8F6}"/>
    <cellStyle name="Normal 15 4 2 5" xfId="35571" xr:uid="{D583CD6F-DE87-44AC-8F0F-2E1EC7948A24}"/>
    <cellStyle name="Normal 15 4 3" xfId="12447" xr:uid="{4DD304F4-8673-49B1-8615-9D93956E82FE}"/>
    <cellStyle name="Normal 15 4 4" xfId="9155" xr:uid="{F416A8DD-88CA-42AE-889C-88F24FDDD865}"/>
    <cellStyle name="Normal 15 4 4 2" xfId="20476" xr:uid="{D58715DE-4297-4BC5-AC1F-58F5C964B921}"/>
    <cellStyle name="Normal 15 4 4 2 2" xfId="26032" xr:uid="{0D89F760-7F1A-4F18-B7AA-7D86C11DA681}"/>
    <cellStyle name="Normal 15 4 4 2 3" xfId="31526" xr:uid="{6C0EFE0A-0236-4852-BE41-B4113C8AD93A}"/>
    <cellStyle name="Normal 15 4 4 2 4" xfId="37010" xr:uid="{417CEB08-13B6-4645-A688-21BDFB84722F}"/>
    <cellStyle name="Normal 15 4 4 3" xfId="23303" xr:uid="{47D6C8C3-2FCE-4F48-990A-CB095480AAC3}"/>
    <cellStyle name="Normal 15 4 4 4" xfId="28797" xr:uid="{E3B4672A-14BF-4430-A351-75A5AE386757}"/>
    <cellStyle name="Normal 15 4 4 5" xfId="34281" xr:uid="{F47B24D0-AB42-477A-A7D9-31EF73192DC1}"/>
    <cellStyle name="Normal 15 5" xfId="9156" xr:uid="{4262F8B2-EB7C-43D3-A6C1-83E92A7F603B}"/>
    <cellStyle name="Normal 15 5 2" xfId="20477" xr:uid="{E98794A2-95D9-418F-AB58-F5A27D4212F1}"/>
    <cellStyle name="Normal 15 5 2 2" xfId="26033" xr:uid="{EC87779E-917F-4C83-AAE0-6B2AFC6C8D1F}"/>
    <cellStyle name="Normal 15 5 2 3" xfId="31527" xr:uid="{70005914-B11E-4A33-8AC6-8192B0556580}"/>
    <cellStyle name="Normal 15 5 2 4" xfId="37011" xr:uid="{13FE29BF-B837-4F8B-A58E-14ACDF4520F6}"/>
    <cellStyle name="Normal 15 5 3" xfId="23304" xr:uid="{97B7908F-3F97-4FF7-91E0-52D27E455896}"/>
    <cellStyle name="Normal 15 5 4" xfId="28798" xr:uid="{BA6861A9-D927-4214-A8B4-AECE4A376A34}"/>
    <cellStyle name="Normal 15 5 5" xfId="34282" xr:uid="{3D992FE4-9796-4034-8AF7-7344E1306309}"/>
    <cellStyle name="Normal 15 6" xfId="14476" xr:uid="{3671F645-31D5-465A-BBFE-F6C2CDC60257}"/>
    <cellStyle name="Normal 15 6 2" xfId="21763" xr:uid="{0EE00B4A-0446-455C-836B-FE445783AF76}"/>
    <cellStyle name="Normal 15 6 2 2" xfId="27319" xr:uid="{3A2D22C8-B2CB-4165-9265-1F394AC62C15}"/>
    <cellStyle name="Normal 15 6 2 3" xfId="32813" xr:uid="{CC0C5349-E9FE-448C-9B9F-15DBB039F5EF}"/>
    <cellStyle name="Normal 15 6 2 4" xfId="38297" xr:uid="{F231E062-FE9C-42B2-9FD0-D93B9AE8CF13}"/>
    <cellStyle name="Normal 15 6 3" xfId="24590" xr:uid="{E2A280E0-3E5C-4357-80BB-BE89F2F3DEAD}"/>
    <cellStyle name="Normal 15 6 4" xfId="30084" xr:uid="{54CABD6C-3C5E-4DFC-809E-FC29A56D792D}"/>
    <cellStyle name="Normal 15 6 5" xfId="35568" xr:uid="{7878B867-FFED-42CF-948A-BED3EE82E465}"/>
    <cellStyle name="Normal 15 7" xfId="11441" xr:uid="{A7E078A0-466E-4A31-9966-8BEE5CECD9FB}"/>
    <cellStyle name="Normal 15 8" xfId="16676" xr:uid="{C9A76CB0-447B-4F82-988F-1A2F2A483D5A}"/>
    <cellStyle name="Normal 15 9" xfId="18902" xr:uid="{3FD672A1-8D2F-47D4-8C2C-EB75482FA909}"/>
    <cellStyle name="Normal 150" xfId="39363" xr:uid="{8886BCA8-247A-4FFB-B5B8-5B1DE4730FDF}"/>
    <cellStyle name="Normal 151" xfId="39364" xr:uid="{B320A9AC-CDA1-44F3-89C2-38E9B81E678D}"/>
    <cellStyle name="Normal 152" xfId="39365" xr:uid="{183146AE-5216-4195-9DE2-20D40EB60589}"/>
    <cellStyle name="Normal 153" xfId="39366" xr:uid="{E4D87EF5-AFBA-4099-8559-6C5E20DBED1D}"/>
    <cellStyle name="Normal 154" xfId="39367" xr:uid="{F34FB569-78B2-4B1F-8107-23831FC8B851}"/>
    <cellStyle name="Normal 155" xfId="39368" xr:uid="{7773D567-E3D4-4C9A-86E5-21636731F4C2}"/>
    <cellStyle name="Normal 156" xfId="39369" xr:uid="{0034605F-BF06-4DB6-9C3F-85A684AB67F1}"/>
    <cellStyle name="Normal 157" xfId="39371" xr:uid="{0335DF5D-3396-44A1-8E6E-E3F46C17A34F}"/>
    <cellStyle name="Normal 158" xfId="39372" xr:uid="{D9A171E4-3D17-41D8-928B-41109FC176DA}"/>
    <cellStyle name="Normal 159" xfId="39373" xr:uid="{2E425853-AFC9-4578-958E-67653EB3069A}"/>
    <cellStyle name="Normal 16" xfId="444" xr:uid="{14379483-1EDA-470E-950F-B7162C9ADCD7}"/>
    <cellStyle name="Normal 16 10" xfId="6086" xr:uid="{F611079C-D26B-44D0-80A1-810136E34479}"/>
    <cellStyle name="Normal 16 10 2" xfId="14481" xr:uid="{00DF9314-D7A6-401B-A10F-9A134FD1F240}"/>
    <cellStyle name="Normal 16 10 2 2" xfId="21768" xr:uid="{8CB9510D-E322-4BFE-BB43-786AC3B281E6}"/>
    <cellStyle name="Normal 16 10 2 2 2" xfId="27324" xr:uid="{96EC83D4-3AC9-4A14-A6E6-38B0AC09CC8B}"/>
    <cellStyle name="Normal 16 10 2 2 3" xfId="32818" xr:uid="{55BFDC6F-BFD4-4CBF-8690-29C42F9F4819}"/>
    <cellStyle name="Normal 16 10 2 2 4" xfId="38302" xr:uid="{703704D1-0125-4F4E-956E-F8A11B348BE4}"/>
    <cellStyle name="Normal 16 10 2 3" xfId="24595" xr:uid="{1F611D5B-2435-42D5-B209-B8E234FA3D88}"/>
    <cellStyle name="Normal 16 10 2 4" xfId="30089" xr:uid="{8ECA68A2-3241-4678-98AE-DB3AA5E531AE}"/>
    <cellStyle name="Normal 16 10 2 5" xfId="35573" xr:uid="{DFBE3662-A03F-4D22-B22C-DF3098D457ED}"/>
    <cellStyle name="Normal 16 10 3" xfId="11445" xr:uid="{85B5DA50-8069-4120-BA95-3E11E620380E}"/>
    <cellStyle name="Normal 16 10 4" xfId="16680" xr:uid="{2A48F7B2-1642-4134-8CBF-41C90A669720}"/>
    <cellStyle name="Normal 16 10 5" xfId="18905" xr:uid="{BB329252-BA75-4178-BC4D-7B2DA1BC6AA2}"/>
    <cellStyle name="Normal 16 10 6" xfId="9158" xr:uid="{BFFFFF65-B6A2-4A76-B98D-04C63C3D8CF3}"/>
    <cellStyle name="Normal 16 10 6 2" xfId="20479" xr:uid="{7EC1D705-1BB7-422D-BA50-D8A4350A7FA0}"/>
    <cellStyle name="Normal 16 10 6 2 2" xfId="26035" xr:uid="{847E05B0-EB92-42D9-AC26-EEF97FA58C0C}"/>
    <cellStyle name="Normal 16 10 6 2 3" xfId="31529" xr:uid="{07BDE536-AE68-4C3C-A1DA-7B520967738C}"/>
    <cellStyle name="Normal 16 10 6 2 4" xfId="37013" xr:uid="{78E80D40-B300-4FA2-9A3B-1BF34E0AE5FC}"/>
    <cellStyle name="Normal 16 10 6 3" xfId="23306" xr:uid="{2BC83B97-AC7A-486E-9599-9B2766F65669}"/>
    <cellStyle name="Normal 16 10 6 4" xfId="28800" xr:uid="{C2BD01A3-DBFA-4F17-9E2A-3F2170E4FDD4}"/>
    <cellStyle name="Normal 16 10 6 5" xfId="34284" xr:uid="{859F04C1-09C0-41D5-9246-0E77159520B8}"/>
    <cellStyle name="Normal 16 11" xfId="6087" xr:uid="{F9F24329-49A7-4171-99C1-0E157FE1F7B0}"/>
    <cellStyle name="Normal 16 11 2" xfId="14482" xr:uid="{D1ED5E3C-3999-4944-91D3-7F549EB4F8E3}"/>
    <cellStyle name="Normal 16 11 2 2" xfId="21769" xr:uid="{5AC87BA3-DC59-4CEC-9C69-94B7BC312327}"/>
    <cellStyle name="Normal 16 11 2 2 2" xfId="27325" xr:uid="{96A4CC60-8F4A-4C93-B6DC-94F044BD5ACF}"/>
    <cellStyle name="Normal 16 11 2 2 3" xfId="32819" xr:uid="{10113EE1-019D-46E2-81D4-96B9E72F5F5E}"/>
    <cellStyle name="Normal 16 11 2 2 4" xfId="38303" xr:uid="{8F1BCC7E-2355-4AA4-AD10-A83109B8D973}"/>
    <cellStyle name="Normal 16 11 2 3" xfId="24596" xr:uid="{98FA6970-85B7-4CD2-A8A6-E02689A95D9F}"/>
    <cellStyle name="Normal 16 11 2 4" xfId="30090" xr:uid="{2A78E70E-E5BE-4A53-805A-0C17B9A77969}"/>
    <cellStyle name="Normal 16 11 2 5" xfId="35574" xr:uid="{727919E9-C016-4783-A0DE-A47450248E47}"/>
    <cellStyle name="Normal 16 11 3" xfId="11446" xr:uid="{FA7C39D3-5BA6-4F2A-8FBA-B3572EBBC351}"/>
    <cellStyle name="Normal 16 11 4" xfId="16681" xr:uid="{3A22A509-62FB-4ED9-B6A2-468B18AF2ECF}"/>
    <cellStyle name="Normal 16 11 5" xfId="18906" xr:uid="{51E67314-CA32-46C9-9237-AC12CC9EF068}"/>
    <cellStyle name="Normal 16 11 6" xfId="9159" xr:uid="{09377448-9CE6-4535-A4CB-9B94DC492E45}"/>
    <cellStyle name="Normal 16 11 6 2" xfId="20480" xr:uid="{0D21830A-2A35-4F0A-82F9-74B45FE3E16E}"/>
    <cellStyle name="Normal 16 11 6 2 2" xfId="26036" xr:uid="{B660FE4B-F498-4092-A48D-E4AAC619FCED}"/>
    <cellStyle name="Normal 16 11 6 2 3" xfId="31530" xr:uid="{9CC1922C-69B8-42CE-98E5-C5F1207EDFD7}"/>
    <cellStyle name="Normal 16 11 6 2 4" xfId="37014" xr:uid="{B133306B-A24E-4ED8-8C56-F4EF30C06CE6}"/>
    <cellStyle name="Normal 16 11 6 3" xfId="23307" xr:uid="{91F93C07-1488-48CB-82B1-EC3C8B685A26}"/>
    <cellStyle name="Normal 16 11 6 4" xfId="28801" xr:uid="{CABAF99D-CA35-439E-B22A-BAD0DE05FFA4}"/>
    <cellStyle name="Normal 16 11 6 5" xfId="34285" xr:uid="{E959CF02-BA92-4C15-9EF8-D3D06E526D4D}"/>
    <cellStyle name="Normal 16 12" xfId="6088" xr:uid="{4F49FDAA-2C4C-444B-98DF-24BC151E56B2}"/>
    <cellStyle name="Normal 16 12 2" xfId="14483" xr:uid="{1090B5E0-3A33-462B-91A9-2DA793EF7006}"/>
    <cellStyle name="Normal 16 12 2 2" xfId="21770" xr:uid="{EF0355D6-041A-4F54-BCBE-A2F3E97E5DEE}"/>
    <cellStyle name="Normal 16 12 2 2 2" xfId="27326" xr:uid="{DDFE3F36-2003-4451-9349-5E34E529C616}"/>
    <cellStyle name="Normal 16 12 2 2 3" xfId="32820" xr:uid="{166700D6-DE8C-403E-9DC3-272ED296FCF0}"/>
    <cellStyle name="Normal 16 12 2 2 4" xfId="38304" xr:uid="{F351761B-EFBF-4EBC-9C67-1216F0452B0E}"/>
    <cellStyle name="Normal 16 12 2 3" xfId="24597" xr:uid="{D6D19252-F4B1-4CB6-B068-0F04FC933ED5}"/>
    <cellStyle name="Normal 16 12 2 4" xfId="30091" xr:uid="{2E08AA35-F99B-4717-ADBE-3D8A4DB10E79}"/>
    <cellStyle name="Normal 16 12 2 5" xfId="35575" xr:uid="{4FC2096B-AAB2-4E1F-8195-E4AF6C2D028E}"/>
    <cellStyle name="Normal 16 12 3" xfId="11447" xr:uid="{E012261A-94DA-46DE-BB50-8310D75F70CD}"/>
    <cellStyle name="Normal 16 12 4" xfId="16682" xr:uid="{2C70C2DD-0A83-4225-9687-700403B68DEA}"/>
    <cellStyle name="Normal 16 12 5" xfId="18907" xr:uid="{47BC4BB9-6705-468D-9F7A-2BD07A05559F}"/>
    <cellStyle name="Normal 16 12 6" xfId="9160" xr:uid="{4464AD7D-9D21-4F2B-A071-A397EB4E21F3}"/>
    <cellStyle name="Normal 16 12 6 2" xfId="20481" xr:uid="{FB9BC99F-A616-46E9-9C9C-F033F02C818A}"/>
    <cellStyle name="Normal 16 12 6 2 2" xfId="26037" xr:uid="{41B8904F-5CAD-4B79-B9F7-39CA12BFFBE8}"/>
    <cellStyle name="Normal 16 12 6 2 3" xfId="31531" xr:uid="{222ED457-EDDF-44E1-8EEC-C6148013BFA3}"/>
    <cellStyle name="Normal 16 12 6 2 4" xfId="37015" xr:uid="{E2727BBF-B900-45B9-B556-4EA1E7F6FCE6}"/>
    <cellStyle name="Normal 16 12 6 3" xfId="23308" xr:uid="{764E3EA1-ACE7-4102-A991-4EE2ED15F37A}"/>
    <cellStyle name="Normal 16 12 6 4" xfId="28802" xr:uid="{3DA17797-3AD5-46B5-8E6A-151195A3ED26}"/>
    <cellStyle name="Normal 16 12 6 5" xfId="34286" xr:uid="{BFA5AF0F-E8FF-485B-8A43-4722B5D6DD7F}"/>
    <cellStyle name="Normal 16 13" xfId="6089" xr:uid="{ADA88B35-748D-40F5-AE96-EEC969F1BDD6}"/>
    <cellStyle name="Normal 16 13 2" xfId="14484" xr:uid="{7B282647-1288-4F7B-817B-8211DA6BA288}"/>
    <cellStyle name="Normal 16 13 2 2" xfId="21771" xr:uid="{48F50285-54BA-4239-BA01-86B1AFDEA9EF}"/>
    <cellStyle name="Normal 16 13 2 2 2" xfId="27327" xr:uid="{A85B1D77-CD23-4B9D-A030-BEB65607ADE9}"/>
    <cellStyle name="Normal 16 13 2 2 3" xfId="32821" xr:uid="{58A94930-7075-46A8-9AF7-ACA66B5B97DF}"/>
    <cellStyle name="Normal 16 13 2 2 4" xfId="38305" xr:uid="{4D4B66E8-4965-4D25-BADA-AD16E6FCD884}"/>
    <cellStyle name="Normal 16 13 2 3" xfId="24598" xr:uid="{59235E57-9F58-46D9-83E2-6DA3BD6F55CE}"/>
    <cellStyle name="Normal 16 13 2 4" xfId="30092" xr:uid="{17496C3C-EDB1-4BD8-9A57-B7C416FA806C}"/>
    <cellStyle name="Normal 16 13 2 5" xfId="35576" xr:uid="{60D0BFC9-F777-4CB7-A832-DE0C1B84C57C}"/>
    <cellStyle name="Normal 16 13 3" xfId="11448" xr:uid="{91830281-9CB1-4747-BBE3-DB4D87C77040}"/>
    <cellStyle name="Normal 16 13 4" xfId="16683" xr:uid="{3AA3E38C-CCFA-4A09-93F0-F485D1DD0A56}"/>
    <cellStyle name="Normal 16 13 5" xfId="18908" xr:uid="{957DC79A-4FA6-43B0-B883-DE1F2CEFFCCE}"/>
    <cellStyle name="Normal 16 13 6" xfId="9161" xr:uid="{3AC113C6-2A7B-4A26-B705-AEC937DFB163}"/>
    <cellStyle name="Normal 16 13 6 2" xfId="20482" xr:uid="{B65BA8CF-5668-42FB-AEA3-8366EB7B7EBB}"/>
    <cellStyle name="Normal 16 13 6 2 2" xfId="26038" xr:uid="{111D779F-C810-4ECA-BF6D-0C798CE90EED}"/>
    <cellStyle name="Normal 16 13 6 2 3" xfId="31532" xr:uid="{F53273F7-2160-4B29-BD67-0BBC1E76D3EE}"/>
    <cellStyle name="Normal 16 13 6 2 4" xfId="37016" xr:uid="{118BF183-26FE-4258-9E21-E7DB72AC7DA9}"/>
    <cellStyle name="Normal 16 13 6 3" xfId="23309" xr:uid="{2E011ED1-5CFA-4EBC-B5F9-1773A57B1DEA}"/>
    <cellStyle name="Normal 16 13 6 4" xfId="28803" xr:uid="{E6C5D4A1-8888-46C7-93E5-58D82D605BA0}"/>
    <cellStyle name="Normal 16 13 6 5" xfId="34287" xr:uid="{42AE8EC2-30CF-4FF4-BE6F-4A716080495A}"/>
    <cellStyle name="Normal 16 14" xfId="6090" xr:uid="{0C0E430A-8920-4819-9AAA-0F272C955999}"/>
    <cellStyle name="Normal 16 14 2" xfId="14485" xr:uid="{95CDCC1A-26CD-428B-8FEA-BF940F63F347}"/>
    <cellStyle name="Normal 16 14 2 2" xfId="21772" xr:uid="{F500B609-4255-41D8-A70D-B9A3C124F8C8}"/>
    <cellStyle name="Normal 16 14 2 2 2" xfId="27328" xr:uid="{6F37906E-6C7C-4837-B5FE-DA28A5236420}"/>
    <cellStyle name="Normal 16 14 2 2 3" xfId="32822" xr:uid="{5A0F94F3-7981-427D-B33A-D701E2C69997}"/>
    <cellStyle name="Normal 16 14 2 2 4" xfId="38306" xr:uid="{EF50562F-5B48-4DA4-BB0C-FDC6C0DA8863}"/>
    <cellStyle name="Normal 16 14 2 3" xfId="24599" xr:uid="{6E27F8AB-2BDD-4081-9203-18E07A7A1A01}"/>
    <cellStyle name="Normal 16 14 2 4" xfId="30093" xr:uid="{C853CEDE-5822-46BE-A77E-DAF65FCC6DBA}"/>
    <cellStyle name="Normal 16 14 2 5" xfId="35577" xr:uid="{14D931D1-84D0-4420-93AC-3905038C5999}"/>
    <cellStyle name="Normal 16 14 3" xfId="11449" xr:uid="{579C646B-A781-465F-B899-4B2CB02D9A97}"/>
    <cellStyle name="Normal 16 14 4" xfId="16684" xr:uid="{6299A3C5-5C10-4786-879C-550736BD0AD0}"/>
    <cellStyle name="Normal 16 14 5" xfId="18909" xr:uid="{D797298C-4F9D-428F-BEAB-81E5551573D7}"/>
    <cellStyle name="Normal 16 14 6" xfId="9162" xr:uid="{2679813C-B4DD-4F5B-AE74-8117464A83ED}"/>
    <cellStyle name="Normal 16 14 6 2" xfId="20483" xr:uid="{E8EE6DB7-AB04-4AB2-90A3-EF24C45EA3EB}"/>
    <cellStyle name="Normal 16 14 6 2 2" xfId="26039" xr:uid="{1BAE2AF7-0509-4545-8D4C-16F2D53DC2D0}"/>
    <cellStyle name="Normal 16 14 6 2 3" xfId="31533" xr:uid="{319A7472-49DA-4246-8C4C-593E7BC70528}"/>
    <cellStyle name="Normal 16 14 6 2 4" xfId="37017" xr:uid="{DBA31A92-CE26-41AC-99EC-CF385F966625}"/>
    <cellStyle name="Normal 16 14 6 3" xfId="23310" xr:uid="{A6696CE6-B437-493A-929C-2161C8C05A1B}"/>
    <cellStyle name="Normal 16 14 6 4" xfId="28804" xr:uid="{502920CA-64DC-4F0D-AA57-1F755C4DF5F6}"/>
    <cellStyle name="Normal 16 14 6 5" xfId="34288" xr:uid="{E0F86694-E255-470C-A899-31C09FF44127}"/>
    <cellStyle name="Normal 16 15" xfId="6091" xr:uid="{F5027782-957E-43D8-AB1A-E607776A227E}"/>
    <cellStyle name="Normal 16 15 2" xfId="14486" xr:uid="{48743C54-B50D-4546-B783-2DC6EACD757C}"/>
    <cellStyle name="Normal 16 15 2 2" xfId="21773" xr:uid="{F17EF855-0295-4DBA-BF29-E6A744D4C366}"/>
    <cellStyle name="Normal 16 15 2 2 2" xfId="27329" xr:uid="{B61BB16F-AF34-4360-A05E-BF2B6F0AB972}"/>
    <cellStyle name="Normal 16 15 2 2 3" xfId="32823" xr:uid="{AAC1D88C-1E89-4603-AC7F-7BC80C7AB442}"/>
    <cellStyle name="Normal 16 15 2 2 4" xfId="38307" xr:uid="{6376D5D3-084A-443E-8522-A32864F894A8}"/>
    <cellStyle name="Normal 16 15 2 3" xfId="24600" xr:uid="{DEE881A2-ADF8-47F4-A34E-070BF8235F19}"/>
    <cellStyle name="Normal 16 15 2 4" xfId="30094" xr:uid="{ACE0B99A-4C47-48B0-9311-F0CCE3CC4B89}"/>
    <cellStyle name="Normal 16 15 2 5" xfId="35578" xr:uid="{75D45505-460B-488F-9B8E-6E7EDDBA807D}"/>
    <cellStyle name="Normal 16 15 3" xfId="11450" xr:uid="{CEFE41A6-BEA7-420B-9D51-BAB4960A63D5}"/>
    <cellStyle name="Normal 16 15 4" xfId="16685" xr:uid="{7B47280D-6413-4760-9979-F3DA0C0D1DD8}"/>
    <cellStyle name="Normal 16 15 5" xfId="18910" xr:uid="{6986FAA3-AB41-40E9-8BA8-88AA121A48DE}"/>
    <cellStyle name="Normal 16 15 6" xfId="9163" xr:uid="{3BA83993-D113-4784-8771-E384A812EF33}"/>
    <cellStyle name="Normal 16 15 6 2" xfId="20484" xr:uid="{CB9EECA7-F6F2-448C-9ABA-4D446A983DD4}"/>
    <cellStyle name="Normal 16 15 6 2 2" xfId="26040" xr:uid="{A49C14ED-4444-4DF9-BA75-12F910A2BE2D}"/>
    <cellStyle name="Normal 16 15 6 2 3" xfId="31534" xr:uid="{E3CAE9EC-CEF4-4CA3-8721-DFC2B2F05878}"/>
    <cellStyle name="Normal 16 15 6 2 4" xfId="37018" xr:uid="{BC30795B-25B8-4F7E-93FC-9F771370A2E5}"/>
    <cellStyle name="Normal 16 15 6 3" xfId="23311" xr:uid="{DFAEA897-6682-49A8-9BD4-8C210F59E5C2}"/>
    <cellStyle name="Normal 16 15 6 4" xfId="28805" xr:uid="{C9A68DF5-0FB0-4656-BDEF-5751BD095D8C}"/>
    <cellStyle name="Normal 16 15 6 5" xfId="34289" xr:uid="{E6CED37F-790C-4407-A419-66795CAD2565}"/>
    <cellStyle name="Normal 16 16" xfId="6092" xr:uid="{3A9AA7A5-0004-407E-A781-98BCB017B33A}"/>
    <cellStyle name="Normal 16 16 2" xfId="14487" xr:uid="{8EE99680-B19F-470A-B420-7F95DAABE027}"/>
    <cellStyle name="Normal 16 16 2 2" xfId="21774" xr:uid="{238309A7-C18D-4128-AB37-AB425F57C644}"/>
    <cellStyle name="Normal 16 16 2 2 2" xfId="27330" xr:uid="{422F2320-EC12-4114-8415-04CE4FB7E1EC}"/>
    <cellStyle name="Normal 16 16 2 2 3" xfId="32824" xr:uid="{3B7EDA75-1DC0-45FE-9A7D-A78612C8E0A1}"/>
    <cellStyle name="Normal 16 16 2 2 4" xfId="38308" xr:uid="{53B90A9A-7D75-4298-876E-AFBB1AE14C35}"/>
    <cellStyle name="Normal 16 16 2 3" xfId="24601" xr:uid="{0903C6EB-236A-4EDC-9EC6-529281E875F7}"/>
    <cellStyle name="Normal 16 16 2 4" xfId="30095" xr:uid="{8AAA69D7-532C-4E6F-BCEC-7B0035C3F077}"/>
    <cellStyle name="Normal 16 16 2 5" xfId="35579" xr:uid="{640F00B7-D226-4BC4-A5C1-225FBE8FE441}"/>
    <cellStyle name="Normal 16 16 3" xfId="11451" xr:uid="{F30B50DA-C5F9-450F-B9EA-256CA2DC235A}"/>
    <cellStyle name="Normal 16 16 4" xfId="16686" xr:uid="{6240C863-FF31-458E-9ADD-8EC1F4B1E90A}"/>
    <cellStyle name="Normal 16 16 5" xfId="18911" xr:uid="{AB7AF2AA-4DDC-444E-B229-FA0F3EC4A6C7}"/>
    <cellStyle name="Normal 16 16 6" xfId="9164" xr:uid="{A40549A0-6B07-4804-B938-60D3126FD6B0}"/>
    <cellStyle name="Normal 16 16 6 2" xfId="20485" xr:uid="{99B50E90-47E9-4E6F-8A78-BDCE43E17F35}"/>
    <cellStyle name="Normal 16 16 6 2 2" xfId="26041" xr:uid="{34423024-8AC1-46B8-BAD2-DA2D839F0108}"/>
    <cellStyle name="Normal 16 16 6 2 3" xfId="31535" xr:uid="{0ABED12D-5320-4424-A399-5F2C1C14D8D9}"/>
    <cellStyle name="Normal 16 16 6 2 4" xfId="37019" xr:uid="{253F1A44-6574-4186-AC9C-C33EFCD7F036}"/>
    <cellStyle name="Normal 16 16 6 3" xfId="23312" xr:uid="{A83146C7-7418-466A-9A58-7B4040ABD7D0}"/>
    <cellStyle name="Normal 16 16 6 4" xfId="28806" xr:uid="{94E355CD-CD23-40A6-A09D-BE8904D008CE}"/>
    <cellStyle name="Normal 16 16 6 5" xfId="34290" xr:uid="{1056DB47-01F1-42E3-880D-A2102D028F7E}"/>
    <cellStyle name="Normal 16 17" xfId="6093" xr:uid="{5D43775D-6EA2-45AD-89A1-B5B8F049D7BF}"/>
    <cellStyle name="Normal 16 17 2" xfId="14488" xr:uid="{FB4D2FF2-65B2-48DE-9C80-3A9F9EBA20AC}"/>
    <cellStyle name="Normal 16 17 2 2" xfId="21775" xr:uid="{E5D60BBF-1B2E-44A6-A9D0-A1DC8AB35883}"/>
    <cellStyle name="Normal 16 17 2 2 2" xfId="27331" xr:uid="{2AF73AB2-3FCF-4964-B2B7-343734406681}"/>
    <cellStyle name="Normal 16 17 2 2 3" xfId="32825" xr:uid="{0511172F-4E73-4B4E-BE90-50DDDD50D0AB}"/>
    <cellStyle name="Normal 16 17 2 2 4" xfId="38309" xr:uid="{23B033C9-111E-4C99-9EA7-4820FD3A6049}"/>
    <cellStyle name="Normal 16 17 2 3" xfId="24602" xr:uid="{5A0645EC-FF5A-4A41-B884-4C8FC3AEE9CF}"/>
    <cellStyle name="Normal 16 17 2 4" xfId="30096" xr:uid="{FD9999AE-D025-4A32-AC86-222F6F6B82C4}"/>
    <cellStyle name="Normal 16 17 2 5" xfId="35580" xr:uid="{2BBE2D41-8A57-430D-80CD-267CF0BA11CF}"/>
    <cellStyle name="Normal 16 17 3" xfId="11452" xr:uid="{D326B7BA-5545-4330-9FBE-231B6749CBBA}"/>
    <cellStyle name="Normal 16 17 4" xfId="16687" xr:uid="{88D96C88-97A5-47A1-A1AC-72A9CAC8A12E}"/>
    <cellStyle name="Normal 16 17 5" xfId="18912" xr:uid="{D6658644-9FC4-413C-888E-262A4ACE393F}"/>
    <cellStyle name="Normal 16 17 6" xfId="9165" xr:uid="{24E89C7E-ADC3-4391-AEF4-1D43E4698E89}"/>
    <cellStyle name="Normal 16 17 6 2" xfId="20486" xr:uid="{4AB44F6D-9D4D-4D00-B372-830178996B75}"/>
    <cellStyle name="Normal 16 17 6 2 2" xfId="26042" xr:uid="{48465418-4421-4789-BCE3-C8B9E63F58CE}"/>
    <cellStyle name="Normal 16 17 6 2 3" xfId="31536" xr:uid="{6C4810A3-F47B-410D-8994-190E0B712470}"/>
    <cellStyle name="Normal 16 17 6 2 4" xfId="37020" xr:uid="{F100484C-9EAF-4832-BBB5-46E863E6AD76}"/>
    <cellStyle name="Normal 16 17 6 3" xfId="23313" xr:uid="{D859CEA0-6676-4990-A092-977F65512C7F}"/>
    <cellStyle name="Normal 16 17 6 4" xfId="28807" xr:uid="{F93F22ED-E082-4731-86C3-9E176E1F6F40}"/>
    <cellStyle name="Normal 16 17 6 5" xfId="34291" xr:uid="{CE0263F8-F406-4FB3-B58C-9C2004B6B012}"/>
    <cellStyle name="Normal 16 18" xfId="6094" xr:uid="{A8C9174F-BD71-4122-A677-33DBA2C5BCE2}"/>
    <cellStyle name="Normal 16 18 2" xfId="14489" xr:uid="{BFA18913-61BD-4EC0-8612-C059C87E85BF}"/>
    <cellStyle name="Normal 16 18 2 2" xfId="21776" xr:uid="{064A6D1A-3FA8-4E47-B9CC-A0F2068B6429}"/>
    <cellStyle name="Normal 16 18 2 2 2" xfId="27332" xr:uid="{8FE03A15-401A-4868-96D2-EB43A39F82D7}"/>
    <cellStyle name="Normal 16 18 2 2 3" xfId="32826" xr:uid="{9AF7970F-E2EF-4109-8142-E7EC4B1BCC84}"/>
    <cellStyle name="Normal 16 18 2 2 4" xfId="38310" xr:uid="{DCDCBC2E-05EF-4463-87F2-9366FB67F029}"/>
    <cellStyle name="Normal 16 18 2 3" xfId="24603" xr:uid="{8B1F14EA-202C-4814-B86A-351D3F838E0C}"/>
    <cellStyle name="Normal 16 18 2 4" xfId="30097" xr:uid="{F9CF52BD-5171-4ABD-83D2-39899CE6BA45}"/>
    <cellStyle name="Normal 16 18 2 5" xfId="35581" xr:uid="{646EB03F-11A2-41A5-8C61-CAE6087F1E6E}"/>
    <cellStyle name="Normal 16 18 3" xfId="11453" xr:uid="{89953D76-C5BF-4538-9749-78D2FB342A60}"/>
    <cellStyle name="Normal 16 18 4" xfId="16688" xr:uid="{14CBD7E4-0A43-4DD0-9A37-3B72C94A23A1}"/>
    <cellStyle name="Normal 16 18 5" xfId="18913" xr:uid="{FBDD78DE-E8AF-4ABD-9225-4C2B9AE5A84D}"/>
    <cellStyle name="Normal 16 18 6" xfId="9166" xr:uid="{512663AC-BCA7-4BB2-B8B2-10CA5984C59B}"/>
    <cellStyle name="Normal 16 18 6 2" xfId="20487" xr:uid="{78EE0227-9E07-4AD6-AD3A-16A922FF1B4E}"/>
    <cellStyle name="Normal 16 18 6 2 2" xfId="26043" xr:uid="{3C294735-7493-4ACA-B072-8D07CE22DC31}"/>
    <cellStyle name="Normal 16 18 6 2 3" xfId="31537" xr:uid="{971D1CA8-A9FB-4B8E-9FB0-32AC7F1B5090}"/>
    <cellStyle name="Normal 16 18 6 2 4" xfId="37021" xr:uid="{E9C58DB5-0292-4CB0-AEE7-C1530113572E}"/>
    <cellStyle name="Normal 16 18 6 3" xfId="23314" xr:uid="{E029539A-7413-4CA4-BA47-CBC74E363758}"/>
    <cellStyle name="Normal 16 18 6 4" xfId="28808" xr:uid="{39F816E9-BD70-479D-A7DA-D7C821154D53}"/>
    <cellStyle name="Normal 16 18 6 5" xfId="34292" xr:uid="{2EC662CB-1ECE-406D-B4B7-A13EEECF6020}"/>
    <cellStyle name="Normal 16 19" xfId="6095" xr:uid="{D69048C0-FBD2-4D65-A16E-8AED5DE3A9A5}"/>
    <cellStyle name="Normal 16 19 2" xfId="14490" xr:uid="{79825E2A-33F6-475C-8EBC-F5E8298CFB2C}"/>
    <cellStyle name="Normal 16 19 2 2" xfId="21777" xr:uid="{BF538EE0-588F-487C-BC73-DF303C8FB92B}"/>
    <cellStyle name="Normal 16 19 2 2 2" xfId="27333" xr:uid="{D68E6339-09BA-4D63-955A-79A6556DD847}"/>
    <cellStyle name="Normal 16 19 2 2 3" xfId="32827" xr:uid="{F824AD30-58A7-4795-BB06-64CC8948313D}"/>
    <cellStyle name="Normal 16 19 2 2 4" xfId="38311" xr:uid="{03F9E16B-C186-42A3-BFD8-23A6EFA13E42}"/>
    <cellStyle name="Normal 16 19 2 3" xfId="24604" xr:uid="{5A3719F7-08C5-4335-9F5F-64CFB2498C0A}"/>
    <cellStyle name="Normal 16 19 2 4" xfId="30098" xr:uid="{64DC826C-CDDA-4ABF-A7A9-385F6A6D995A}"/>
    <cellStyle name="Normal 16 19 2 5" xfId="35582" xr:uid="{3D688A01-B83A-49B0-9E9D-BEF15D3BFBDC}"/>
    <cellStyle name="Normal 16 19 3" xfId="11454" xr:uid="{25F8CDC5-F1C1-4164-898D-7517E013074F}"/>
    <cellStyle name="Normal 16 19 4" xfId="16689" xr:uid="{95EEEE1C-9494-4C6A-B937-1FF509EF5EBF}"/>
    <cellStyle name="Normal 16 19 5" xfId="18914" xr:uid="{BA67D21B-3E91-46D4-8D6B-82E7DE4253D5}"/>
    <cellStyle name="Normal 16 19 6" xfId="9167" xr:uid="{25639550-0903-4509-89A7-615D8FDF0541}"/>
    <cellStyle name="Normal 16 19 6 2" xfId="20488" xr:uid="{9D0244FE-6BBE-4C26-8395-17B49440368C}"/>
    <cellStyle name="Normal 16 19 6 2 2" xfId="26044" xr:uid="{AC80432E-654B-4C32-A8A2-807F51A07655}"/>
    <cellStyle name="Normal 16 19 6 2 3" xfId="31538" xr:uid="{C6ACB6BA-EEF5-490E-96D7-072D9D90DB92}"/>
    <cellStyle name="Normal 16 19 6 2 4" xfId="37022" xr:uid="{D37197F9-BEF6-471B-A24B-CCD6F06184FF}"/>
    <cellStyle name="Normal 16 19 6 3" xfId="23315" xr:uid="{CB965FD6-5754-46E7-B1BB-AA403A54C869}"/>
    <cellStyle name="Normal 16 19 6 4" xfId="28809" xr:uid="{0099181D-BEE5-4BC4-8159-50210AD0CAA0}"/>
    <cellStyle name="Normal 16 19 6 5" xfId="34293" xr:uid="{EE679FDB-123F-449E-88DB-4D7EF2E34293}"/>
    <cellStyle name="Normal 16 2" xfId="660" xr:uid="{5A3A9742-F82A-477C-8641-934005A0971A}"/>
    <cellStyle name="Normal 16 2 2" xfId="14491" xr:uid="{F3486B40-9ECF-482F-8144-771ED0E6F482}"/>
    <cellStyle name="Normal 16 2 2 2" xfId="21778" xr:uid="{53A56E4A-64CC-41ED-B84E-B3859F63C001}"/>
    <cellStyle name="Normal 16 2 2 2 2" xfId="27334" xr:uid="{8BC4579C-CFFE-4CA8-A7EE-CA9C132DA5FC}"/>
    <cellStyle name="Normal 16 2 2 2 3" xfId="32828" xr:uid="{E59E5B54-B059-4866-81EC-C787AA019065}"/>
    <cellStyle name="Normal 16 2 2 2 4" xfId="38312" xr:uid="{F90BD129-0CBE-4F72-B614-57391A195C2E}"/>
    <cellStyle name="Normal 16 2 2 3" xfId="24605" xr:uid="{5BAC8C4A-5B0B-4AE4-A30E-F675BCA7FD7B}"/>
    <cellStyle name="Normal 16 2 2 4" xfId="30099" xr:uid="{0597725A-6EA3-400F-A912-8DEA069AF339}"/>
    <cellStyle name="Normal 16 2 2 5" xfId="35583" xr:uid="{FB4C1873-279C-4D80-B217-FD46C7C8D197}"/>
    <cellStyle name="Normal 16 2 3" xfId="11455" xr:uid="{0EA30629-004C-416D-88E7-761298BBE67C}"/>
    <cellStyle name="Normal 16 2 4" xfId="16690" xr:uid="{099BB83F-F322-4FFF-8B4C-5A4BC44D6F5B}"/>
    <cellStyle name="Normal 16 2 5" xfId="18915" xr:uid="{2D5C89C0-D056-4247-BFAF-1A045D8FEDEC}"/>
    <cellStyle name="Normal 16 2 6" xfId="9168" xr:uid="{FCCF2B61-E9CD-4AF8-A73E-3CD0D9F63A16}"/>
    <cellStyle name="Normal 16 2 6 2" xfId="20489" xr:uid="{F9CECB93-650D-4CE7-A0C0-1112549F12B9}"/>
    <cellStyle name="Normal 16 2 6 2 2" xfId="26045" xr:uid="{BE39C264-12F3-4469-B817-0A1A497ED659}"/>
    <cellStyle name="Normal 16 2 6 2 3" xfId="31539" xr:uid="{59001070-ABC6-4B73-8D55-536835F8DC00}"/>
    <cellStyle name="Normal 16 2 6 2 4" xfId="37023" xr:uid="{5412F11C-E673-45CB-8FED-664D55AEB09C}"/>
    <cellStyle name="Normal 16 2 6 3" xfId="23316" xr:uid="{DEC57525-188D-4F42-9922-6A70290A5FC0}"/>
    <cellStyle name="Normal 16 2 6 4" xfId="28810" xr:uid="{775CEF21-D1E0-42A3-AB57-1FFFF13698A6}"/>
    <cellStyle name="Normal 16 2 6 5" xfId="34294" xr:uid="{6F24ECD1-6946-49B6-9BA4-C6B2C717938B}"/>
    <cellStyle name="Normal 16 2 7" xfId="6096" xr:uid="{D8F03884-9DD7-44C5-9592-312D12A86DAA}"/>
    <cellStyle name="Normal 16 20" xfId="6097" xr:uid="{2D1F5E6C-8577-4122-A15A-D649D71938A6}"/>
    <cellStyle name="Normal 16 20 2" xfId="14492" xr:uid="{1D8538A2-B206-4F32-9905-F8F0ACF32667}"/>
    <cellStyle name="Normal 16 20 2 2" xfId="21779" xr:uid="{DCA43C78-B9AF-4E20-A2F9-3794ED1B67C0}"/>
    <cellStyle name="Normal 16 20 2 2 2" xfId="27335" xr:uid="{33FF2A7F-4C0E-44F6-8CE9-11E39ACF8800}"/>
    <cellStyle name="Normal 16 20 2 2 3" xfId="32829" xr:uid="{31068766-5EBB-4600-A265-3E483B4B6ABB}"/>
    <cellStyle name="Normal 16 20 2 2 4" xfId="38313" xr:uid="{66695079-22FA-491D-9058-EBE39772374C}"/>
    <cellStyle name="Normal 16 20 2 3" xfId="24606" xr:uid="{7DE3377B-AFF7-4747-AB38-9D7655B67154}"/>
    <cellStyle name="Normal 16 20 2 4" xfId="30100" xr:uid="{B5A2C092-7620-46DC-86E3-BD1EAFC9E20A}"/>
    <cellStyle name="Normal 16 20 2 5" xfId="35584" xr:uid="{54C74159-66CB-44E8-B51C-5631C9A19D8B}"/>
    <cellStyle name="Normal 16 20 3" xfId="11456" xr:uid="{00BBD941-EE35-4E12-9E80-B3CC92986248}"/>
    <cellStyle name="Normal 16 20 4" xfId="16691" xr:uid="{D732005C-BCB6-451D-9933-FCDDA08A5168}"/>
    <cellStyle name="Normal 16 20 5" xfId="18916" xr:uid="{4D88B5AF-8F16-4A44-870F-CF26961E1B1F}"/>
    <cellStyle name="Normal 16 20 6" xfId="9169" xr:uid="{FE63A626-4B59-4B3D-96A4-429837A7C585}"/>
    <cellStyle name="Normal 16 20 6 2" xfId="20490" xr:uid="{5E87FE28-0467-44BC-A59C-DF793919AD9F}"/>
    <cellStyle name="Normal 16 20 6 2 2" xfId="26046" xr:uid="{E12DE292-410F-4812-903E-7DC499388168}"/>
    <cellStyle name="Normal 16 20 6 2 3" xfId="31540" xr:uid="{9EE3E5BC-FA0A-4DBB-85F5-E244BDF1454B}"/>
    <cellStyle name="Normal 16 20 6 2 4" xfId="37024" xr:uid="{D1F4737C-8A9F-4C69-A0A3-76F00E5FB906}"/>
    <cellStyle name="Normal 16 20 6 3" xfId="23317" xr:uid="{B472C295-45F7-4F8B-9199-A8360AAAA69F}"/>
    <cellStyle name="Normal 16 20 6 4" xfId="28811" xr:uid="{5923A7C4-281E-44A7-944C-29569EF8AFD6}"/>
    <cellStyle name="Normal 16 20 6 5" xfId="34295" xr:uid="{27E987FB-E511-49EF-A4CE-C2701C4CC786}"/>
    <cellStyle name="Normal 16 21" xfId="6098" xr:uid="{2F3E96C3-F0DD-4C7A-A962-0E6525002C2B}"/>
    <cellStyle name="Normal 16 21 2" xfId="14493" xr:uid="{2484EE8B-3A8D-4FCB-8820-9E200A543427}"/>
    <cellStyle name="Normal 16 21 2 2" xfId="21780" xr:uid="{E65C4372-0F08-4714-8CDB-534C5667F624}"/>
    <cellStyle name="Normal 16 21 2 2 2" xfId="27336" xr:uid="{F818A893-3FA0-4152-833B-EF7DC2A6049B}"/>
    <cellStyle name="Normal 16 21 2 2 3" xfId="32830" xr:uid="{CECE9602-F64D-4EA3-A139-4AC3A4AAC024}"/>
    <cellStyle name="Normal 16 21 2 2 4" xfId="38314" xr:uid="{926F2986-9756-4522-9C56-8FC2458CF1AE}"/>
    <cellStyle name="Normal 16 21 2 3" xfId="24607" xr:uid="{1C029820-B67D-477E-ADFA-C8074EC39BE4}"/>
    <cellStyle name="Normal 16 21 2 4" xfId="30101" xr:uid="{266BE6C3-0B64-40E8-BE4A-9A4499623E3E}"/>
    <cellStyle name="Normal 16 21 2 5" xfId="35585" xr:uid="{532BA890-F47E-4719-8D6F-F72D47BF6369}"/>
    <cellStyle name="Normal 16 21 3" xfId="11457" xr:uid="{66E7BBF9-03C4-49E2-A4DB-01778E5F5C4A}"/>
    <cellStyle name="Normal 16 21 4" xfId="16692" xr:uid="{E0102335-50C3-49D0-A264-71B11EECD2A3}"/>
    <cellStyle name="Normal 16 21 5" xfId="18917" xr:uid="{3E2EC518-FB3A-42E4-BE9D-3316DFAFFF2E}"/>
    <cellStyle name="Normal 16 21 6" xfId="9170" xr:uid="{29F5664F-66AE-4994-81FB-02308D6F4452}"/>
    <cellStyle name="Normal 16 21 6 2" xfId="20491" xr:uid="{A66BBDA1-F551-43C6-9FAA-75A220DEE3A0}"/>
    <cellStyle name="Normal 16 21 6 2 2" xfId="26047" xr:uid="{04B40F49-91EE-46B9-AB05-991FBC6E5146}"/>
    <cellStyle name="Normal 16 21 6 2 3" xfId="31541" xr:uid="{F2BBAF9A-DCA5-47A8-ACE3-93978B5979E3}"/>
    <cellStyle name="Normal 16 21 6 2 4" xfId="37025" xr:uid="{640F2A6A-0797-4DF9-8100-93D910A33510}"/>
    <cellStyle name="Normal 16 21 6 3" xfId="23318" xr:uid="{A33CA37B-5551-4AC7-A064-0A6A093E75A0}"/>
    <cellStyle name="Normal 16 21 6 4" xfId="28812" xr:uid="{3E442142-3B0C-487D-BC41-243A06EE0BD1}"/>
    <cellStyle name="Normal 16 21 6 5" xfId="34296" xr:uid="{7A222C35-B287-4B64-B319-E54482706BF2}"/>
    <cellStyle name="Normal 16 22" xfId="6099" xr:uid="{DD35FC93-3708-48CE-8C85-F9388F809E7F}"/>
    <cellStyle name="Normal 16 22 2" xfId="14494" xr:uid="{DA8132C0-C802-4B74-989B-37A21AA633EA}"/>
    <cellStyle name="Normal 16 22 2 2" xfId="21781" xr:uid="{D5CF0BA8-BD44-4985-98E5-2388FB785A8B}"/>
    <cellStyle name="Normal 16 22 2 2 2" xfId="27337" xr:uid="{AA9E2C4C-82B9-48C1-8673-AF8AC4DF69B5}"/>
    <cellStyle name="Normal 16 22 2 2 3" xfId="32831" xr:uid="{D85F149A-C92A-411D-8C39-C08F1F073CEC}"/>
    <cellStyle name="Normal 16 22 2 2 4" xfId="38315" xr:uid="{1D99310B-67E7-4FC8-A712-C94A9300757C}"/>
    <cellStyle name="Normal 16 22 2 3" xfId="24608" xr:uid="{BC0A30AD-3C91-4D84-BA1E-CD1CC1EB8CD4}"/>
    <cellStyle name="Normal 16 22 2 4" xfId="30102" xr:uid="{C5ED8C61-F5DA-40C7-8614-A19633BF5076}"/>
    <cellStyle name="Normal 16 22 2 5" xfId="35586" xr:uid="{5347C29C-7D2D-425F-9FA4-44B7BDF1E4EC}"/>
    <cellStyle name="Normal 16 22 3" xfId="11458" xr:uid="{BE442E9C-4786-4C81-91EB-5FEBD6257963}"/>
    <cellStyle name="Normal 16 22 4" xfId="16693" xr:uid="{14BB1131-0AE5-48D8-BF02-08C9D5AC68F7}"/>
    <cellStyle name="Normal 16 22 5" xfId="18918" xr:uid="{C173912A-0A51-4AF5-94EA-95A16146A645}"/>
    <cellStyle name="Normal 16 22 6" xfId="9171" xr:uid="{5C20DAEF-B3D9-4FC9-AFC0-1FEC7543C55A}"/>
    <cellStyle name="Normal 16 22 6 2" xfId="20492" xr:uid="{DC423168-7794-4F1A-BFC7-A5CB7811FF25}"/>
    <cellStyle name="Normal 16 22 6 2 2" xfId="26048" xr:uid="{E4690EFA-3125-4B55-AD82-A5BE3485704E}"/>
    <cellStyle name="Normal 16 22 6 2 3" xfId="31542" xr:uid="{F892E19D-BB87-43E8-A888-8CE200B16393}"/>
    <cellStyle name="Normal 16 22 6 2 4" xfId="37026" xr:uid="{2B10EB7E-F234-47FE-9B47-E8E0821F49A8}"/>
    <cellStyle name="Normal 16 22 6 3" xfId="23319" xr:uid="{E53D9715-59A6-4EB3-AD03-5387123D391B}"/>
    <cellStyle name="Normal 16 22 6 4" xfId="28813" xr:uid="{D4779610-4A7B-4149-BF99-835F0B6DFCDC}"/>
    <cellStyle name="Normal 16 22 6 5" xfId="34297" xr:uid="{8D4E1828-47BC-44F8-9FCC-22D43989B14A}"/>
    <cellStyle name="Normal 16 23" xfId="6100" xr:uid="{7D46BDB8-79B3-4671-808C-E17CD31DFF8D}"/>
    <cellStyle name="Normal 16 23 2" xfId="14495" xr:uid="{1F7F87AB-CA35-4EBB-AEAB-78FC6CA42821}"/>
    <cellStyle name="Normal 16 23 2 2" xfId="21782" xr:uid="{74EC6005-E697-4474-AE8C-AC7818082628}"/>
    <cellStyle name="Normal 16 23 2 2 2" xfId="27338" xr:uid="{190BD886-2363-452A-8094-846281621A2E}"/>
    <cellStyle name="Normal 16 23 2 2 3" xfId="32832" xr:uid="{4DFF107F-C5A9-489A-AF55-93B86E3BA5E4}"/>
    <cellStyle name="Normal 16 23 2 2 4" xfId="38316" xr:uid="{7B16975E-8632-44A3-9A08-69514AFF8937}"/>
    <cellStyle name="Normal 16 23 2 3" xfId="24609" xr:uid="{FA50FA75-FA7A-40A0-985F-FDFF9ECCCB47}"/>
    <cellStyle name="Normal 16 23 2 4" xfId="30103" xr:uid="{321862E4-5C04-4A92-8DA3-53A3EBDE6D0C}"/>
    <cellStyle name="Normal 16 23 2 5" xfId="35587" xr:uid="{E1E6F1C4-5CD8-4E77-813F-91CC56623A82}"/>
    <cellStyle name="Normal 16 23 3" xfId="11459" xr:uid="{FA4F5EB3-430B-4E91-880A-21DD98A27D6C}"/>
    <cellStyle name="Normal 16 23 4" xfId="16694" xr:uid="{EB662281-A4ED-4099-B43E-BDDBCBE85672}"/>
    <cellStyle name="Normal 16 23 5" xfId="18919" xr:uid="{A3D051A1-4A8D-4BEF-8D86-6BE246ACA90C}"/>
    <cellStyle name="Normal 16 23 6" xfId="9172" xr:uid="{6ACF3BC2-8B3D-42A9-ACEE-BF6941D76B9C}"/>
    <cellStyle name="Normal 16 23 6 2" xfId="20493" xr:uid="{43223A51-B2FD-4717-ADF1-ECA1DA57E1F2}"/>
    <cellStyle name="Normal 16 23 6 2 2" xfId="26049" xr:uid="{F645DBA3-8699-4B43-B3BB-470EC702FAA1}"/>
    <cellStyle name="Normal 16 23 6 2 3" xfId="31543" xr:uid="{E4EBAF71-EBF5-42E1-BDE3-D66FFABC2524}"/>
    <cellStyle name="Normal 16 23 6 2 4" xfId="37027" xr:uid="{79140408-A6D8-4427-9FB9-8809149C87E7}"/>
    <cellStyle name="Normal 16 23 6 3" xfId="23320" xr:uid="{C6E56E5B-68E0-4986-AB8D-DF7272065B88}"/>
    <cellStyle name="Normal 16 23 6 4" xfId="28814" xr:uid="{CF5EB0C1-33A5-45A9-9532-9F22CA459905}"/>
    <cellStyle name="Normal 16 23 6 5" xfId="34298" xr:uid="{756C7828-D9C3-42C9-9777-1A4BDD0513EF}"/>
    <cellStyle name="Normal 16 24" xfId="6101" xr:uid="{3B1628A9-AFEB-4CF9-85BD-5B6F1D84E221}"/>
    <cellStyle name="Normal 16 24 2" xfId="14496" xr:uid="{FE0208D1-B2F6-4903-8583-6640293245D5}"/>
    <cellStyle name="Normal 16 24 2 2" xfId="21783" xr:uid="{26E4F5AD-DD4B-40D8-B6E2-364CCD4B06D2}"/>
    <cellStyle name="Normal 16 24 2 2 2" xfId="27339" xr:uid="{02079BEA-8DE7-410B-A6B4-04361911B6DB}"/>
    <cellStyle name="Normal 16 24 2 2 3" xfId="32833" xr:uid="{C3A2E8EC-C507-4F44-9D3E-7DF2B60D279C}"/>
    <cellStyle name="Normal 16 24 2 2 4" xfId="38317" xr:uid="{983E8D19-DC5E-43E4-AC02-7415315C739B}"/>
    <cellStyle name="Normal 16 24 2 3" xfId="24610" xr:uid="{E912A6AA-E191-4EDA-8CC2-52A67A9C63BB}"/>
    <cellStyle name="Normal 16 24 2 4" xfId="30104" xr:uid="{F9C35EB3-66E8-484E-A07F-50B8C2E162BF}"/>
    <cellStyle name="Normal 16 24 2 5" xfId="35588" xr:uid="{5431CDB8-9043-445F-883F-8C66E5315198}"/>
    <cellStyle name="Normal 16 24 3" xfId="11460" xr:uid="{1B8F5DEC-6584-43EB-8D14-E105B0CC01BD}"/>
    <cellStyle name="Normal 16 24 4" xfId="16695" xr:uid="{37A75B6F-C593-4E40-BD79-55C46EEB3360}"/>
    <cellStyle name="Normal 16 24 5" xfId="18920" xr:uid="{76081E61-79B4-42C3-8F34-DAD5CE42BDEF}"/>
    <cellStyle name="Normal 16 24 6" xfId="9173" xr:uid="{B8E3D739-5D82-49F8-91F1-4FD770491C14}"/>
    <cellStyle name="Normal 16 24 6 2" xfId="20494" xr:uid="{C34ED52E-A5D0-4FA4-943A-7513F317AC4B}"/>
    <cellStyle name="Normal 16 24 6 2 2" xfId="26050" xr:uid="{2D8992E4-1CA2-41AC-AB8A-6E9BE4CA6184}"/>
    <cellStyle name="Normal 16 24 6 2 3" xfId="31544" xr:uid="{978C45D2-3637-4FC1-9CC6-8F1CA1D54651}"/>
    <cellStyle name="Normal 16 24 6 2 4" xfId="37028" xr:uid="{4864CF0E-07E5-4DAE-A417-57697D6F7B12}"/>
    <cellStyle name="Normal 16 24 6 3" xfId="23321" xr:uid="{B42289FC-A626-49BE-933E-6623C3520A8F}"/>
    <cellStyle name="Normal 16 24 6 4" xfId="28815" xr:uid="{60A48E14-4C31-4C3F-8652-A6E84A291137}"/>
    <cellStyle name="Normal 16 24 6 5" xfId="34299" xr:uid="{02DB59EC-C725-4BC8-A798-21F2E9F561B4}"/>
    <cellStyle name="Normal 16 25" xfId="6102" xr:uid="{F45074A2-8749-4C2E-8B05-425C2D01107B}"/>
    <cellStyle name="Normal 16 25 2" xfId="14497" xr:uid="{BAE9B65A-6A15-4F60-B6E5-B9C00E078F51}"/>
    <cellStyle name="Normal 16 25 2 2" xfId="21784" xr:uid="{B8D8806F-D9A2-4885-A325-D98D7613B71B}"/>
    <cellStyle name="Normal 16 25 2 2 2" xfId="27340" xr:uid="{0F4868BB-8681-44AF-B817-F191C6F1FBEC}"/>
    <cellStyle name="Normal 16 25 2 2 3" xfId="32834" xr:uid="{17B33158-48B1-453C-90F0-045E378308A0}"/>
    <cellStyle name="Normal 16 25 2 2 4" xfId="38318" xr:uid="{EBF44D89-C04B-4137-93EE-31A4423A2553}"/>
    <cellStyle name="Normal 16 25 2 3" xfId="24611" xr:uid="{A31E453E-3503-4168-8ED3-D9CD630F7966}"/>
    <cellStyle name="Normal 16 25 2 4" xfId="30105" xr:uid="{FD64DD77-412E-4ADA-A277-572075852CBA}"/>
    <cellStyle name="Normal 16 25 2 5" xfId="35589" xr:uid="{8D59A79F-26C1-43CB-B0F6-607B6B235E32}"/>
    <cellStyle name="Normal 16 25 3" xfId="11461" xr:uid="{109FD6C7-F401-4F4D-9113-7F8C2488C6AF}"/>
    <cellStyle name="Normal 16 25 4" xfId="16696" xr:uid="{924600F8-9207-4325-8CDD-DD6F6F1A2FFA}"/>
    <cellStyle name="Normal 16 25 5" xfId="18921" xr:uid="{5216488E-AD03-4ED4-95AF-3AA89297DB57}"/>
    <cellStyle name="Normal 16 25 6" xfId="9174" xr:uid="{B5715A53-397A-4CB3-B1DB-4A1A09086DC7}"/>
    <cellStyle name="Normal 16 25 6 2" xfId="20495" xr:uid="{E1066D95-9C94-4DF6-A124-2CD089CAE80B}"/>
    <cellStyle name="Normal 16 25 6 2 2" xfId="26051" xr:uid="{F00F1619-04F5-4936-997B-84A5DDF3CA42}"/>
    <cellStyle name="Normal 16 25 6 2 3" xfId="31545" xr:uid="{9CFC008F-1155-4D88-BA43-F65EE5519C3D}"/>
    <cellStyle name="Normal 16 25 6 2 4" xfId="37029" xr:uid="{86FC36F7-6321-470C-BF08-8A00459DE2C4}"/>
    <cellStyle name="Normal 16 25 6 3" xfId="23322" xr:uid="{C4921876-832B-415D-8F03-FDD50875B384}"/>
    <cellStyle name="Normal 16 25 6 4" xfId="28816" xr:uid="{4C5510B1-8B36-48FF-A0F6-3DA27F89A2C6}"/>
    <cellStyle name="Normal 16 25 6 5" xfId="34300" xr:uid="{8F323EC6-D1C4-4676-8C6B-5B114C59F56A}"/>
    <cellStyle name="Normal 16 26" xfId="6103" xr:uid="{D38DD0B5-E087-4737-B34C-38C732CB0AD7}"/>
    <cellStyle name="Normal 16 26 2" xfId="14498" xr:uid="{FD2FC053-71D9-4F18-AAA2-8E6B44FE0017}"/>
    <cellStyle name="Normal 16 26 2 2" xfId="21785" xr:uid="{0F517EF4-9AD3-45E1-8534-1C7ABD8BFD18}"/>
    <cellStyle name="Normal 16 26 2 2 2" xfId="27341" xr:uid="{27CC0624-1E00-4D02-ACEC-305290176B1A}"/>
    <cellStyle name="Normal 16 26 2 2 3" xfId="32835" xr:uid="{D233802A-7437-43A5-9DF1-1D9FF86A3F3A}"/>
    <cellStyle name="Normal 16 26 2 2 4" xfId="38319" xr:uid="{B447345C-210D-4DD2-942C-F6738BCFADD1}"/>
    <cellStyle name="Normal 16 26 2 3" xfId="24612" xr:uid="{49DE4DFD-A356-472E-BCA3-4A10BB414A1B}"/>
    <cellStyle name="Normal 16 26 2 4" xfId="30106" xr:uid="{6BB2E6FF-256D-44F6-8090-54008B705FC4}"/>
    <cellStyle name="Normal 16 26 2 5" xfId="35590" xr:uid="{036235D8-9196-4CFF-B1A7-AB0BC0EC2D51}"/>
    <cellStyle name="Normal 16 26 3" xfId="11462" xr:uid="{83037221-1B38-4A67-BCDE-A5620DBE939F}"/>
    <cellStyle name="Normal 16 26 4" xfId="16697" xr:uid="{F2453082-B58D-4014-9E99-D26811F6F307}"/>
    <cellStyle name="Normal 16 26 5" xfId="18922" xr:uid="{F6D7D1DF-960D-4FB2-853D-3D5AAF203BD3}"/>
    <cellStyle name="Normal 16 26 6" xfId="9175" xr:uid="{84E3076E-75DC-4FA2-B1EA-3E3E2ACEF4CC}"/>
    <cellStyle name="Normal 16 26 6 2" xfId="20496" xr:uid="{3B3083C8-643A-40E0-B8AA-37DBAAF6FD0A}"/>
    <cellStyle name="Normal 16 26 6 2 2" xfId="26052" xr:uid="{FA7DEDCD-2E9F-4B84-BC65-B620AAA5E066}"/>
    <cellStyle name="Normal 16 26 6 2 3" xfId="31546" xr:uid="{A24F55A1-2441-4B86-8317-56558C6CA122}"/>
    <cellStyle name="Normal 16 26 6 2 4" xfId="37030" xr:uid="{EA9A9D86-CB3B-44EB-84BE-D3EB1BEF1E68}"/>
    <cellStyle name="Normal 16 26 6 3" xfId="23323" xr:uid="{7BD814BF-663B-4C7B-A9A2-704B28AC9056}"/>
    <cellStyle name="Normal 16 26 6 4" xfId="28817" xr:uid="{BEA4A4D2-BB0D-4807-9C5E-5DBA842CAE49}"/>
    <cellStyle name="Normal 16 26 6 5" xfId="34301" xr:uid="{C1B0E82A-6E61-43CB-9D57-244447C654AE}"/>
    <cellStyle name="Normal 16 27" xfId="6104" xr:uid="{7430FF61-FE63-400E-ACFD-ACA22B6436AB}"/>
    <cellStyle name="Normal 16 27 2" xfId="14499" xr:uid="{E513683A-E1D1-482A-B96B-88D655BE3750}"/>
    <cellStyle name="Normal 16 27 2 2" xfId="21786" xr:uid="{687730B1-0760-408B-8B65-A3BDF6849D47}"/>
    <cellStyle name="Normal 16 27 2 2 2" xfId="27342" xr:uid="{00DCAAA4-F930-4582-A318-9EB04B4EF72D}"/>
    <cellStyle name="Normal 16 27 2 2 3" xfId="32836" xr:uid="{57FD5295-54F2-4F00-B1DB-AAF6D7885CE7}"/>
    <cellStyle name="Normal 16 27 2 2 4" xfId="38320" xr:uid="{FBC624C1-152F-495E-B88F-2436546B68FD}"/>
    <cellStyle name="Normal 16 27 2 3" xfId="24613" xr:uid="{F8AC1C4D-6D27-4EA0-846B-0C4166456471}"/>
    <cellStyle name="Normal 16 27 2 4" xfId="30107" xr:uid="{25FC221A-68F0-4645-86F8-E1FC0183592B}"/>
    <cellStyle name="Normal 16 27 2 5" xfId="35591" xr:uid="{AA5AFF62-A0DB-4822-B7F0-6B8BF004E06F}"/>
    <cellStyle name="Normal 16 27 3" xfId="11463" xr:uid="{B54E7ADC-CB02-443A-BC7B-88C960F96B4D}"/>
    <cellStyle name="Normal 16 27 4" xfId="16698" xr:uid="{0A38F890-128E-4898-BCA6-DBD8168638E1}"/>
    <cellStyle name="Normal 16 27 5" xfId="18923" xr:uid="{FAE55443-16D1-458D-9CB6-41AE2675B9DA}"/>
    <cellStyle name="Normal 16 27 6" xfId="9176" xr:uid="{D4E2697E-7F15-4A82-A85F-DD1853790CB6}"/>
    <cellStyle name="Normal 16 27 6 2" xfId="20497" xr:uid="{B6261BB4-D7B7-4314-8108-30FBE725B0DF}"/>
    <cellStyle name="Normal 16 27 6 2 2" xfId="26053" xr:uid="{CBFFE287-D3E5-49F2-8554-ABFF0F77062B}"/>
    <cellStyle name="Normal 16 27 6 2 3" xfId="31547" xr:uid="{C683A712-C933-4BE9-AA8E-4EF9BCE1177A}"/>
    <cellStyle name="Normal 16 27 6 2 4" xfId="37031" xr:uid="{F2A3EE0F-5D03-45E3-B2DF-AE5D85B7F790}"/>
    <cellStyle name="Normal 16 27 6 3" xfId="23324" xr:uid="{B7FF598B-DF8C-4E33-B368-648F8EF5D512}"/>
    <cellStyle name="Normal 16 27 6 4" xfId="28818" xr:uid="{A6B3A0D7-DB95-4EB3-87CD-4384F4DD1273}"/>
    <cellStyle name="Normal 16 27 6 5" xfId="34302" xr:uid="{702C9DD9-E5B5-47E6-926C-3FB1E446B3EF}"/>
    <cellStyle name="Normal 16 28" xfId="6105" xr:uid="{8C2AA9C7-6BE5-41F8-9BBB-DDFA02902563}"/>
    <cellStyle name="Normal 16 28 2" xfId="14500" xr:uid="{1825F316-DBDD-4298-AB0F-0AC80A948B95}"/>
    <cellStyle name="Normal 16 28 2 2" xfId="21787" xr:uid="{0874210B-548C-4CE5-AB46-3130064089D0}"/>
    <cellStyle name="Normal 16 28 2 2 2" xfId="27343" xr:uid="{FAB2BC87-CA6B-4FE1-B487-5409FDB5E24A}"/>
    <cellStyle name="Normal 16 28 2 2 3" xfId="32837" xr:uid="{61F95171-E04F-42B1-8E9D-15A432D5F9DD}"/>
    <cellStyle name="Normal 16 28 2 2 4" xfId="38321" xr:uid="{A2F7B595-4624-44FA-932F-69C65E322A53}"/>
    <cellStyle name="Normal 16 28 2 3" xfId="24614" xr:uid="{842C2B3F-6B58-42BD-9E87-4E2C0CB3B405}"/>
    <cellStyle name="Normal 16 28 2 4" xfId="30108" xr:uid="{0D6F381F-AD86-4432-AD57-A1042FF8BE5A}"/>
    <cellStyle name="Normal 16 28 2 5" xfId="35592" xr:uid="{6D577E56-E65F-4CAB-BC63-7C95C3B12B89}"/>
    <cellStyle name="Normal 16 28 3" xfId="11464" xr:uid="{AE14C86E-2995-432E-A226-B063BE55A07F}"/>
    <cellStyle name="Normal 16 28 4" xfId="16699" xr:uid="{DE05441C-06E1-40EE-9C95-5EEDBCAA1395}"/>
    <cellStyle name="Normal 16 28 5" xfId="18924" xr:uid="{8D61576C-843E-4CB4-98A8-AF76E78C392E}"/>
    <cellStyle name="Normal 16 28 6" xfId="9177" xr:uid="{1645035C-9DD6-4B0E-97C3-966D7585FCFE}"/>
    <cellStyle name="Normal 16 28 6 2" xfId="20498" xr:uid="{63D491E7-F318-40D5-A2E1-8F77D1189B13}"/>
    <cellStyle name="Normal 16 28 6 2 2" xfId="26054" xr:uid="{0161FD93-872D-4DAA-BDEE-3DC0D6A5AF58}"/>
    <cellStyle name="Normal 16 28 6 2 3" xfId="31548" xr:uid="{C29C0D53-505C-4DCA-9A85-3914C0A64352}"/>
    <cellStyle name="Normal 16 28 6 2 4" xfId="37032" xr:uid="{41D37BF8-2C22-4A11-A63F-E4278ACC5BA4}"/>
    <cellStyle name="Normal 16 28 6 3" xfId="23325" xr:uid="{6EDA280B-FFF5-48D5-A969-175D84615069}"/>
    <cellStyle name="Normal 16 28 6 4" xfId="28819" xr:uid="{B1896829-B50C-4322-8CC2-939CDC273C61}"/>
    <cellStyle name="Normal 16 28 6 5" xfId="34303" xr:uid="{43A9482E-87EA-41BC-B863-891442DCE00D}"/>
    <cellStyle name="Normal 16 29" xfId="6106" xr:uid="{84A7692F-E864-4A2F-B1AB-C319D8F7774B}"/>
    <cellStyle name="Normal 16 29 2" xfId="14501" xr:uid="{090DCD7D-AF44-4221-8EB9-44A63D2CE21E}"/>
    <cellStyle name="Normal 16 29 2 2" xfId="21788" xr:uid="{F951C6FE-0768-4244-ABAB-3D16BC4A2431}"/>
    <cellStyle name="Normal 16 29 2 2 2" xfId="27344" xr:uid="{D8BF4394-747E-4670-86EB-42685A46D248}"/>
    <cellStyle name="Normal 16 29 2 2 3" xfId="32838" xr:uid="{5E83A6BE-72D4-4335-B478-C60F21526582}"/>
    <cellStyle name="Normal 16 29 2 2 4" xfId="38322" xr:uid="{8749E0A4-C00F-4A53-A103-BCEB6613B537}"/>
    <cellStyle name="Normal 16 29 2 3" xfId="24615" xr:uid="{EB4A6DF7-C5F7-4C09-93B8-A7388655072F}"/>
    <cellStyle name="Normal 16 29 2 4" xfId="30109" xr:uid="{B10F75F0-5963-417A-B7B2-D401FC5BEAC6}"/>
    <cellStyle name="Normal 16 29 2 5" xfId="35593" xr:uid="{43A15DA7-C752-43B2-8687-0E530043020A}"/>
    <cellStyle name="Normal 16 29 3" xfId="11465" xr:uid="{FEB77641-FB29-4E57-BC50-84A631B60492}"/>
    <cellStyle name="Normal 16 29 4" xfId="16700" xr:uid="{695D7F3D-FF7D-4F70-A04F-35977AB9ED4F}"/>
    <cellStyle name="Normal 16 29 5" xfId="18925" xr:uid="{047BE1EC-2542-4817-BF4B-2DF1776859F9}"/>
    <cellStyle name="Normal 16 29 6" xfId="9178" xr:uid="{1DD7D666-E490-4326-93C0-8CC66A222C91}"/>
    <cellStyle name="Normal 16 29 6 2" xfId="20499" xr:uid="{F49037F6-2DE5-4F5B-B9EA-46FD744EE356}"/>
    <cellStyle name="Normal 16 29 6 2 2" xfId="26055" xr:uid="{EE07E7D4-4132-4D92-BCBF-99040BA09F86}"/>
    <cellStyle name="Normal 16 29 6 2 3" xfId="31549" xr:uid="{6EF134AF-6D2B-407D-A7A5-5C17BB27540E}"/>
    <cellStyle name="Normal 16 29 6 2 4" xfId="37033" xr:uid="{AEBDDA5F-0A04-4744-8C48-17B091023C14}"/>
    <cellStyle name="Normal 16 29 6 3" xfId="23326" xr:uid="{77D41BBA-DEAB-477F-BA2B-290BCD17170B}"/>
    <cellStyle name="Normal 16 29 6 4" xfId="28820" xr:uid="{16B92E14-0CAD-41C5-A69B-52900C521B89}"/>
    <cellStyle name="Normal 16 29 6 5" xfId="34304" xr:uid="{4DFE61D8-E7A8-4D27-8509-F0CB21655CDE}"/>
    <cellStyle name="Normal 16 3" xfId="6107" xr:uid="{E1AFA5AA-079F-40AE-B087-FB880F8EE23E}"/>
    <cellStyle name="Normal 16 3 2" xfId="14502" xr:uid="{6E0CD867-E23D-439D-A100-18C83C4737E2}"/>
    <cellStyle name="Normal 16 3 2 2" xfId="21789" xr:uid="{EEEC15D9-3F76-4682-9CDB-61D93CCCFA62}"/>
    <cellStyle name="Normal 16 3 2 2 2" xfId="27345" xr:uid="{749D71E2-4002-422F-88D3-2C1BC26E8C61}"/>
    <cellStyle name="Normal 16 3 2 2 3" xfId="32839" xr:uid="{ECDDCBE8-938D-42F2-8639-8B24C37B7133}"/>
    <cellStyle name="Normal 16 3 2 2 4" xfId="38323" xr:uid="{FAF48DE6-CBA6-4655-BD97-4B053E7868D9}"/>
    <cellStyle name="Normal 16 3 2 3" xfId="24616" xr:uid="{D99B99D2-0820-4627-A959-B5535AD822F3}"/>
    <cellStyle name="Normal 16 3 2 4" xfId="30110" xr:uid="{ADCD1C77-A879-4A6F-9196-2D84BB051E0D}"/>
    <cellStyle name="Normal 16 3 2 5" xfId="35594" xr:uid="{94F958AF-3AAE-403E-85BC-2F1443B30A7C}"/>
    <cellStyle name="Normal 16 3 3" xfId="11466" xr:uid="{63E71149-9078-4577-B5E8-B6B5F8BD1413}"/>
    <cellStyle name="Normal 16 3 4" xfId="16701" xr:uid="{72507968-C14B-411F-A836-3A5DE2D66FD8}"/>
    <cellStyle name="Normal 16 3 5" xfId="18926" xr:uid="{FF9DC69E-D470-407A-BEF3-AFE15DC56C1A}"/>
    <cellStyle name="Normal 16 3 6" xfId="9179" xr:uid="{DBA39C20-5286-4474-B9E2-800626BBBDDB}"/>
    <cellStyle name="Normal 16 3 6 2" xfId="20500" xr:uid="{7F63E7F9-E5A2-4E87-8DA0-705C4507E9DF}"/>
    <cellStyle name="Normal 16 3 6 2 2" xfId="26056" xr:uid="{86FA3064-0D5E-4E9D-868C-A27928370F7C}"/>
    <cellStyle name="Normal 16 3 6 2 3" xfId="31550" xr:uid="{374F4537-72BA-4982-897D-CECAE3634ED5}"/>
    <cellStyle name="Normal 16 3 6 2 4" xfId="37034" xr:uid="{0FE57297-FA79-4EB9-BC1D-CAB955685B7F}"/>
    <cellStyle name="Normal 16 3 6 3" xfId="23327" xr:uid="{2E2DD765-6CC7-4534-B630-35BA5FC72E16}"/>
    <cellStyle name="Normal 16 3 6 4" xfId="28821" xr:uid="{2F5A5754-B734-4B4B-A41A-775A9081DD43}"/>
    <cellStyle name="Normal 16 3 6 5" xfId="34305" xr:uid="{7722F455-DFE6-4C06-A6B0-3C9FBBB5366E}"/>
    <cellStyle name="Normal 16 30" xfId="6108" xr:uid="{006F23B5-E175-4147-9651-6B25E5ED1714}"/>
    <cellStyle name="Normal 16 30 2" xfId="14503" xr:uid="{68B0E23F-AFE0-4C0C-817E-41600B70DD20}"/>
    <cellStyle name="Normal 16 30 2 2" xfId="21790" xr:uid="{2837A629-AAD9-46A9-B012-19F153FDDBD5}"/>
    <cellStyle name="Normal 16 30 2 2 2" xfId="27346" xr:uid="{3AA0F03D-6F2D-4502-8DE0-293DF9BCD07E}"/>
    <cellStyle name="Normal 16 30 2 2 3" xfId="32840" xr:uid="{476AAE16-BFDC-4900-93F0-5AE9F6F69FC2}"/>
    <cellStyle name="Normal 16 30 2 2 4" xfId="38324" xr:uid="{629EDCE1-9B4E-41CF-8C49-9DCF7FDBF3D9}"/>
    <cellStyle name="Normal 16 30 2 3" xfId="24617" xr:uid="{50FB3872-8565-4E6A-9796-47336653B518}"/>
    <cellStyle name="Normal 16 30 2 4" xfId="30111" xr:uid="{557C9727-560C-4B2F-87EF-773DFF3D09FD}"/>
    <cellStyle name="Normal 16 30 2 5" xfId="35595" xr:uid="{E63A0B4C-56C0-42F0-B37B-51C6FB9DF29D}"/>
    <cellStyle name="Normal 16 30 3" xfId="11467" xr:uid="{6CF8113E-8C40-462C-8B46-72B972A14967}"/>
    <cellStyle name="Normal 16 30 4" xfId="16702" xr:uid="{0F937CE9-8B5C-46DB-A04B-43013AC7CCEF}"/>
    <cellStyle name="Normal 16 30 5" xfId="18927" xr:uid="{DBEA1470-6677-4323-A334-5F43B5F3BEA8}"/>
    <cellStyle name="Normal 16 30 6" xfId="9180" xr:uid="{D8A9C98A-F953-4E20-8C4E-C30CE8C7D465}"/>
    <cellStyle name="Normal 16 30 6 2" xfId="20501" xr:uid="{EF8E9CC8-B3A3-41FA-BFC9-0FB23B84986B}"/>
    <cellStyle name="Normal 16 30 6 2 2" xfId="26057" xr:uid="{95075A4D-B395-4300-A180-73927F398304}"/>
    <cellStyle name="Normal 16 30 6 2 3" xfId="31551" xr:uid="{19AA01B9-063C-4726-AA79-02D7B1B08F53}"/>
    <cellStyle name="Normal 16 30 6 2 4" xfId="37035" xr:uid="{25A6EF16-54F2-406C-B13B-207F9DB2A0CA}"/>
    <cellStyle name="Normal 16 30 6 3" xfId="23328" xr:uid="{A5DCD0A6-2980-4661-A8E9-B363E926089D}"/>
    <cellStyle name="Normal 16 30 6 4" xfId="28822" xr:uid="{3F0CFAA1-5AC8-4701-A3EA-04FC4D1D8030}"/>
    <cellStyle name="Normal 16 30 6 5" xfId="34306" xr:uid="{07298E34-30AC-4D84-AE77-3DA30B6ABC1A}"/>
    <cellStyle name="Normal 16 31" xfId="6109" xr:uid="{39183025-87A3-4DD9-9F04-097D8A3B9153}"/>
    <cellStyle name="Normal 16 31 2" xfId="14504" xr:uid="{5DCD678C-2C6C-4893-9EEE-94C468F4E5AB}"/>
    <cellStyle name="Normal 16 31 2 2" xfId="21791" xr:uid="{6102F593-67DB-49ED-A82E-CD600B4824ED}"/>
    <cellStyle name="Normal 16 31 2 2 2" xfId="27347" xr:uid="{8998018D-AB7E-49C6-A705-4927CF4588B2}"/>
    <cellStyle name="Normal 16 31 2 2 3" xfId="32841" xr:uid="{91F5F384-D733-4ECE-9A7C-915BCD275C9E}"/>
    <cellStyle name="Normal 16 31 2 2 4" xfId="38325" xr:uid="{1BD544EE-F510-402A-AC54-47B208FF42AE}"/>
    <cellStyle name="Normal 16 31 2 3" xfId="24618" xr:uid="{C7276835-D43B-4727-BC31-4E806CEB79F5}"/>
    <cellStyle name="Normal 16 31 2 4" xfId="30112" xr:uid="{23F5B21B-0D49-49E5-939F-C48BCB3B5C47}"/>
    <cellStyle name="Normal 16 31 2 5" xfId="35596" xr:uid="{78E3F9F7-8740-46DC-8BD9-BE5991EAC312}"/>
    <cellStyle name="Normal 16 31 3" xfId="11468" xr:uid="{3E9533A6-EF9A-44B3-95CF-4A29F9B79732}"/>
    <cellStyle name="Normal 16 31 4" xfId="16703" xr:uid="{ECF95676-8624-499F-BDDF-7C5F1035727C}"/>
    <cellStyle name="Normal 16 31 5" xfId="18928" xr:uid="{C5A3157A-5160-480B-9BEF-668C4E5D4CA2}"/>
    <cellStyle name="Normal 16 31 6" xfId="9181" xr:uid="{F12B2F3F-AD66-445A-AA34-5D6D0E67C95D}"/>
    <cellStyle name="Normal 16 31 6 2" xfId="20502" xr:uid="{B27CA954-1F82-47A7-AF40-19D65A5BE28F}"/>
    <cellStyle name="Normal 16 31 6 2 2" xfId="26058" xr:uid="{A8CE7D85-51A1-447C-98B2-0590F2C98DEC}"/>
    <cellStyle name="Normal 16 31 6 2 3" xfId="31552" xr:uid="{2AD140D3-E413-4209-984C-4C9D79F566FD}"/>
    <cellStyle name="Normal 16 31 6 2 4" xfId="37036" xr:uid="{7084EB85-B912-4E1E-BCC3-EAF393E4272B}"/>
    <cellStyle name="Normal 16 31 6 3" xfId="23329" xr:uid="{D0A1C9FE-46E5-4EBA-AF2C-E100E54E21E9}"/>
    <cellStyle name="Normal 16 31 6 4" xfId="28823" xr:uid="{63C06445-0347-4A72-85A3-BE66CC65C218}"/>
    <cellStyle name="Normal 16 31 6 5" xfId="34307" xr:uid="{BED0B58B-EE1D-401E-8628-937713B178D0}"/>
    <cellStyle name="Normal 16 32" xfId="6110" xr:uid="{29F95FCB-CF21-4988-B740-61A112504FFE}"/>
    <cellStyle name="Normal 16 32 2" xfId="14505" xr:uid="{85F5DB85-4443-4C22-8190-3EC6464A1465}"/>
    <cellStyle name="Normal 16 32 2 2" xfId="21792" xr:uid="{A58E8C8A-82AB-4EC3-94D7-CACEE8C775EA}"/>
    <cellStyle name="Normal 16 32 2 2 2" xfId="27348" xr:uid="{30794554-FADF-4822-B18A-92EF86818DB1}"/>
    <cellStyle name="Normal 16 32 2 2 3" xfId="32842" xr:uid="{933DC05B-7B12-462D-B3EB-63BA676972F4}"/>
    <cellStyle name="Normal 16 32 2 2 4" xfId="38326" xr:uid="{12364BF3-893A-48AC-847D-AB83FF28F7A1}"/>
    <cellStyle name="Normal 16 32 2 3" xfId="24619" xr:uid="{7EFBC922-911F-4A0C-9FA4-059145E66400}"/>
    <cellStyle name="Normal 16 32 2 4" xfId="30113" xr:uid="{01E2E65F-FE42-40CB-8E9C-E11F5380755E}"/>
    <cellStyle name="Normal 16 32 2 5" xfId="35597" xr:uid="{F1410B80-0A2B-435C-A437-F7DBDF69E988}"/>
    <cellStyle name="Normal 16 32 3" xfId="11469" xr:uid="{BFBD58FD-E1C8-483B-9E64-67A2E4911139}"/>
    <cellStyle name="Normal 16 32 4" xfId="16704" xr:uid="{91A0770E-E49A-4B80-8A15-04A900CBFF4A}"/>
    <cellStyle name="Normal 16 32 5" xfId="18929" xr:uid="{2919918D-B748-44EE-A03D-10E4FB19F812}"/>
    <cellStyle name="Normal 16 32 6" xfId="9182" xr:uid="{80461596-9035-4B4C-B57A-ED4B8AD335DE}"/>
    <cellStyle name="Normal 16 32 6 2" xfId="20503" xr:uid="{1E13491D-6881-429E-BAFD-75435BFDABEA}"/>
    <cellStyle name="Normal 16 32 6 2 2" xfId="26059" xr:uid="{99ADA6CE-988A-4FD3-886E-0C49B4289172}"/>
    <cellStyle name="Normal 16 32 6 2 3" xfId="31553" xr:uid="{46C6CAFA-8888-4050-AC4D-0C1D73A25241}"/>
    <cellStyle name="Normal 16 32 6 2 4" xfId="37037" xr:uid="{3B3947BB-D3B2-4D81-9C20-F7C7B2742B01}"/>
    <cellStyle name="Normal 16 32 6 3" xfId="23330" xr:uid="{4610B29D-701A-4BDB-8D59-328693D3E143}"/>
    <cellStyle name="Normal 16 32 6 4" xfId="28824" xr:uid="{C300555D-5386-4D56-ABAC-16B61B83CEE0}"/>
    <cellStyle name="Normal 16 32 6 5" xfId="34308" xr:uid="{0822F848-DD62-4372-9ECB-525EAED412E5}"/>
    <cellStyle name="Normal 16 33" xfId="6111" xr:uid="{85995816-C453-4455-8952-473AA8939E63}"/>
    <cellStyle name="Normal 16 33 2" xfId="14506" xr:uid="{8E39ACA8-80B6-49D1-A05A-4D3D72B4F267}"/>
    <cellStyle name="Normal 16 33 2 2" xfId="21793" xr:uid="{57491F03-A652-4F07-9DD7-D65C2C02741E}"/>
    <cellStyle name="Normal 16 33 2 2 2" xfId="27349" xr:uid="{47A207BF-D271-4611-B8EB-D6AB88AB66DA}"/>
    <cellStyle name="Normal 16 33 2 2 3" xfId="32843" xr:uid="{43922CBC-84FA-4B0E-9630-A773B366678C}"/>
    <cellStyle name="Normal 16 33 2 2 4" xfId="38327" xr:uid="{3BFA66C3-F87B-42CE-ACD4-2A0BF88E8F80}"/>
    <cellStyle name="Normal 16 33 2 3" xfId="24620" xr:uid="{E8830F84-4386-4425-BD9A-4B678EF20CBB}"/>
    <cellStyle name="Normal 16 33 2 4" xfId="30114" xr:uid="{6ACEBAAD-3906-41DB-B31C-D36AD798E269}"/>
    <cellStyle name="Normal 16 33 2 5" xfId="35598" xr:uid="{ADCBF367-016F-4B96-B393-B6F071456A9D}"/>
    <cellStyle name="Normal 16 33 3" xfId="11470" xr:uid="{7CF168FB-76A8-4A8F-93EC-FD8643179E63}"/>
    <cellStyle name="Normal 16 33 4" xfId="16705" xr:uid="{61A7D034-AB31-412A-9DE3-A850E7CD03F4}"/>
    <cellStyle name="Normal 16 33 5" xfId="18930" xr:uid="{51B1294C-EC6E-4DC0-90A9-D2C0E726DE9C}"/>
    <cellStyle name="Normal 16 33 6" xfId="9183" xr:uid="{E8B3BB9D-7E11-4FF7-A07D-EF4C29E11A09}"/>
    <cellStyle name="Normal 16 33 6 2" xfId="20504" xr:uid="{9065ACB3-97D5-4B24-A7BA-9085C3CC9301}"/>
    <cellStyle name="Normal 16 33 6 2 2" xfId="26060" xr:uid="{A6216000-05F6-48F8-A421-1233674DE473}"/>
    <cellStyle name="Normal 16 33 6 2 3" xfId="31554" xr:uid="{49FBD5D7-33A4-47FF-8C92-18E887CB2FF7}"/>
    <cellStyle name="Normal 16 33 6 2 4" xfId="37038" xr:uid="{15D38A46-6DA4-44E0-8D40-755418CC6F93}"/>
    <cellStyle name="Normal 16 33 6 3" xfId="23331" xr:uid="{031AC868-592A-4455-878E-F1B12B2C4BBF}"/>
    <cellStyle name="Normal 16 33 6 4" xfId="28825" xr:uid="{E8D28685-2452-46DC-AC01-FE667ED0E507}"/>
    <cellStyle name="Normal 16 33 6 5" xfId="34309" xr:uid="{98B6741B-08A1-4055-A11E-0D3DED741F30}"/>
    <cellStyle name="Normal 16 34" xfId="6112" xr:uid="{00B17B8B-A3F9-4837-B434-95CAA23B99A2}"/>
    <cellStyle name="Normal 16 34 2" xfId="14507" xr:uid="{AE02A715-D6E9-4BEF-B23A-D4E5FD5C2706}"/>
    <cellStyle name="Normal 16 34 2 2" xfId="21794" xr:uid="{07472C6A-2007-46F1-917A-4966934B7AA9}"/>
    <cellStyle name="Normal 16 34 2 2 2" xfId="27350" xr:uid="{D3DE3C3F-1BB3-434F-94D0-D3CA06EB0CA9}"/>
    <cellStyle name="Normal 16 34 2 2 3" xfId="32844" xr:uid="{EAB20C3C-7C6C-4132-8E1A-F66E48F466AE}"/>
    <cellStyle name="Normal 16 34 2 2 4" xfId="38328" xr:uid="{1CEDC57D-B395-4BB9-8268-17AFC78C0B5F}"/>
    <cellStyle name="Normal 16 34 2 3" xfId="24621" xr:uid="{92D4DE7B-9C73-4187-A35A-14FE707384C8}"/>
    <cellStyle name="Normal 16 34 2 4" xfId="30115" xr:uid="{9F8E976C-CBE4-4E68-9521-292F7E3E2F51}"/>
    <cellStyle name="Normal 16 34 2 5" xfId="35599" xr:uid="{AA0B27E3-0AD3-4020-9931-418CB4A4EF5B}"/>
    <cellStyle name="Normal 16 34 3" xfId="11471" xr:uid="{1F2DA4D3-166D-47DF-8827-1D5AFF81A108}"/>
    <cellStyle name="Normal 16 34 4" xfId="16706" xr:uid="{69955AFB-6C8B-4664-BD67-477FE2632969}"/>
    <cellStyle name="Normal 16 34 5" xfId="18931" xr:uid="{17BE1538-7D9F-4145-856A-1FD908DC39A1}"/>
    <cellStyle name="Normal 16 34 6" xfId="9184" xr:uid="{F4DFE6D5-C668-4160-A6F8-7A16779A799E}"/>
    <cellStyle name="Normal 16 34 6 2" xfId="20505" xr:uid="{93FA7ED1-86DE-4153-A448-9295826C85D1}"/>
    <cellStyle name="Normal 16 34 6 2 2" xfId="26061" xr:uid="{FE5BF424-538E-4B94-9EDA-01187444A3B0}"/>
    <cellStyle name="Normal 16 34 6 2 3" xfId="31555" xr:uid="{BE0156DB-64A7-416D-A396-07E07DECA010}"/>
    <cellStyle name="Normal 16 34 6 2 4" xfId="37039" xr:uid="{C4F8F4EF-0E34-4F4D-9442-2F96F33A46A5}"/>
    <cellStyle name="Normal 16 34 6 3" xfId="23332" xr:uid="{51E55DD6-4323-4EED-9080-62850F3F7389}"/>
    <cellStyle name="Normal 16 34 6 4" xfId="28826" xr:uid="{C4F41845-582F-43F5-B9E4-FB1ED7582BD8}"/>
    <cellStyle name="Normal 16 34 6 5" xfId="34310" xr:uid="{F5AD0C06-9055-414B-B608-D8BC3872CE54}"/>
    <cellStyle name="Normal 16 35" xfId="6113" xr:uid="{74FC87AB-0604-455B-866B-37428BE7A679}"/>
    <cellStyle name="Normal 16 35 2" xfId="14508" xr:uid="{CC8B0ED7-73C6-46CE-8565-A72ED16B7435}"/>
    <cellStyle name="Normal 16 35 2 2" xfId="21795" xr:uid="{C46D4FD9-01EA-4B11-9564-A4C9876D3B90}"/>
    <cellStyle name="Normal 16 35 2 2 2" xfId="27351" xr:uid="{0549E619-25F4-49D8-B3E3-5505E9739B6F}"/>
    <cellStyle name="Normal 16 35 2 2 3" xfId="32845" xr:uid="{EDD8F475-74A8-490B-B128-D19FF08F6C9E}"/>
    <cellStyle name="Normal 16 35 2 2 4" xfId="38329" xr:uid="{009BD088-AFFA-47DD-9348-433D381A3EF5}"/>
    <cellStyle name="Normal 16 35 2 3" xfId="24622" xr:uid="{55ED0DC9-7761-42EF-AB59-20BE882643B3}"/>
    <cellStyle name="Normal 16 35 2 4" xfId="30116" xr:uid="{F24F65A1-B6ED-4243-BC70-12191B715D5D}"/>
    <cellStyle name="Normal 16 35 2 5" xfId="35600" xr:uid="{FCDC0926-0A4D-4770-80C2-D8E68D893434}"/>
    <cellStyle name="Normal 16 35 3" xfId="11472" xr:uid="{B008AAD7-91DE-4756-8D46-F7EE3173517A}"/>
    <cellStyle name="Normal 16 35 4" xfId="16707" xr:uid="{66EE6C26-D02F-49AD-899C-3D6E89B44542}"/>
    <cellStyle name="Normal 16 35 5" xfId="18932" xr:uid="{22FBC081-9D62-4971-AA09-39FB7E7036B1}"/>
    <cellStyle name="Normal 16 35 6" xfId="9185" xr:uid="{040A822C-4505-4FD0-89A8-D21C16BF812D}"/>
    <cellStyle name="Normal 16 35 6 2" xfId="20506" xr:uid="{C889A7E9-1A41-4E50-823C-6F9FEA5E0846}"/>
    <cellStyle name="Normal 16 35 6 2 2" xfId="26062" xr:uid="{49626B58-884B-4849-B92B-986742075553}"/>
    <cellStyle name="Normal 16 35 6 2 3" xfId="31556" xr:uid="{E1B28102-CE36-4C10-8D08-339FA1BE7116}"/>
    <cellStyle name="Normal 16 35 6 2 4" xfId="37040" xr:uid="{8836B84F-66F9-41AE-9F89-E6D700F110FF}"/>
    <cellStyle name="Normal 16 35 6 3" xfId="23333" xr:uid="{30ADAF8E-3C6D-42F7-BAC3-873DB6B883E7}"/>
    <cellStyle name="Normal 16 35 6 4" xfId="28827" xr:uid="{C4921DC5-C5C3-4F87-9952-048702A25B72}"/>
    <cellStyle name="Normal 16 35 6 5" xfId="34311" xr:uid="{F11B4990-632E-44BA-B3A9-A58112A513C2}"/>
    <cellStyle name="Normal 16 36" xfId="6114" xr:uid="{598096F5-D715-45B8-A1A5-45FA851190C6}"/>
    <cellStyle name="Normal 16 36 2" xfId="14509" xr:uid="{E2FD9DFD-3953-4F5F-A277-22C49779A919}"/>
    <cellStyle name="Normal 16 36 2 2" xfId="21796" xr:uid="{C92D2919-F866-4274-950F-DEE5568F0176}"/>
    <cellStyle name="Normal 16 36 2 2 2" xfId="27352" xr:uid="{011DD7D8-4087-46E4-86CD-0B7C0908E4C5}"/>
    <cellStyle name="Normal 16 36 2 2 3" xfId="32846" xr:uid="{4E28F8E7-5E85-4CCD-82F1-E848E2DD4D52}"/>
    <cellStyle name="Normal 16 36 2 2 4" xfId="38330" xr:uid="{2CA3B042-3467-481E-9A18-F9B18A475F8F}"/>
    <cellStyle name="Normal 16 36 2 3" xfId="24623" xr:uid="{41E03C7F-116B-4FDA-A9B6-88CA7B4B7AA0}"/>
    <cellStyle name="Normal 16 36 2 4" xfId="30117" xr:uid="{0A350C65-8D5F-4EC9-B10C-ADA50445111D}"/>
    <cellStyle name="Normal 16 36 2 5" xfId="35601" xr:uid="{4E49BC56-DB25-4091-8E22-AC847A9B83CC}"/>
    <cellStyle name="Normal 16 36 3" xfId="12448" xr:uid="{94E6C271-BF31-4F75-AA4D-C792EB3C9FC3}"/>
    <cellStyle name="Normal 16 36 4" xfId="9186" xr:uid="{E7BD30A5-F04F-4AC1-B38A-8EEE0FEFF3D8}"/>
    <cellStyle name="Normal 16 36 4 2" xfId="20507" xr:uid="{716DF2D2-638C-4CDF-A61F-01B63719250A}"/>
    <cellStyle name="Normal 16 36 4 2 2" xfId="26063" xr:uid="{A94D0DB0-7D63-4B3F-A35A-450C08ABBA4B}"/>
    <cellStyle name="Normal 16 36 4 2 3" xfId="31557" xr:uid="{4E6D9C9E-DFED-4D24-BF1E-7F457DB1EE6B}"/>
    <cellStyle name="Normal 16 36 4 2 4" xfId="37041" xr:uid="{B8CD533B-91C0-4F72-B698-9396A3AE1D06}"/>
    <cellStyle name="Normal 16 36 4 3" xfId="23334" xr:uid="{DD123ABE-5C07-4FA7-86B9-636AAF0D143E}"/>
    <cellStyle name="Normal 16 36 4 4" xfId="28828" xr:uid="{8C8EC350-C20B-4431-97CC-DEAE6E81A524}"/>
    <cellStyle name="Normal 16 36 4 5" xfId="34312" xr:uid="{FA45D928-E19E-4DC8-B40C-75EF52F015E0}"/>
    <cellStyle name="Normal 16 37" xfId="14480" xr:uid="{B6719C2C-51AD-4EA0-B25C-2361D30C6FA7}"/>
    <cellStyle name="Normal 16 37 2" xfId="21767" xr:uid="{0CAE2159-9701-49CF-9468-1BE5F94C4B36}"/>
    <cellStyle name="Normal 16 37 2 2" xfId="27323" xr:uid="{0B53A7D5-BB01-4BD1-9D72-62B93D065623}"/>
    <cellStyle name="Normal 16 37 2 3" xfId="32817" xr:uid="{FDDEB35F-EB75-4B53-A28A-33DA38E39B95}"/>
    <cellStyle name="Normal 16 37 2 4" xfId="38301" xr:uid="{CD442089-325F-4D1C-9925-61B733DFF6C6}"/>
    <cellStyle name="Normal 16 37 3" xfId="24594" xr:uid="{35DC413E-3CAF-43E6-825E-7DB256FD0CA0}"/>
    <cellStyle name="Normal 16 37 4" xfId="30088" xr:uid="{863CE82A-0255-442C-A853-BEA596E055E4}"/>
    <cellStyle name="Normal 16 37 5" xfId="35572" xr:uid="{571CB741-1D9B-4605-91DA-49F484ECB158}"/>
    <cellStyle name="Normal 16 38" xfId="11444" xr:uid="{C12922EC-3A1D-40B2-932C-67D032BAB2E7}"/>
    <cellStyle name="Normal 16 39" xfId="16679" xr:uid="{D10312E3-7638-48EF-B8DF-C2EEBD2744CB}"/>
    <cellStyle name="Normal 16 4" xfId="6115" xr:uid="{107C06C7-12F1-4857-A54E-9F63766B2A6C}"/>
    <cellStyle name="Normal 16 4 2" xfId="14510" xr:uid="{21292E59-0336-44A4-BAB6-91CA85E807FF}"/>
    <cellStyle name="Normal 16 4 2 2" xfId="21797" xr:uid="{B84D750C-000C-4118-8654-180F3FC4C967}"/>
    <cellStyle name="Normal 16 4 2 2 2" xfId="27353" xr:uid="{1BB3D6F1-6171-4011-BE7F-A7AC6D250982}"/>
    <cellStyle name="Normal 16 4 2 2 3" xfId="32847" xr:uid="{FD374777-1020-4993-A1B6-A6D1D65CB52B}"/>
    <cellStyle name="Normal 16 4 2 2 4" xfId="38331" xr:uid="{7DA3FDD1-C4A6-4A6E-9979-1983D603FDF2}"/>
    <cellStyle name="Normal 16 4 2 3" xfId="24624" xr:uid="{07925786-58EB-4A13-A78F-AAE8494E625E}"/>
    <cellStyle name="Normal 16 4 2 4" xfId="30118" xr:uid="{4D1523D1-EF97-43D8-9906-297EA4AC0359}"/>
    <cellStyle name="Normal 16 4 2 5" xfId="35602" xr:uid="{AB6B171D-D107-4E5E-9BDF-8E572DD2933A}"/>
    <cellStyle name="Normal 16 4 3" xfId="11473" xr:uid="{C7601FB1-38F7-48FE-90DF-C907C2AD8C61}"/>
    <cellStyle name="Normal 16 4 4" xfId="16708" xr:uid="{3EB7ED6E-F7D3-4AC7-B892-BE7A475C5ABD}"/>
    <cellStyle name="Normal 16 4 5" xfId="18933" xr:uid="{7CFFFCB3-BE22-4A42-B5BD-AA64D182A218}"/>
    <cellStyle name="Normal 16 4 6" xfId="9187" xr:uid="{65D9A126-18B3-4EB6-AAAE-090F7E09D1A9}"/>
    <cellStyle name="Normal 16 4 6 2" xfId="20508" xr:uid="{8188225B-AA38-47DF-9495-4164DAB57646}"/>
    <cellStyle name="Normal 16 4 6 2 2" xfId="26064" xr:uid="{67D1363B-969C-4062-82ED-3961CA304981}"/>
    <cellStyle name="Normal 16 4 6 2 3" xfId="31558" xr:uid="{14606B3C-9386-48A7-9DE5-C16F45FDDA16}"/>
    <cellStyle name="Normal 16 4 6 2 4" xfId="37042" xr:uid="{D24E00EE-2F08-4D74-8465-BD30C27A2423}"/>
    <cellStyle name="Normal 16 4 6 3" xfId="23335" xr:uid="{E0942D23-FCCE-4E4A-8B8F-7D6D7EA389CA}"/>
    <cellStyle name="Normal 16 4 6 4" xfId="28829" xr:uid="{EBA3D37C-DF70-43BC-ABBD-611E642F082C}"/>
    <cellStyle name="Normal 16 4 6 5" xfId="34313" xr:uid="{28EBB9A3-7EE4-4C0F-95D7-EACAB22C366B}"/>
    <cellStyle name="Normal 16 40" xfId="9157" xr:uid="{8BD0FF84-9F0C-4CA6-B19B-0E48EE5AD5FA}"/>
    <cellStyle name="Normal 16 40 2" xfId="20478" xr:uid="{1B6354BF-3E71-4A83-9FFD-331382CF7B53}"/>
    <cellStyle name="Normal 16 40 2 2" xfId="26034" xr:uid="{645B6A09-B88F-411E-95D3-A69B40F253E8}"/>
    <cellStyle name="Normal 16 40 2 3" xfId="31528" xr:uid="{0D7D29A8-C8B6-4FBB-A23C-22AE651F277C}"/>
    <cellStyle name="Normal 16 40 2 4" xfId="37012" xr:uid="{C4E2AA0E-8100-44F3-9DC6-D597FA04D864}"/>
    <cellStyle name="Normal 16 40 3" xfId="23305" xr:uid="{DC57AF20-421C-49AA-B260-1FBFF6C49385}"/>
    <cellStyle name="Normal 16 40 4" xfId="28799" xr:uid="{401F9AC6-9A12-4451-8F94-66A170FD72E6}"/>
    <cellStyle name="Normal 16 40 5" xfId="34283" xr:uid="{EA39FB82-2D44-4F9A-843B-1A54812C3528}"/>
    <cellStyle name="Normal 16 41" xfId="6085" xr:uid="{3C5AB86A-E67D-4F8B-A9B4-8D0B5F6BB63A}"/>
    <cellStyle name="Normal 16 5" xfId="6116" xr:uid="{2FD95376-D65E-4B7C-8C3A-5D166235752F}"/>
    <cellStyle name="Normal 16 5 2" xfId="14511" xr:uid="{730DA926-1E8E-4A12-AB34-D81B620F8B7D}"/>
    <cellStyle name="Normal 16 5 2 2" xfId="21798" xr:uid="{8454CB99-6122-4B83-95E0-84F6343555AE}"/>
    <cellStyle name="Normal 16 5 2 2 2" xfId="27354" xr:uid="{D4566C93-02FB-4BDD-9303-64609A3BEE6A}"/>
    <cellStyle name="Normal 16 5 2 2 3" xfId="32848" xr:uid="{C1F2EB96-6941-4286-8884-1B9ACF0F9601}"/>
    <cellStyle name="Normal 16 5 2 2 4" xfId="38332" xr:uid="{CF1B099A-1104-4F5F-A37A-9345F67D3600}"/>
    <cellStyle name="Normal 16 5 2 3" xfId="24625" xr:uid="{8A773048-6654-466C-BB0A-BFF2F04B4C8F}"/>
    <cellStyle name="Normal 16 5 2 4" xfId="30119" xr:uid="{C14F6675-561F-4505-BE39-28EB7BE29FCD}"/>
    <cellStyle name="Normal 16 5 2 5" xfId="35603" xr:uid="{AAF20667-4271-4042-BEDC-B1E9AFB0D5DE}"/>
    <cellStyle name="Normal 16 5 3" xfId="11474" xr:uid="{01FCB044-6083-4CC6-8301-5431347BD3EC}"/>
    <cellStyle name="Normal 16 5 4" xfId="16709" xr:uid="{85AB7D77-B9A5-4F24-BD8A-1D196CB14E05}"/>
    <cellStyle name="Normal 16 5 5" xfId="18934" xr:uid="{EABF5D62-2A8B-4DBD-860F-45D8AF47D489}"/>
    <cellStyle name="Normal 16 5 6" xfId="9188" xr:uid="{B4296EBA-7796-40B8-B47B-A2A12549A81E}"/>
    <cellStyle name="Normal 16 5 6 2" xfId="20509" xr:uid="{99D2B79E-4589-4785-8F14-57DB8000B65C}"/>
    <cellStyle name="Normal 16 5 6 2 2" xfId="26065" xr:uid="{D83CCAA6-725D-4E04-8F97-382FA0AC07B9}"/>
    <cellStyle name="Normal 16 5 6 2 3" xfId="31559" xr:uid="{8AD87D00-6D7D-4618-B325-498574BFEE55}"/>
    <cellStyle name="Normal 16 5 6 2 4" xfId="37043" xr:uid="{EE152608-F56C-44B6-B9CA-78156D3AA9AB}"/>
    <cellStyle name="Normal 16 5 6 3" xfId="23336" xr:uid="{8C55DBCC-3E6E-4F24-B791-E964AB3539ED}"/>
    <cellStyle name="Normal 16 5 6 4" xfId="28830" xr:uid="{1AA45C1D-3426-47CD-B924-FD0D1BC042F0}"/>
    <cellStyle name="Normal 16 5 6 5" xfId="34314" xr:uid="{D30E2FCF-2BA2-470E-AD04-DB2B7CB97153}"/>
    <cellStyle name="Normal 16 6" xfId="6117" xr:uid="{E163EAC0-22A4-4C99-8049-78579E0D5A95}"/>
    <cellStyle name="Normal 16 6 2" xfId="14512" xr:uid="{9F0F0055-E508-4A18-A326-631E359F21B9}"/>
    <cellStyle name="Normal 16 6 2 2" xfId="21799" xr:uid="{F115CD86-5C40-47E6-BD9F-DF6C756D0045}"/>
    <cellStyle name="Normal 16 6 2 2 2" xfId="27355" xr:uid="{4C9E302C-C794-40B4-B46F-0CD3EAED5A17}"/>
    <cellStyle name="Normal 16 6 2 2 3" xfId="32849" xr:uid="{9668A56E-7278-49CD-8495-01FB92E2DAA6}"/>
    <cellStyle name="Normal 16 6 2 2 4" xfId="38333" xr:uid="{35C1552F-A651-45C8-9BC5-A72E779C8B08}"/>
    <cellStyle name="Normal 16 6 2 3" xfId="24626" xr:uid="{8FA03E3D-9C2F-47CC-9E41-640CB668DD63}"/>
    <cellStyle name="Normal 16 6 2 4" xfId="30120" xr:uid="{360C7A23-9D81-4ADA-A0FE-366D5A8FBB21}"/>
    <cellStyle name="Normal 16 6 2 5" xfId="35604" xr:uid="{CEE8F376-E414-48DB-97A2-0B26733B7A50}"/>
    <cellStyle name="Normal 16 6 3" xfId="11475" xr:uid="{C9E44470-6D7B-4B77-838C-BBED6F7B1B9E}"/>
    <cellStyle name="Normal 16 6 4" xfId="16710" xr:uid="{7B8441D5-25B0-4475-95C5-E1BBBC948984}"/>
    <cellStyle name="Normal 16 6 5" xfId="18935" xr:uid="{02113035-E3F1-46CC-B783-90220C052F33}"/>
    <cellStyle name="Normal 16 6 6" xfId="9189" xr:uid="{FD60E9A8-26AF-413B-8E5E-D32E4536EADD}"/>
    <cellStyle name="Normal 16 6 6 2" xfId="20510" xr:uid="{0942F5DB-FFD3-4EF8-9654-601EF08074B2}"/>
    <cellStyle name="Normal 16 6 6 2 2" xfId="26066" xr:uid="{6A080AF7-D2CE-4F2D-8CD5-DFAB06BB807F}"/>
    <cellStyle name="Normal 16 6 6 2 3" xfId="31560" xr:uid="{46538F95-998C-46AF-91FB-8CD14722120C}"/>
    <cellStyle name="Normal 16 6 6 2 4" xfId="37044" xr:uid="{0AFD49BB-AD4E-4606-831C-F2EBC72D3396}"/>
    <cellStyle name="Normal 16 6 6 3" xfId="23337" xr:uid="{D7F804C3-534B-4F5C-A3A2-3EC1C4268385}"/>
    <cellStyle name="Normal 16 6 6 4" xfId="28831" xr:uid="{148C56A1-5D97-40A3-82DB-42CAF6BBB3B0}"/>
    <cellStyle name="Normal 16 6 6 5" xfId="34315" xr:uid="{BC913A80-C9C8-40E5-B6E5-7BCE2595E588}"/>
    <cellStyle name="Normal 16 7" xfId="6118" xr:uid="{857F06A0-4575-46B9-9FF4-68B5D3C8677B}"/>
    <cellStyle name="Normal 16 7 2" xfId="14513" xr:uid="{C7ABF8CC-8343-4B4A-9F00-11F3C127202D}"/>
    <cellStyle name="Normal 16 7 2 2" xfId="21800" xr:uid="{CF1467EC-2E37-4E62-AD61-A53DF11F1125}"/>
    <cellStyle name="Normal 16 7 2 2 2" xfId="27356" xr:uid="{0D041A9C-17AD-40B8-B731-C093ED3EE363}"/>
    <cellStyle name="Normal 16 7 2 2 3" xfId="32850" xr:uid="{7D6628C2-8737-48DF-9E92-A880AFA08487}"/>
    <cellStyle name="Normal 16 7 2 2 4" xfId="38334" xr:uid="{C255840F-D354-4DDB-BD9C-7517CC0B4B80}"/>
    <cellStyle name="Normal 16 7 2 3" xfId="24627" xr:uid="{2E906496-AD32-4B9D-A2E0-ED1773A05C8A}"/>
    <cellStyle name="Normal 16 7 2 4" xfId="30121" xr:uid="{6A6630DF-212B-42E1-8944-9BFF780D64F8}"/>
    <cellStyle name="Normal 16 7 2 5" xfId="35605" xr:uid="{45672E77-2DB8-4F6D-A703-1605E31FC23F}"/>
    <cellStyle name="Normal 16 7 3" xfId="11476" xr:uid="{F40D0B98-1C41-4426-8626-E14CAE6D7370}"/>
    <cellStyle name="Normal 16 7 4" xfId="16711" xr:uid="{0D02A003-699A-449D-BA3C-DDCF966E6D77}"/>
    <cellStyle name="Normal 16 7 5" xfId="18936" xr:uid="{5DE2D264-CB3D-4F24-8FF6-B457B05CDC2E}"/>
    <cellStyle name="Normal 16 7 6" xfId="9190" xr:uid="{2EC33AF7-734D-4FDA-8CDC-1C1E3BEE6A98}"/>
    <cellStyle name="Normal 16 7 6 2" xfId="20511" xr:uid="{B54B7E42-9DD6-4152-AE06-FFCB7FAA97C7}"/>
    <cellStyle name="Normal 16 7 6 2 2" xfId="26067" xr:uid="{31938959-5025-4400-982D-FA65EE89C627}"/>
    <cellStyle name="Normal 16 7 6 2 3" xfId="31561" xr:uid="{B3EE01EE-17BD-4F65-BA8F-F17149D42B38}"/>
    <cellStyle name="Normal 16 7 6 2 4" xfId="37045" xr:uid="{17FD6744-21F6-40E9-9F54-B2E66F070EB9}"/>
    <cellStyle name="Normal 16 7 6 3" xfId="23338" xr:uid="{93D527F5-8CF6-4732-96B1-1D243E2869A9}"/>
    <cellStyle name="Normal 16 7 6 4" xfId="28832" xr:uid="{96E5230A-6582-493C-82CA-6F52F1CB845C}"/>
    <cellStyle name="Normal 16 7 6 5" xfId="34316" xr:uid="{AAEAC719-F330-43F7-8424-2C7CB096418B}"/>
    <cellStyle name="Normal 16 8" xfId="6119" xr:uid="{AE007D65-F29C-4006-8756-016CF12CD239}"/>
    <cellStyle name="Normal 16 8 2" xfId="14514" xr:uid="{07B2D476-EA01-466D-9099-580528083E18}"/>
    <cellStyle name="Normal 16 8 2 2" xfId="21801" xr:uid="{EB6B7B2F-9187-408B-AC6A-4EC220325A7C}"/>
    <cellStyle name="Normal 16 8 2 2 2" xfId="27357" xr:uid="{DCDFE6B6-C96A-47AE-818A-B8DF0B97BC7C}"/>
    <cellStyle name="Normal 16 8 2 2 3" xfId="32851" xr:uid="{DA5B04F3-5D9A-44C7-B484-46DDF3F02971}"/>
    <cellStyle name="Normal 16 8 2 2 4" xfId="38335" xr:uid="{674786EF-9D07-43BF-BCED-2C3662768B03}"/>
    <cellStyle name="Normal 16 8 2 3" xfId="24628" xr:uid="{83A8CE20-35E9-44C1-A9BD-3841B3B499FD}"/>
    <cellStyle name="Normal 16 8 2 4" xfId="30122" xr:uid="{84FA573C-8F0F-472A-8FF7-1743793DC253}"/>
    <cellStyle name="Normal 16 8 2 5" xfId="35606" xr:uid="{2F0B1729-8113-4BFF-AA5B-972CF2AF6762}"/>
    <cellStyle name="Normal 16 8 3" xfId="11477" xr:uid="{6752B9FD-85FB-4D85-AF38-2F432C36253D}"/>
    <cellStyle name="Normal 16 8 4" xfId="16712" xr:uid="{12ECBF7D-5482-4939-A8CD-7749CA9B96D4}"/>
    <cellStyle name="Normal 16 8 5" xfId="18937" xr:uid="{C1A594AF-18FD-45CC-9166-79D43D7A9E34}"/>
    <cellStyle name="Normal 16 8 6" xfId="9191" xr:uid="{9918A555-BF9D-43E1-BEAD-7CE68A0A2238}"/>
    <cellStyle name="Normal 16 8 6 2" xfId="20512" xr:uid="{612C4F6C-DD02-4988-97F4-4D90DAFE1E73}"/>
    <cellStyle name="Normal 16 8 6 2 2" xfId="26068" xr:uid="{2BAB0E78-2F83-4A70-9496-4F3F83997F19}"/>
    <cellStyle name="Normal 16 8 6 2 3" xfId="31562" xr:uid="{EF51D60E-21E4-4F92-9E72-11CDA75BE680}"/>
    <cellStyle name="Normal 16 8 6 2 4" xfId="37046" xr:uid="{F23C4901-78AA-45CB-B373-8D0A652D85B0}"/>
    <cellStyle name="Normal 16 8 6 3" xfId="23339" xr:uid="{3BCA8D7B-E354-4BEF-81CE-C8C8B868B9A5}"/>
    <cellStyle name="Normal 16 8 6 4" xfId="28833" xr:uid="{7263B6B0-F407-4DBD-9E3E-3F434A941916}"/>
    <cellStyle name="Normal 16 8 6 5" xfId="34317" xr:uid="{747942ED-95CE-49ED-BA97-D4DACBB57590}"/>
    <cellStyle name="Normal 16 9" xfId="6120" xr:uid="{E8A72ECC-3FEA-4CA8-8F75-4CBA69F01349}"/>
    <cellStyle name="Normal 16 9 2" xfId="14515" xr:uid="{2BA87F44-352A-4EE4-9E32-91BA206E38C0}"/>
    <cellStyle name="Normal 16 9 2 2" xfId="21802" xr:uid="{EBC47F72-C683-4C8D-B622-B59B4CF773E2}"/>
    <cellStyle name="Normal 16 9 2 2 2" xfId="27358" xr:uid="{DA5AD5CD-9C6F-46E5-AEB5-7067F47E410B}"/>
    <cellStyle name="Normal 16 9 2 2 3" xfId="32852" xr:uid="{28D1FFCA-9F20-433E-9DCA-D284EE575579}"/>
    <cellStyle name="Normal 16 9 2 2 4" xfId="38336" xr:uid="{1522766C-42E4-4CF5-8830-57423897F0F9}"/>
    <cellStyle name="Normal 16 9 2 3" xfId="24629" xr:uid="{2527A671-C871-4778-B7E8-B4A5BFF61D10}"/>
    <cellStyle name="Normal 16 9 2 4" xfId="30123" xr:uid="{949BBD82-95F3-4B37-9E30-6D7A8E6092CE}"/>
    <cellStyle name="Normal 16 9 2 5" xfId="35607" xr:uid="{1712C371-1EC0-4F10-A7CD-0460D4C09BE8}"/>
    <cellStyle name="Normal 16 9 3" xfId="11478" xr:uid="{EC5168BF-B8E0-4A3C-9B68-776B7C3C8AD2}"/>
    <cellStyle name="Normal 16 9 4" xfId="16713" xr:uid="{664AF365-C305-4B77-AF0E-8B644DA6B032}"/>
    <cellStyle name="Normal 16 9 5" xfId="18938" xr:uid="{E95BF5C1-411B-411B-A2C3-36E3AAF2791D}"/>
    <cellStyle name="Normal 16 9 6" xfId="9192" xr:uid="{904841A8-A567-4995-ABCA-C6EC449A5050}"/>
    <cellStyle name="Normal 16 9 6 2" xfId="20513" xr:uid="{72F75454-1D15-4F78-9DFF-1D98F5395486}"/>
    <cellStyle name="Normal 16 9 6 2 2" xfId="26069" xr:uid="{50964F09-290C-4AFD-8532-489EE1C087F9}"/>
    <cellStyle name="Normal 16 9 6 2 3" xfId="31563" xr:uid="{463C7342-D375-4797-9F0D-03D12860F629}"/>
    <cellStyle name="Normal 16 9 6 2 4" xfId="37047" xr:uid="{22C0A299-6468-4E19-AB39-18BAEBBA9871}"/>
    <cellStyle name="Normal 16 9 6 3" xfId="23340" xr:uid="{3552532C-6776-4033-9B1D-CA6BCCB4D074}"/>
    <cellStyle name="Normal 16 9 6 4" xfId="28834" xr:uid="{B2DF22EF-5F46-40D1-BF28-5CBA27349AE9}"/>
    <cellStyle name="Normal 16 9 6 5" xfId="34318" xr:uid="{2FDB5BC4-DD22-4662-8AE6-C073857C8E90}"/>
    <cellStyle name="Normal 160" xfId="39374" xr:uid="{410A154C-CDB9-4762-9F73-BEE73A2286A5}"/>
    <cellStyle name="Normal 161" xfId="39375" xr:uid="{0AF66359-C0A3-4511-B59D-C20DC76B0E83}"/>
    <cellStyle name="Normal 162" xfId="39376" xr:uid="{4FBF7A42-9F56-4595-B634-3B7DACA920F9}"/>
    <cellStyle name="Normal 163" xfId="39377" xr:uid="{EF4331FE-834F-475C-8B54-058C3D7DA194}"/>
    <cellStyle name="Normal 164" xfId="39378" xr:uid="{58F25B73-23E7-4F28-99A5-CD2699DB95CF}"/>
    <cellStyle name="Normal 165" xfId="39379" xr:uid="{18115EAC-97E4-4FFA-AF60-73A1ED6EF420}"/>
    <cellStyle name="Normal 166" xfId="39380" xr:uid="{D4807EB6-CA9E-462A-8E3C-CD1B10357655}"/>
    <cellStyle name="Normal 167" xfId="39381" xr:uid="{01B691BA-050E-47F0-9CE8-26087DD94E1C}"/>
    <cellStyle name="Normal 168" xfId="39382" xr:uid="{407D8BCC-38D3-4948-84F0-9F5A8E126371}"/>
    <cellStyle name="Normal 169" xfId="39385" xr:uid="{7FD229C4-03DA-46D2-99DE-7D090FF8A2C3}"/>
    <cellStyle name="Normal 17" xfId="446" xr:uid="{5DD7F3F9-0C38-4B8A-AC40-5581798190D7}"/>
    <cellStyle name="Normal 17 10" xfId="6122" xr:uid="{7EE2AA8C-AF4A-4AE1-BEC5-3951DE25EE36}"/>
    <cellStyle name="Normal 17 10 2" xfId="14517" xr:uid="{31C928D0-3839-46E4-AFD8-B1E3DC03F058}"/>
    <cellStyle name="Normal 17 10 2 2" xfId="21804" xr:uid="{27483A11-85AB-4760-96BF-1D832E84244D}"/>
    <cellStyle name="Normal 17 10 2 2 2" xfId="27360" xr:uid="{56CAEC70-5080-406E-82D0-18A8F931E081}"/>
    <cellStyle name="Normal 17 10 2 2 3" xfId="32854" xr:uid="{C3401E84-D3AF-4356-9F1E-E4D25BF0E91F}"/>
    <cellStyle name="Normal 17 10 2 2 4" xfId="38338" xr:uid="{81F497EC-46D6-47CA-81D0-AADA64AD684B}"/>
    <cellStyle name="Normal 17 10 2 3" xfId="24631" xr:uid="{3ABA6FD4-2727-4925-9C48-83D127E46D5B}"/>
    <cellStyle name="Normal 17 10 2 4" xfId="30125" xr:uid="{07F8784A-8F3B-4A0C-B811-E2805B3BF350}"/>
    <cellStyle name="Normal 17 10 2 5" xfId="35609" xr:uid="{59D6E9CE-E429-436B-AAF9-65CF5B0B24D8}"/>
    <cellStyle name="Normal 17 10 3" xfId="11480" xr:uid="{2FC92662-D937-4800-9862-21F14B0A0C9F}"/>
    <cellStyle name="Normal 17 10 4" xfId="16715" xr:uid="{7168F738-A75B-458F-8D07-71CD555BDF29}"/>
    <cellStyle name="Normal 17 10 5" xfId="18940" xr:uid="{95ACF95C-2828-490F-8E4D-58C1AA6ACE09}"/>
    <cellStyle name="Normal 17 10 6" xfId="9194" xr:uid="{DEEADC7A-1392-47C3-BBFA-5E6F86D05F6D}"/>
    <cellStyle name="Normal 17 10 6 2" xfId="20515" xr:uid="{ADDE971E-C4D9-4C38-BB93-7576B4244EF8}"/>
    <cellStyle name="Normal 17 10 6 2 2" xfId="26071" xr:uid="{EFEE05C1-6F9D-4F05-9609-2BB3F695A6F7}"/>
    <cellStyle name="Normal 17 10 6 2 3" xfId="31565" xr:uid="{06DC158A-0789-40A7-8298-1C74E15228E7}"/>
    <cellStyle name="Normal 17 10 6 2 4" xfId="37049" xr:uid="{CD24798F-CEBD-4478-816A-64603C5CFDC7}"/>
    <cellStyle name="Normal 17 10 6 3" xfId="23342" xr:uid="{60FACE68-560B-48BC-B6C2-7F7208E0CA41}"/>
    <cellStyle name="Normal 17 10 6 4" xfId="28836" xr:uid="{1E605358-1BE1-4842-A2DC-EDB68A2828B8}"/>
    <cellStyle name="Normal 17 10 6 5" xfId="34320" xr:uid="{39D9C232-57EB-4C0A-8B4E-2A4D1484D2C4}"/>
    <cellStyle name="Normal 17 11" xfId="6123" xr:uid="{B242B86A-F518-49E6-A1B3-5D931856BF05}"/>
    <cellStyle name="Normal 17 11 2" xfId="14518" xr:uid="{6DE4A3F0-347B-4041-8158-3B7EC9C28C21}"/>
    <cellStyle name="Normal 17 11 2 2" xfId="21805" xr:uid="{A1BE6823-800C-4BA4-AFC6-A123A4543E0D}"/>
    <cellStyle name="Normal 17 11 2 2 2" xfId="27361" xr:uid="{472419C1-94F6-4802-A253-98330464C2B9}"/>
    <cellStyle name="Normal 17 11 2 2 3" xfId="32855" xr:uid="{C6CE343B-1321-4298-A6A6-A7D1EE4BC1C3}"/>
    <cellStyle name="Normal 17 11 2 2 4" xfId="38339" xr:uid="{3A777D09-E527-47AE-9CDC-BACDAF538A0B}"/>
    <cellStyle name="Normal 17 11 2 3" xfId="24632" xr:uid="{634C930E-6B1C-4B0E-BC76-B016CBDC025C}"/>
    <cellStyle name="Normal 17 11 2 4" xfId="30126" xr:uid="{8F530B0F-CE5F-4E57-B242-CFC68E2BC0E0}"/>
    <cellStyle name="Normal 17 11 2 5" xfId="35610" xr:uid="{7A1C105E-CF56-447E-AEA8-842E57A7A068}"/>
    <cellStyle name="Normal 17 11 3" xfId="11481" xr:uid="{83ABB1A9-EC62-40A1-B793-35964996BA35}"/>
    <cellStyle name="Normal 17 11 4" xfId="16716" xr:uid="{53BFFA74-2465-4811-874A-49F22B48927F}"/>
    <cellStyle name="Normal 17 11 5" xfId="18941" xr:uid="{7A6AB067-2909-4958-B4CF-05930B632771}"/>
    <cellStyle name="Normal 17 11 6" xfId="9195" xr:uid="{2330D3E4-E9AF-4F9C-B141-54841EEF5272}"/>
    <cellStyle name="Normal 17 11 6 2" xfId="20516" xr:uid="{C4C9B245-4AB2-4260-AF01-5F40EF5FE68F}"/>
    <cellStyle name="Normal 17 11 6 2 2" xfId="26072" xr:uid="{DA9FF870-9877-44B7-8C1C-CCCC24077AD0}"/>
    <cellStyle name="Normal 17 11 6 2 3" xfId="31566" xr:uid="{6E6E56E7-01FD-41D9-BB3D-7162AC750F2F}"/>
    <cellStyle name="Normal 17 11 6 2 4" xfId="37050" xr:uid="{F94BFE56-771A-4D7B-AD2F-6583FEC64D19}"/>
    <cellStyle name="Normal 17 11 6 3" xfId="23343" xr:uid="{7E0BDF3B-6B7F-4995-AE1C-0345856FB973}"/>
    <cellStyle name="Normal 17 11 6 4" xfId="28837" xr:uid="{6A85F7EF-B1BC-46A2-B240-262BA3866BD0}"/>
    <cellStyle name="Normal 17 11 6 5" xfId="34321" xr:uid="{ACB05B13-1590-44EB-B318-8E1D1BE9CC95}"/>
    <cellStyle name="Normal 17 12" xfId="6124" xr:uid="{4E69B334-15F3-400C-BBAE-3FCAB6B8D67A}"/>
    <cellStyle name="Normal 17 12 2" xfId="14519" xr:uid="{DFA0C249-8F87-40F7-8816-7308B78592BC}"/>
    <cellStyle name="Normal 17 12 2 2" xfId="21806" xr:uid="{562557B9-505A-4196-AAAC-615B08C05ECC}"/>
    <cellStyle name="Normal 17 12 2 2 2" xfId="27362" xr:uid="{B1639B4C-FFEE-404C-ACA4-C8385ECA488E}"/>
    <cellStyle name="Normal 17 12 2 2 3" xfId="32856" xr:uid="{430AD2FB-63FA-45CD-9496-CE9BF2F88E1C}"/>
    <cellStyle name="Normal 17 12 2 2 4" xfId="38340" xr:uid="{5BBBC274-F8DF-4634-BBBD-EA89C9092E47}"/>
    <cellStyle name="Normal 17 12 2 3" xfId="24633" xr:uid="{D343AD49-D9D1-485B-BB10-1ADD8298DDB2}"/>
    <cellStyle name="Normal 17 12 2 4" xfId="30127" xr:uid="{9F654CE8-E470-4473-89FF-FF767954C29A}"/>
    <cellStyle name="Normal 17 12 2 5" xfId="35611" xr:uid="{6EDACE63-CC95-43AD-A575-577160321B77}"/>
    <cellStyle name="Normal 17 12 3" xfId="11482" xr:uid="{AAE4C7EA-F9D4-4EE8-8813-0C6800F3C633}"/>
    <cellStyle name="Normal 17 12 4" xfId="16717" xr:uid="{2F448E87-9E72-43A6-8C84-CA99882DFDE1}"/>
    <cellStyle name="Normal 17 12 5" xfId="18942" xr:uid="{B5391C51-A831-451F-AF08-4594964AA954}"/>
    <cellStyle name="Normal 17 12 6" xfId="9196" xr:uid="{94435D8F-CC51-4D1F-9F51-C8F4835FA037}"/>
    <cellStyle name="Normal 17 12 6 2" xfId="20517" xr:uid="{B2ACEB7A-10B3-4CA2-A900-B4E46B4E1A72}"/>
    <cellStyle name="Normal 17 12 6 2 2" xfId="26073" xr:uid="{6AEB50D3-5C3E-4778-9E35-07EECE16FBC3}"/>
    <cellStyle name="Normal 17 12 6 2 3" xfId="31567" xr:uid="{7EEDA9B1-8962-4D22-AAA2-3A2C0A7DB92C}"/>
    <cellStyle name="Normal 17 12 6 2 4" xfId="37051" xr:uid="{4B71DB76-DBDA-4850-BA77-41C01E7ED220}"/>
    <cellStyle name="Normal 17 12 6 3" xfId="23344" xr:uid="{50302F74-7DCF-4771-A944-0CD524F50B71}"/>
    <cellStyle name="Normal 17 12 6 4" xfId="28838" xr:uid="{D9DC9A32-0CA0-4A96-80E5-9BAD027121C5}"/>
    <cellStyle name="Normal 17 12 6 5" xfId="34322" xr:uid="{CB8FF22A-B644-4D48-8919-52A5217DCD3A}"/>
    <cellStyle name="Normal 17 13" xfId="6125" xr:uid="{A23E79C8-AD13-4A79-AB74-3A3B446B5101}"/>
    <cellStyle name="Normal 17 13 2" xfId="14520" xr:uid="{CB087221-2733-471D-860B-7B760E3B83E9}"/>
    <cellStyle name="Normal 17 13 2 2" xfId="21807" xr:uid="{A8D4110E-D59F-4396-890D-CBCA4480508F}"/>
    <cellStyle name="Normal 17 13 2 2 2" xfId="27363" xr:uid="{DE1296EC-14AD-411B-B1FC-F9929472D583}"/>
    <cellStyle name="Normal 17 13 2 2 3" xfId="32857" xr:uid="{216A14DC-7015-4779-A5A2-E7FE3BE85745}"/>
    <cellStyle name="Normal 17 13 2 2 4" xfId="38341" xr:uid="{2FEB7857-4418-4273-B573-112509CC25A8}"/>
    <cellStyle name="Normal 17 13 2 3" xfId="24634" xr:uid="{95D608E6-5CDF-4E90-9863-7ABF8F260122}"/>
    <cellStyle name="Normal 17 13 2 4" xfId="30128" xr:uid="{748D4C96-B0DE-496F-B6D7-3D3D76992191}"/>
    <cellStyle name="Normal 17 13 2 5" xfId="35612" xr:uid="{8F749C84-A434-4463-97BB-F6BB5B51A0FE}"/>
    <cellStyle name="Normal 17 13 3" xfId="11483" xr:uid="{3E4A61E1-F173-4ED5-AA3D-EF84CB922D85}"/>
    <cellStyle name="Normal 17 13 4" xfId="16718" xr:uid="{AFF5228B-C40F-44A1-BE93-D35F40FD9F45}"/>
    <cellStyle name="Normal 17 13 5" xfId="18943" xr:uid="{9040C62D-D9D2-4528-8B92-626E24B796D6}"/>
    <cellStyle name="Normal 17 13 6" xfId="9197" xr:uid="{C6CDA7D2-A83E-48B6-B89F-B0AAF8475440}"/>
    <cellStyle name="Normal 17 13 6 2" xfId="20518" xr:uid="{EBD42590-E670-4D2C-A3E8-D3FC34F7E805}"/>
    <cellStyle name="Normal 17 13 6 2 2" xfId="26074" xr:uid="{3ED48B9E-5612-437F-86E6-4FB4A7B5A1DB}"/>
    <cellStyle name="Normal 17 13 6 2 3" xfId="31568" xr:uid="{3D3EC28C-7179-4D9B-B4F3-E29C7F5A2101}"/>
    <cellStyle name="Normal 17 13 6 2 4" xfId="37052" xr:uid="{FEB578C6-4D84-48E6-97E4-06EE500BB332}"/>
    <cellStyle name="Normal 17 13 6 3" xfId="23345" xr:uid="{A4154D3B-C794-41AD-9A55-FEB3EA46A767}"/>
    <cellStyle name="Normal 17 13 6 4" xfId="28839" xr:uid="{BA630425-822C-4059-8682-5B6313AF5F06}"/>
    <cellStyle name="Normal 17 13 6 5" xfId="34323" xr:uid="{EA3F63B2-EEED-4DA0-A427-4C0B240DD97E}"/>
    <cellStyle name="Normal 17 14" xfId="6126" xr:uid="{5AA8D89D-03FE-4AAE-B649-BC1FCE2EEF7F}"/>
    <cellStyle name="Normal 17 14 2" xfId="14521" xr:uid="{AA4B6421-9ADF-4D72-B526-F9100E608972}"/>
    <cellStyle name="Normal 17 14 2 2" xfId="21808" xr:uid="{80C80881-0D29-409B-B9D0-1BBB54F0FCDD}"/>
    <cellStyle name="Normal 17 14 2 2 2" xfId="27364" xr:uid="{25B5FC95-CDDD-4FA9-B279-1C1234EECF83}"/>
    <cellStyle name="Normal 17 14 2 2 3" xfId="32858" xr:uid="{D3F14959-7C25-4D74-8060-40F024B03BF7}"/>
    <cellStyle name="Normal 17 14 2 2 4" xfId="38342" xr:uid="{E197111A-8B2A-4114-A463-3E18268F8511}"/>
    <cellStyle name="Normal 17 14 2 3" xfId="24635" xr:uid="{696B8167-E362-4634-AB6A-5B348354E1C7}"/>
    <cellStyle name="Normal 17 14 2 4" xfId="30129" xr:uid="{FF2A7ECA-CE65-4E07-87E8-65C591D4BC64}"/>
    <cellStyle name="Normal 17 14 2 5" xfId="35613" xr:uid="{E2621E34-BD05-4015-8E1F-426A02EEE05C}"/>
    <cellStyle name="Normal 17 14 3" xfId="11484" xr:uid="{1C95AA7F-7CA2-4266-908A-5B860E6744E7}"/>
    <cellStyle name="Normal 17 14 4" xfId="16719" xr:uid="{79E4B453-27DE-42D6-A431-EC52A21A002D}"/>
    <cellStyle name="Normal 17 14 5" xfId="18944" xr:uid="{5F0E4170-B4A9-4D0E-9D1F-A143E59D341B}"/>
    <cellStyle name="Normal 17 14 6" xfId="9198" xr:uid="{48B56916-B0E7-4627-9340-AA03B08759A8}"/>
    <cellStyle name="Normal 17 14 6 2" xfId="20519" xr:uid="{A215ABCE-DF0D-4049-9E23-24A70182FBA6}"/>
    <cellStyle name="Normal 17 14 6 2 2" xfId="26075" xr:uid="{F5F15A9E-8437-4B2D-A2AC-6973F028EF33}"/>
    <cellStyle name="Normal 17 14 6 2 3" xfId="31569" xr:uid="{2CE61813-375F-4655-9EA5-59E150648448}"/>
    <cellStyle name="Normal 17 14 6 2 4" xfId="37053" xr:uid="{28AB6774-CEEA-44EC-9A8A-0305D721588E}"/>
    <cellStyle name="Normal 17 14 6 3" xfId="23346" xr:uid="{F471EB7B-D619-4519-8C73-EE70A8FF1C78}"/>
    <cellStyle name="Normal 17 14 6 4" xfId="28840" xr:uid="{A61134F9-363A-4D98-B89B-E54C8607BFF7}"/>
    <cellStyle name="Normal 17 14 6 5" xfId="34324" xr:uid="{D9B332B5-5C45-4AE3-A698-FC544A803246}"/>
    <cellStyle name="Normal 17 15" xfId="6127" xr:uid="{34117D1A-EE43-45C7-AAF8-41BEBB6851F0}"/>
    <cellStyle name="Normal 17 15 2" xfId="14522" xr:uid="{2B111E1C-61D0-4887-8318-0CD28AFF557E}"/>
    <cellStyle name="Normal 17 15 2 2" xfId="21809" xr:uid="{BF09B9DF-F7E1-403A-982B-B80E3B6B90F1}"/>
    <cellStyle name="Normal 17 15 2 2 2" xfId="27365" xr:uid="{DE7AD7E1-0F02-4856-9F94-3E34F1DCFE39}"/>
    <cellStyle name="Normal 17 15 2 2 3" xfId="32859" xr:uid="{34E4F6D6-4210-478F-B013-68C127AB1DA4}"/>
    <cellStyle name="Normal 17 15 2 2 4" xfId="38343" xr:uid="{7526DB56-0F74-461F-86A3-699DAE5F2515}"/>
    <cellStyle name="Normal 17 15 2 3" xfId="24636" xr:uid="{925FE25C-0504-4B96-8A63-ED19159EDCCB}"/>
    <cellStyle name="Normal 17 15 2 4" xfId="30130" xr:uid="{EC716093-9C7E-4ADF-8535-36DBFF8DA3AC}"/>
    <cellStyle name="Normal 17 15 2 5" xfId="35614" xr:uid="{47AC5949-4B98-4932-9DD7-2414986170ED}"/>
    <cellStyle name="Normal 17 15 3" xfId="11485" xr:uid="{97A344CD-755E-414F-8BDC-0F3912168FF8}"/>
    <cellStyle name="Normal 17 15 4" xfId="16720" xr:uid="{73B0AF9D-550F-47CD-8136-BAEF0EBC5CEA}"/>
    <cellStyle name="Normal 17 15 5" xfId="18945" xr:uid="{776CB4BA-C5C7-40F7-9339-13F6B2201A82}"/>
    <cellStyle name="Normal 17 15 6" xfId="9199" xr:uid="{5D8B07B1-11D7-4896-A15B-C404CE89A12C}"/>
    <cellStyle name="Normal 17 15 6 2" xfId="20520" xr:uid="{22755AEE-11B4-4A97-A3FB-3846C04A8ECC}"/>
    <cellStyle name="Normal 17 15 6 2 2" xfId="26076" xr:uid="{F4B358F1-CF33-4FE4-B94D-4BD90A4A5D15}"/>
    <cellStyle name="Normal 17 15 6 2 3" xfId="31570" xr:uid="{6D8D1AA7-EDFA-4FA7-936A-2CC9BCCEA1DE}"/>
    <cellStyle name="Normal 17 15 6 2 4" xfId="37054" xr:uid="{B03D7C33-3A45-4DA4-B001-03DE5E543C88}"/>
    <cellStyle name="Normal 17 15 6 3" xfId="23347" xr:uid="{1EA570F3-5E08-4035-9911-3399821661F1}"/>
    <cellStyle name="Normal 17 15 6 4" xfId="28841" xr:uid="{758A16ED-76F3-4A8A-A5D3-14F6F7418149}"/>
    <cellStyle name="Normal 17 15 6 5" xfId="34325" xr:uid="{74B07155-4D2A-41E2-AF05-5B5AD6C7123A}"/>
    <cellStyle name="Normal 17 16" xfId="6128" xr:uid="{8F15FF09-00FC-4E7E-A5ED-F597C46EF096}"/>
    <cellStyle name="Normal 17 16 2" xfId="14523" xr:uid="{2C43D434-810B-4676-9B92-985DEBECB4B4}"/>
    <cellStyle name="Normal 17 16 2 2" xfId="21810" xr:uid="{0B3A8C81-2B92-4C79-B7BC-68A20E1D7E09}"/>
    <cellStyle name="Normal 17 16 2 2 2" xfId="27366" xr:uid="{1306988B-2B34-426A-AFC8-9EB55BAB9119}"/>
    <cellStyle name="Normal 17 16 2 2 3" xfId="32860" xr:uid="{F551C1E6-CB54-4E47-AE1F-4311A3D3E73B}"/>
    <cellStyle name="Normal 17 16 2 2 4" xfId="38344" xr:uid="{E9A3CE11-E123-4311-BD92-C3F50DEF1BCF}"/>
    <cellStyle name="Normal 17 16 2 3" xfId="24637" xr:uid="{D8278B08-D709-4D4D-8941-A5F5FFB0E609}"/>
    <cellStyle name="Normal 17 16 2 4" xfId="30131" xr:uid="{0FBF9ECA-1FA8-4F41-BD19-79C5CE69D826}"/>
    <cellStyle name="Normal 17 16 2 5" xfId="35615" xr:uid="{09078CCB-212C-45E3-BBCA-2F4D53B69B47}"/>
    <cellStyle name="Normal 17 16 3" xfId="11486" xr:uid="{205B5948-696E-4AF6-B129-700CF468F64B}"/>
    <cellStyle name="Normal 17 16 4" xfId="16721" xr:uid="{55DCDBFA-CEBB-4960-AE53-4CEA1FD02B1D}"/>
    <cellStyle name="Normal 17 16 5" xfId="18946" xr:uid="{6B99F55E-1544-4641-8667-AD30B8B15AD5}"/>
    <cellStyle name="Normal 17 16 6" xfId="9200" xr:uid="{2950F661-6A28-4E41-B15B-02AE166D73AB}"/>
    <cellStyle name="Normal 17 16 6 2" xfId="20521" xr:uid="{9122EA19-7338-41F8-AFA6-207D7D0AD663}"/>
    <cellStyle name="Normal 17 16 6 2 2" xfId="26077" xr:uid="{F54437B9-1074-4229-8228-0426213BFFC9}"/>
    <cellStyle name="Normal 17 16 6 2 3" xfId="31571" xr:uid="{4B08C485-B9D2-4B94-A063-DC47FD2304EC}"/>
    <cellStyle name="Normal 17 16 6 2 4" xfId="37055" xr:uid="{FA70EFC4-EA4A-4AEB-8601-CD6BA27FE3FF}"/>
    <cellStyle name="Normal 17 16 6 3" xfId="23348" xr:uid="{913242BA-93A6-4FFC-985E-8A25CC5DD058}"/>
    <cellStyle name="Normal 17 16 6 4" xfId="28842" xr:uid="{FBB43C6D-BE11-4B90-A485-66E91C556323}"/>
    <cellStyle name="Normal 17 16 6 5" xfId="34326" xr:uid="{8BE6DFB2-85D8-4279-89BA-F24C4FE3FD18}"/>
    <cellStyle name="Normal 17 17" xfId="6129" xr:uid="{2FF3AE1B-11E7-4582-B7E3-09681FEBB278}"/>
    <cellStyle name="Normal 17 17 2" xfId="14524" xr:uid="{9C63AFF3-991D-4499-A2A8-91AAE28737EE}"/>
    <cellStyle name="Normal 17 17 2 2" xfId="21811" xr:uid="{3438B9F1-B03E-4EB0-8C91-7D621D94279C}"/>
    <cellStyle name="Normal 17 17 2 2 2" xfId="27367" xr:uid="{65EA7672-932C-4A43-A580-553062288E9C}"/>
    <cellStyle name="Normal 17 17 2 2 3" xfId="32861" xr:uid="{82889A63-EBB2-428E-9785-AF403397F87B}"/>
    <cellStyle name="Normal 17 17 2 2 4" xfId="38345" xr:uid="{AA16390F-3925-4569-8D61-ECF858BB4009}"/>
    <cellStyle name="Normal 17 17 2 3" xfId="24638" xr:uid="{38F9338E-2027-4E72-A9F7-67171C9BA0DC}"/>
    <cellStyle name="Normal 17 17 2 4" xfId="30132" xr:uid="{979B4D17-F36E-4D88-B1EB-0D0C45B39BEB}"/>
    <cellStyle name="Normal 17 17 2 5" xfId="35616" xr:uid="{D9C4791D-7562-4175-987E-0A03287C6604}"/>
    <cellStyle name="Normal 17 17 3" xfId="11487" xr:uid="{1CE48E33-1059-42F8-908A-EDA13CFF1937}"/>
    <cellStyle name="Normal 17 17 4" xfId="16722" xr:uid="{42B9A1AA-DDA8-46D8-84A3-1799B69BC3BE}"/>
    <cellStyle name="Normal 17 17 5" xfId="18947" xr:uid="{B5643239-3834-410D-90B7-1951C011684D}"/>
    <cellStyle name="Normal 17 17 6" xfId="9201" xr:uid="{29C09BF6-3546-4E70-AD26-7BB2A518480C}"/>
    <cellStyle name="Normal 17 17 6 2" xfId="20522" xr:uid="{096837DD-8722-4CAD-8FCA-0F764345935B}"/>
    <cellStyle name="Normal 17 17 6 2 2" xfId="26078" xr:uid="{57397226-A2DA-40CF-B1C7-DCC90A5BAADC}"/>
    <cellStyle name="Normal 17 17 6 2 3" xfId="31572" xr:uid="{DFAEA45A-3F5E-4687-86EC-1D78479B6B1A}"/>
    <cellStyle name="Normal 17 17 6 2 4" xfId="37056" xr:uid="{4CBD36A8-DE15-4850-A187-643A9DB35BD7}"/>
    <cellStyle name="Normal 17 17 6 3" xfId="23349" xr:uid="{2E37C01A-DF25-47C0-8ED7-065FF1EAE9E2}"/>
    <cellStyle name="Normal 17 17 6 4" xfId="28843" xr:uid="{BF3D76F4-AAEB-4C0D-8979-A1CEA26EBA6B}"/>
    <cellStyle name="Normal 17 17 6 5" xfId="34327" xr:uid="{B7B5D728-73FC-4DDF-B023-6A6E1BEF4768}"/>
    <cellStyle name="Normal 17 18" xfId="6130" xr:uid="{473593DA-4E5F-4517-AF1A-F6C5B37D32CC}"/>
    <cellStyle name="Normal 17 18 2" xfId="14525" xr:uid="{825CCC04-BB03-4577-8CF4-F36CEC4E25AA}"/>
    <cellStyle name="Normal 17 18 2 2" xfId="21812" xr:uid="{E15C5FE0-21BC-47C6-B01F-823E3CD78E48}"/>
    <cellStyle name="Normal 17 18 2 2 2" xfId="27368" xr:uid="{4128EC1F-BF8F-46FB-A8D7-30AED8E9B22C}"/>
    <cellStyle name="Normal 17 18 2 2 3" xfId="32862" xr:uid="{A13460E9-DC1B-46B0-ADEB-18FB13F5C8CB}"/>
    <cellStyle name="Normal 17 18 2 2 4" xfId="38346" xr:uid="{B97D08DE-C16D-4EFC-B31A-9FE2453C2762}"/>
    <cellStyle name="Normal 17 18 2 3" xfId="24639" xr:uid="{3B6EF9A6-59E8-4B37-AFD2-25B88F836020}"/>
    <cellStyle name="Normal 17 18 2 4" xfId="30133" xr:uid="{C72FCCF5-76B6-4BB9-A712-CF4512EA9512}"/>
    <cellStyle name="Normal 17 18 2 5" xfId="35617" xr:uid="{6062D035-0D4F-416E-90E2-EB943F536227}"/>
    <cellStyle name="Normal 17 18 3" xfId="11488" xr:uid="{F31C2F60-ACA2-4451-8A20-163A9C911C37}"/>
    <cellStyle name="Normal 17 18 4" xfId="16723" xr:uid="{A60EFC31-5493-4ABD-A578-BC5331A0DB22}"/>
    <cellStyle name="Normal 17 18 5" xfId="18948" xr:uid="{5E0B3344-EC80-4C26-8338-8DA06A2EB573}"/>
    <cellStyle name="Normal 17 18 6" xfId="9202" xr:uid="{FEB157CC-486B-4C5C-ADD3-97C420BE4B2A}"/>
    <cellStyle name="Normal 17 18 6 2" xfId="20523" xr:uid="{50077904-2B32-4279-B7CC-E271B0C475B1}"/>
    <cellStyle name="Normal 17 18 6 2 2" xfId="26079" xr:uid="{83A0553F-44A4-4DE4-9999-66392C75DEF2}"/>
    <cellStyle name="Normal 17 18 6 2 3" xfId="31573" xr:uid="{B012153B-34AE-421A-86E1-411BA18DF75C}"/>
    <cellStyle name="Normal 17 18 6 2 4" xfId="37057" xr:uid="{6CD96C5E-3C51-4DF5-9685-43328F6C327F}"/>
    <cellStyle name="Normal 17 18 6 3" xfId="23350" xr:uid="{F427CA14-0036-40E7-A121-2CCC0FDD0325}"/>
    <cellStyle name="Normal 17 18 6 4" xfId="28844" xr:uid="{39014186-1588-4F79-94FF-C340DEC865F3}"/>
    <cellStyle name="Normal 17 18 6 5" xfId="34328" xr:uid="{83B30D09-7D82-4403-981D-8BACB3D94D35}"/>
    <cellStyle name="Normal 17 19" xfId="6131" xr:uid="{1BA00055-CDB0-4E38-A065-28A18E350915}"/>
    <cellStyle name="Normal 17 19 2" xfId="14526" xr:uid="{C8954464-DBC7-400C-B951-FA69E14D6747}"/>
    <cellStyle name="Normal 17 19 2 2" xfId="21813" xr:uid="{0773E562-AB9D-4AF2-A7DA-3BB69A82AAD8}"/>
    <cellStyle name="Normal 17 19 2 2 2" xfId="27369" xr:uid="{AF16D6E8-7390-4BA1-A379-AC1E7585374B}"/>
    <cellStyle name="Normal 17 19 2 2 3" xfId="32863" xr:uid="{C7C8D103-0EF4-414D-8400-A4AE37A8CBF3}"/>
    <cellStyle name="Normal 17 19 2 2 4" xfId="38347" xr:uid="{C04018BA-D622-4325-BD43-BA3AAD5F6E80}"/>
    <cellStyle name="Normal 17 19 2 3" xfId="24640" xr:uid="{4870E685-3528-4C4B-842A-D6FD70FF9E85}"/>
    <cellStyle name="Normal 17 19 2 4" xfId="30134" xr:uid="{5D84271A-3389-4128-AC91-80BEDE55A91F}"/>
    <cellStyle name="Normal 17 19 2 5" xfId="35618" xr:uid="{F2F74A29-676C-416F-A5B9-19F6130EE521}"/>
    <cellStyle name="Normal 17 19 3" xfId="11489" xr:uid="{D6B433ED-8217-40CF-9B77-CDEDB5D812D5}"/>
    <cellStyle name="Normal 17 19 4" xfId="16724" xr:uid="{04F0BD36-CCFA-4DD4-A635-6F838183A548}"/>
    <cellStyle name="Normal 17 19 5" xfId="18949" xr:uid="{3469F1B5-11F7-4F7A-9AF0-4276E27102AD}"/>
    <cellStyle name="Normal 17 19 6" xfId="9203" xr:uid="{29D2DF8A-5868-4345-8EA0-9DC70BE11D8E}"/>
    <cellStyle name="Normal 17 19 6 2" xfId="20524" xr:uid="{A1982B33-2F3B-4B08-B1B7-90B5987B2ECB}"/>
    <cellStyle name="Normal 17 19 6 2 2" xfId="26080" xr:uid="{5B5A8BC8-ECB5-4267-A09E-28CE6EE0EE7A}"/>
    <cellStyle name="Normal 17 19 6 2 3" xfId="31574" xr:uid="{4A07052D-1097-4899-BD32-F0396FE4402B}"/>
    <cellStyle name="Normal 17 19 6 2 4" xfId="37058" xr:uid="{38B35F50-2DBB-470D-9441-9AE5622493D0}"/>
    <cellStyle name="Normal 17 19 6 3" xfId="23351" xr:uid="{1EA036DC-3588-43E0-8434-829C498192AD}"/>
    <cellStyle name="Normal 17 19 6 4" xfId="28845" xr:uid="{BDD83554-B794-4978-B074-12511077822C}"/>
    <cellStyle name="Normal 17 19 6 5" xfId="34329" xr:uid="{592EA64A-2798-4C2E-B8C6-82A2667AE1E7}"/>
    <cellStyle name="Normal 17 2" xfId="661" xr:uid="{22240692-F5E2-4249-924F-BD44D70BB354}"/>
    <cellStyle name="Normal 17 2 2" xfId="14527" xr:uid="{5620897C-71DC-45E4-AC8D-904A0679251D}"/>
    <cellStyle name="Normal 17 2 2 2" xfId="21814" xr:uid="{A52963C3-AEC7-4B34-8A93-D8F025089335}"/>
    <cellStyle name="Normal 17 2 2 2 2" xfId="27370" xr:uid="{34BFB15E-136B-4CD2-B719-7D557D4912F2}"/>
    <cellStyle name="Normal 17 2 2 2 3" xfId="32864" xr:uid="{ADD057A1-CF9D-4BD4-923A-1A10569B8B3A}"/>
    <cellStyle name="Normal 17 2 2 2 4" xfId="38348" xr:uid="{669A1126-68A9-404C-92D0-3C9984808DAC}"/>
    <cellStyle name="Normal 17 2 2 3" xfId="24641" xr:uid="{01FB5DD6-26F6-4CDF-A8A5-B1BB0FADAE59}"/>
    <cellStyle name="Normal 17 2 2 4" xfId="30135" xr:uid="{7647EEBA-423D-4F0F-9B6B-C4F0DF819D8F}"/>
    <cellStyle name="Normal 17 2 2 5" xfId="35619" xr:uid="{2534588F-89A1-4DCA-9A5A-924364F4CB4A}"/>
    <cellStyle name="Normal 17 2 3" xfId="11490" xr:uid="{EFA024B8-DCB0-49E2-8256-DDC8B2BFB45D}"/>
    <cellStyle name="Normal 17 2 4" xfId="16725" xr:uid="{059CC63E-A8CF-48D4-A88E-988038C69B71}"/>
    <cellStyle name="Normal 17 2 5" xfId="18950" xr:uid="{008C0FBC-26D9-42D8-A116-67A9A63192E7}"/>
    <cellStyle name="Normal 17 2 6" xfId="9204" xr:uid="{93E7DE8C-2FD1-4E6C-8890-B1F83BD808CF}"/>
    <cellStyle name="Normal 17 2 6 2" xfId="20525" xr:uid="{38408CD9-3DC0-4061-ADC8-D03EA07E7D06}"/>
    <cellStyle name="Normal 17 2 6 2 2" xfId="26081" xr:uid="{F0229D78-2839-49DC-81F6-054049D8A3FD}"/>
    <cellStyle name="Normal 17 2 6 2 3" xfId="31575" xr:uid="{BB882DBB-34BF-4036-8A0B-683799A9DBBE}"/>
    <cellStyle name="Normal 17 2 6 2 4" xfId="37059" xr:uid="{810303B7-5DBA-4B47-91E2-A12F9153D0CB}"/>
    <cellStyle name="Normal 17 2 6 3" xfId="23352" xr:uid="{11AD9037-B123-4C27-97C9-A483080D8A68}"/>
    <cellStyle name="Normal 17 2 6 4" xfId="28846" xr:uid="{C6A86570-D067-40C5-ACD4-75AB37DE4ED0}"/>
    <cellStyle name="Normal 17 2 6 5" xfId="34330" xr:uid="{D576E6DF-3EE4-445F-B377-7AE8B935603B}"/>
    <cellStyle name="Normal 17 2 7" xfId="6132" xr:uid="{33E0C71F-6105-47E8-8865-EF374A805867}"/>
    <cellStyle name="Normal 17 20" xfId="6133" xr:uid="{4CF90F0E-4F8C-485C-BD73-E7132BAC688A}"/>
    <cellStyle name="Normal 17 20 2" xfId="14528" xr:uid="{E27954C5-9338-4E6E-BDB5-D81A8F282D93}"/>
    <cellStyle name="Normal 17 20 2 2" xfId="21815" xr:uid="{FE9DE323-1202-496B-AF0A-E2DA4352C2A3}"/>
    <cellStyle name="Normal 17 20 2 2 2" xfId="27371" xr:uid="{62BE08CD-FD73-46FF-A0DA-A5EF9664E559}"/>
    <cellStyle name="Normal 17 20 2 2 3" xfId="32865" xr:uid="{84E08C64-ED57-4F63-9FF8-B2ADD325948F}"/>
    <cellStyle name="Normal 17 20 2 2 4" xfId="38349" xr:uid="{44216A10-4E0D-4AA6-A3CF-20EDAB8732DB}"/>
    <cellStyle name="Normal 17 20 2 3" xfId="24642" xr:uid="{A65B4C88-CAD4-4C5A-AD8E-55F82B6448CD}"/>
    <cellStyle name="Normal 17 20 2 4" xfId="30136" xr:uid="{2A45F081-48A7-4E78-AFE0-31294CEB3528}"/>
    <cellStyle name="Normal 17 20 2 5" xfId="35620" xr:uid="{F63F7652-376F-414D-B444-A879DA74AE8B}"/>
    <cellStyle name="Normal 17 20 3" xfId="11491" xr:uid="{EC29DD6B-6E11-432F-A5AB-A85B846796BD}"/>
    <cellStyle name="Normal 17 20 4" xfId="16726" xr:uid="{8A68F167-6B4C-48C9-BE0C-E5364784AFE2}"/>
    <cellStyle name="Normal 17 20 5" xfId="18951" xr:uid="{A87DAF85-16FD-4CF5-B3F3-4F044A99879A}"/>
    <cellStyle name="Normal 17 20 6" xfId="9205" xr:uid="{F3FA750A-7C70-44F9-BB13-BBB508DAD177}"/>
    <cellStyle name="Normal 17 20 6 2" xfId="20526" xr:uid="{BDE22DF0-014D-4679-A342-AEDD5E429331}"/>
    <cellStyle name="Normal 17 20 6 2 2" xfId="26082" xr:uid="{0D2F1380-71BA-41A2-AE91-E55B648F5A04}"/>
    <cellStyle name="Normal 17 20 6 2 3" xfId="31576" xr:uid="{A6595686-4521-4CAA-BCFA-5E53F41BF8C6}"/>
    <cellStyle name="Normal 17 20 6 2 4" xfId="37060" xr:uid="{7FE49D35-65AC-4890-BB53-8B5B85516AA4}"/>
    <cellStyle name="Normal 17 20 6 3" xfId="23353" xr:uid="{15A74BD4-EE0B-44EE-8094-2F15AF5738F2}"/>
    <cellStyle name="Normal 17 20 6 4" xfId="28847" xr:uid="{B6BE8793-33C0-4565-8DC5-3D719251535E}"/>
    <cellStyle name="Normal 17 20 6 5" xfId="34331" xr:uid="{3B50C843-CB5D-4267-815A-327A26ECCFB2}"/>
    <cellStyle name="Normal 17 21" xfId="6134" xr:uid="{D352588C-3F30-4A0C-993C-A052C79E576E}"/>
    <cellStyle name="Normal 17 21 2" xfId="14529" xr:uid="{08CA76B7-0FF0-4F7C-80AF-ED7E1A895F6A}"/>
    <cellStyle name="Normal 17 21 2 2" xfId="21816" xr:uid="{C636524E-A430-44FC-8770-99709E4FF7BC}"/>
    <cellStyle name="Normal 17 21 2 2 2" xfId="27372" xr:uid="{266F5475-657E-408B-8717-157AAC2099CF}"/>
    <cellStyle name="Normal 17 21 2 2 3" xfId="32866" xr:uid="{BE47F412-FE32-458B-9E5C-7561EA6A2B9D}"/>
    <cellStyle name="Normal 17 21 2 2 4" xfId="38350" xr:uid="{F65B8090-19C4-439C-BF61-F5E24F8B90D5}"/>
    <cellStyle name="Normal 17 21 2 3" xfId="24643" xr:uid="{DFAE143C-81A2-4EE9-BC4A-0819114997D0}"/>
    <cellStyle name="Normal 17 21 2 4" xfId="30137" xr:uid="{09ED441C-F90E-415D-902A-EFAC8626CBFB}"/>
    <cellStyle name="Normal 17 21 2 5" xfId="35621" xr:uid="{3852611C-FE92-4AFB-A40C-0C0F3F9A4516}"/>
    <cellStyle name="Normal 17 21 3" xfId="11492" xr:uid="{0BFABD63-E3A6-40F6-9A52-AD0AC535A892}"/>
    <cellStyle name="Normal 17 21 4" xfId="16727" xr:uid="{D6D82A7D-7C42-45AB-8B15-16797577E27C}"/>
    <cellStyle name="Normal 17 21 5" xfId="18952" xr:uid="{AB80FB8B-10E5-403D-A6C4-C4BF3D58D6F8}"/>
    <cellStyle name="Normal 17 21 6" xfId="9206" xr:uid="{63CB4C77-B07C-4B45-AAA9-D6B6A3D46C7F}"/>
    <cellStyle name="Normal 17 21 6 2" xfId="20527" xr:uid="{50991EBD-37B9-4CD5-B543-95FC649A602F}"/>
    <cellStyle name="Normal 17 21 6 2 2" xfId="26083" xr:uid="{DB29FB23-434B-432C-A711-6E2395B7221D}"/>
    <cellStyle name="Normal 17 21 6 2 3" xfId="31577" xr:uid="{3D1C966A-6312-4CCE-A235-9708B936EABF}"/>
    <cellStyle name="Normal 17 21 6 2 4" xfId="37061" xr:uid="{5A884C7C-0CCA-48DE-A4E2-7AB4C8D4D254}"/>
    <cellStyle name="Normal 17 21 6 3" xfId="23354" xr:uid="{5C92B2CA-0650-4922-AD12-2842BBBEBC7B}"/>
    <cellStyle name="Normal 17 21 6 4" xfId="28848" xr:uid="{B75BEA85-508A-40F0-8DCA-2F137CC0F4D7}"/>
    <cellStyle name="Normal 17 21 6 5" xfId="34332" xr:uid="{22A6B772-267E-4DD1-88A2-1E57DEC5A2C1}"/>
    <cellStyle name="Normal 17 22" xfId="6135" xr:uid="{3B9D58FB-853A-4D28-AB8F-CC8BBE8285B2}"/>
    <cellStyle name="Normal 17 22 2" xfId="14530" xr:uid="{5A463FA1-C641-49EF-964F-4348C8B8DA7E}"/>
    <cellStyle name="Normal 17 22 2 2" xfId="21817" xr:uid="{53F8963E-C72B-4FBF-8B78-A187771ECAE4}"/>
    <cellStyle name="Normal 17 22 2 2 2" xfId="27373" xr:uid="{3C72E0FC-6D67-420A-B16F-D2D067AC4F43}"/>
    <cellStyle name="Normal 17 22 2 2 3" xfId="32867" xr:uid="{10E5721F-3C8A-40D0-A509-D81E5DFCB3AC}"/>
    <cellStyle name="Normal 17 22 2 2 4" xfId="38351" xr:uid="{E31B7AF6-93EB-45C3-AEC7-4CBB03BD0B03}"/>
    <cellStyle name="Normal 17 22 2 3" xfId="24644" xr:uid="{C45521F4-60E4-4D8B-9232-DE9B39095661}"/>
    <cellStyle name="Normal 17 22 2 4" xfId="30138" xr:uid="{B7A879CA-6BEE-4575-8A99-BFE57A44A81A}"/>
    <cellStyle name="Normal 17 22 2 5" xfId="35622" xr:uid="{D93DDEF4-4DA0-47FE-9B8F-C9868BD8BB55}"/>
    <cellStyle name="Normal 17 22 3" xfId="11493" xr:uid="{6D52CCCD-104B-4142-856C-CFE7761F88BD}"/>
    <cellStyle name="Normal 17 22 4" xfId="16728" xr:uid="{1A2853ED-6A99-433D-B8A3-D7D27030AFF8}"/>
    <cellStyle name="Normal 17 22 5" xfId="18953" xr:uid="{B6EEF3A6-9215-4274-BB5F-505D4985A161}"/>
    <cellStyle name="Normal 17 22 6" xfId="9207" xr:uid="{55B52C15-73B4-4728-B813-ABE8C6CD2131}"/>
    <cellStyle name="Normal 17 22 6 2" xfId="20528" xr:uid="{D3DA8FB8-3F1B-476C-A493-4A918379E70A}"/>
    <cellStyle name="Normal 17 22 6 2 2" xfId="26084" xr:uid="{F5375D8F-66F8-419A-8568-F37FFF8F4E07}"/>
    <cellStyle name="Normal 17 22 6 2 3" xfId="31578" xr:uid="{4DB2CD93-5EA4-4336-B60B-5D0249D976A0}"/>
    <cellStyle name="Normal 17 22 6 2 4" xfId="37062" xr:uid="{E43555F9-8849-432E-9DB9-734800AAEC7F}"/>
    <cellStyle name="Normal 17 22 6 3" xfId="23355" xr:uid="{0FA8F8C6-37EF-4524-9E29-268E4D09C6FD}"/>
    <cellStyle name="Normal 17 22 6 4" xfId="28849" xr:uid="{C80695FA-F24C-4E6E-AF65-38B5032796DF}"/>
    <cellStyle name="Normal 17 22 6 5" xfId="34333" xr:uid="{975DDA92-0DA6-474A-A52C-AAA554F954E7}"/>
    <cellStyle name="Normal 17 23" xfId="6136" xr:uid="{8ECC6EBD-95B1-45E2-8E99-650ACDDEAB1C}"/>
    <cellStyle name="Normal 17 23 2" xfId="14531" xr:uid="{91123027-A7DD-4C32-A64C-9313A469FCA7}"/>
    <cellStyle name="Normal 17 23 2 2" xfId="21818" xr:uid="{080B96AF-5E0E-4674-941E-E78D7C1BA55B}"/>
    <cellStyle name="Normal 17 23 2 2 2" xfId="27374" xr:uid="{ADA2CF4E-1C51-4F3E-8B0D-B527B33C2D5F}"/>
    <cellStyle name="Normal 17 23 2 2 3" xfId="32868" xr:uid="{6A97F256-F222-441C-BD52-D10A3CB3336B}"/>
    <cellStyle name="Normal 17 23 2 2 4" xfId="38352" xr:uid="{CD397998-5F91-4E1E-9D21-1A97B6AE2E97}"/>
    <cellStyle name="Normal 17 23 2 3" xfId="24645" xr:uid="{34307045-D654-45BB-833B-1773F9504ED9}"/>
    <cellStyle name="Normal 17 23 2 4" xfId="30139" xr:uid="{06E73FBA-8FEE-4CC5-8557-A50784BD0B93}"/>
    <cellStyle name="Normal 17 23 2 5" xfId="35623" xr:uid="{A1D97C8F-6911-46BB-8ECC-E47142CBBF9C}"/>
    <cellStyle name="Normal 17 23 3" xfId="11494" xr:uid="{A02267EA-DFFA-4949-98B8-4DC5DDC15497}"/>
    <cellStyle name="Normal 17 23 4" xfId="16729" xr:uid="{32AB383D-88C8-4F97-9779-6581D8DF8C6B}"/>
    <cellStyle name="Normal 17 23 5" xfId="18954" xr:uid="{C0B4CF49-1428-440D-9691-C30A35D78338}"/>
    <cellStyle name="Normal 17 23 6" xfId="9208" xr:uid="{D6793AA1-E975-421E-858E-40F869281F13}"/>
    <cellStyle name="Normal 17 23 6 2" xfId="20529" xr:uid="{D5200450-570E-4E78-BCF8-177BB59A06CF}"/>
    <cellStyle name="Normal 17 23 6 2 2" xfId="26085" xr:uid="{7D309B45-1F83-4AED-9973-4DADF29E7013}"/>
    <cellStyle name="Normal 17 23 6 2 3" xfId="31579" xr:uid="{E8E6DD8A-8A77-42D1-8E7E-F1C20E6DDC7E}"/>
    <cellStyle name="Normal 17 23 6 2 4" xfId="37063" xr:uid="{FDE8A283-EC52-43EA-B1B1-62B94D4D6D34}"/>
    <cellStyle name="Normal 17 23 6 3" xfId="23356" xr:uid="{4913141D-E8C8-4453-83A9-FF619CADFF3F}"/>
    <cellStyle name="Normal 17 23 6 4" xfId="28850" xr:uid="{9949CF37-8497-4CDF-8214-ABD135296104}"/>
    <cellStyle name="Normal 17 23 6 5" xfId="34334" xr:uid="{913A4FE7-6770-4C05-B89B-0D943DA9C621}"/>
    <cellStyle name="Normal 17 24" xfId="6137" xr:uid="{EFF1BFCB-7C9A-4B92-AB43-D1EBC88E8418}"/>
    <cellStyle name="Normal 17 24 2" xfId="14532" xr:uid="{AB5AB746-E0BC-4643-8846-2E0011386229}"/>
    <cellStyle name="Normal 17 24 2 2" xfId="21819" xr:uid="{3616F103-D873-4FC2-9645-C0667DFDC82B}"/>
    <cellStyle name="Normal 17 24 2 2 2" xfId="27375" xr:uid="{43BEF7E5-433D-4CE4-9157-D53CB588162B}"/>
    <cellStyle name="Normal 17 24 2 2 3" xfId="32869" xr:uid="{15CE3B76-C680-48E4-83EC-8563A376DD99}"/>
    <cellStyle name="Normal 17 24 2 2 4" xfId="38353" xr:uid="{6D0DA7DC-C7C7-4431-ACC0-136B13613D9D}"/>
    <cellStyle name="Normal 17 24 2 3" xfId="24646" xr:uid="{D4827512-3357-43DD-8EBB-317420A2CCE7}"/>
    <cellStyle name="Normal 17 24 2 4" xfId="30140" xr:uid="{7F16EEAE-7753-4938-BACD-DE0AF3FC6CEC}"/>
    <cellStyle name="Normal 17 24 2 5" xfId="35624" xr:uid="{F175A453-E289-43B0-A88D-E9967B78D763}"/>
    <cellStyle name="Normal 17 24 3" xfId="11495" xr:uid="{A8C37B4E-0E4A-4293-9285-968127412382}"/>
    <cellStyle name="Normal 17 24 4" xfId="16730" xr:uid="{088E43EF-1845-4939-9A60-1D36446AD8A5}"/>
    <cellStyle name="Normal 17 24 5" xfId="18955" xr:uid="{7B0354A8-6823-4427-929F-FDE044E1C0E6}"/>
    <cellStyle name="Normal 17 24 6" xfId="9209" xr:uid="{FEBE4032-FF56-4AE2-AD63-11E5D0FD951C}"/>
    <cellStyle name="Normal 17 24 6 2" xfId="20530" xr:uid="{D4A8253D-EA00-4633-896D-F2BC86E4C1CA}"/>
    <cellStyle name="Normal 17 24 6 2 2" xfId="26086" xr:uid="{BC2306E5-E58C-434B-B7EA-C6EA2A109E64}"/>
    <cellStyle name="Normal 17 24 6 2 3" xfId="31580" xr:uid="{A6F963BD-F026-4F05-BE1F-4B9DACBB0FD4}"/>
    <cellStyle name="Normal 17 24 6 2 4" xfId="37064" xr:uid="{423DE5A9-74A4-4416-890D-90162D486F7F}"/>
    <cellStyle name="Normal 17 24 6 3" xfId="23357" xr:uid="{FD7AD0E9-7DF9-4C9D-A0F1-EE3586DA90D4}"/>
    <cellStyle name="Normal 17 24 6 4" xfId="28851" xr:uid="{A4CDFABF-C1EA-48AA-88CD-4F4A8B46F915}"/>
    <cellStyle name="Normal 17 24 6 5" xfId="34335" xr:uid="{54F58879-9558-400A-8E4E-1AEEC08CDF5A}"/>
    <cellStyle name="Normal 17 25" xfId="6138" xr:uid="{A7DE68DA-8705-40FF-960F-E4520F27D3BC}"/>
    <cellStyle name="Normal 17 25 2" xfId="14533" xr:uid="{BB18DDCF-72A0-4081-9858-F482299F2990}"/>
    <cellStyle name="Normal 17 25 2 2" xfId="21820" xr:uid="{72CB9427-BC3D-432B-98D2-B1CA3192A27F}"/>
    <cellStyle name="Normal 17 25 2 2 2" xfId="27376" xr:uid="{460C5D6D-423C-423B-B5CF-E922B063CCB3}"/>
    <cellStyle name="Normal 17 25 2 2 3" xfId="32870" xr:uid="{3DFE3A94-4017-49AB-AD38-8360EA702F04}"/>
    <cellStyle name="Normal 17 25 2 2 4" xfId="38354" xr:uid="{68073D0A-6776-417C-9EFC-35A29BEEC6F7}"/>
    <cellStyle name="Normal 17 25 2 3" xfId="24647" xr:uid="{322C6094-CCC2-48EE-9DF5-55CAE3AC4429}"/>
    <cellStyle name="Normal 17 25 2 4" xfId="30141" xr:uid="{E2552469-A448-49A5-9751-995AA08E2700}"/>
    <cellStyle name="Normal 17 25 2 5" xfId="35625" xr:uid="{4F2A0A8D-0BE5-47E6-AC95-DDDFE4157B0F}"/>
    <cellStyle name="Normal 17 25 3" xfId="11496" xr:uid="{354C4C04-963F-429C-BB1A-90910A332438}"/>
    <cellStyle name="Normal 17 25 4" xfId="16731" xr:uid="{FE3003AC-C587-4D5F-8AC4-09CE67715FB7}"/>
    <cellStyle name="Normal 17 25 5" xfId="18956" xr:uid="{875A3199-6FC1-4975-AF25-C2325A725A7F}"/>
    <cellStyle name="Normal 17 25 6" xfId="9210" xr:uid="{9D81FDC5-21F2-43CB-B38C-05681DAD01A3}"/>
    <cellStyle name="Normal 17 25 6 2" xfId="20531" xr:uid="{B458D3BB-706B-4118-9EB8-C0629F502DA3}"/>
    <cellStyle name="Normal 17 25 6 2 2" xfId="26087" xr:uid="{6CA5A80A-33AC-4E72-8E00-B9FF95A99117}"/>
    <cellStyle name="Normal 17 25 6 2 3" xfId="31581" xr:uid="{BFCA98C7-8167-4096-B504-C5A512D5C81A}"/>
    <cellStyle name="Normal 17 25 6 2 4" xfId="37065" xr:uid="{6E8C5437-DBBE-4372-8C5B-CF840674678F}"/>
    <cellStyle name="Normal 17 25 6 3" xfId="23358" xr:uid="{13D019C1-161E-45B9-9C59-453E96D35676}"/>
    <cellStyle name="Normal 17 25 6 4" xfId="28852" xr:uid="{CB55D6E4-B8C2-413F-A723-AE43454B1AB5}"/>
    <cellStyle name="Normal 17 25 6 5" xfId="34336" xr:uid="{75F5C324-EC7B-4BD4-8B54-7F03935E4452}"/>
    <cellStyle name="Normal 17 26" xfId="6139" xr:uid="{137C05B6-1E20-4DE9-BD43-6ED051EEFB0D}"/>
    <cellStyle name="Normal 17 26 2" xfId="14534" xr:uid="{ABAFF16D-5E0B-47B0-8907-9A6B000F2FCF}"/>
    <cellStyle name="Normal 17 26 2 2" xfId="21821" xr:uid="{B0C2715E-0EDB-4C60-8DC1-976678FAC224}"/>
    <cellStyle name="Normal 17 26 2 2 2" xfId="27377" xr:uid="{A8BD2390-E9A2-44D7-9EED-3AABE944B126}"/>
    <cellStyle name="Normal 17 26 2 2 3" xfId="32871" xr:uid="{BE024B00-0093-4190-920F-A489DC323C21}"/>
    <cellStyle name="Normal 17 26 2 2 4" xfId="38355" xr:uid="{154FEC7A-2910-48E0-B7F4-CFCBAA2968C2}"/>
    <cellStyle name="Normal 17 26 2 3" xfId="24648" xr:uid="{C72D35D7-CF57-4698-8CE4-CDA6528CA6F6}"/>
    <cellStyle name="Normal 17 26 2 4" xfId="30142" xr:uid="{A70E7AE2-3987-47CB-AF96-DED3C20DB237}"/>
    <cellStyle name="Normal 17 26 2 5" xfId="35626" xr:uid="{8F33A078-8F7B-404D-9393-A206112741DD}"/>
    <cellStyle name="Normal 17 26 3" xfId="11497" xr:uid="{C143B42E-6374-45AC-8E53-E34F8FE1D048}"/>
    <cellStyle name="Normal 17 26 4" xfId="16732" xr:uid="{A2119C8E-AAC9-466E-B51A-7645977198F1}"/>
    <cellStyle name="Normal 17 26 5" xfId="18957" xr:uid="{C48F9C9D-F266-4DF4-BB41-B91BD45E59E4}"/>
    <cellStyle name="Normal 17 26 6" xfId="9211" xr:uid="{05CCE206-739D-4DFD-8545-7F6FE4F5F0CF}"/>
    <cellStyle name="Normal 17 26 6 2" xfId="20532" xr:uid="{F8F0D864-0C88-4281-972B-FB7E6DD660E7}"/>
    <cellStyle name="Normal 17 26 6 2 2" xfId="26088" xr:uid="{BF9CC64F-9625-477A-ABE2-7CD0167B6ADB}"/>
    <cellStyle name="Normal 17 26 6 2 3" xfId="31582" xr:uid="{2A41F3FC-9D79-4C5C-AEF5-60E17E37E0E7}"/>
    <cellStyle name="Normal 17 26 6 2 4" xfId="37066" xr:uid="{B5CDE23E-F335-46EE-8CC2-DE43CDB37B46}"/>
    <cellStyle name="Normal 17 26 6 3" xfId="23359" xr:uid="{D20BCDB9-DC99-4561-B5A9-F87C43DD27DD}"/>
    <cellStyle name="Normal 17 26 6 4" xfId="28853" xr:uid="{8D41C42A-2C5D-43B1-9B12-53A1AD08CF31}"/>
    <cellStyle name="Normal 17 26 6 5" xfId="34337" xr:uid="{E216D54C-4F48-49DB-84D2-E15F969E2ADF}"/>
    <cellStyle name="Normal 17 27" xfId="6140" xr:uid="{4CA7B6AC-03E3-4C97-92BD-C0189B5EB1F5}"/>
    <cellStyle name="Normal 17 27 2" xfId="14535" xr:uid="{A3C39FFD-8FA9-4374-8513-C79698D90F21}"/>
    <cellStyle name="Normal 17 27 2 2" xfId="21822" xr:uid="{FA616444-9863-4447-BE85-091D7BD02A22}"/>
    <cellStyle name="Normal 17 27 2 2 2" xfId="27378" xr:uid="{C7F0177A-33F3-49C6-B2F9-B23F9E7D1847}"/>
    <cellStyle name="Normal 17 27 2 2 3" xfId="32872" xr:uid="{60A02E44-4D05-426A-BD31-C43F8F2F550A}"/>
    <cellStyle name="Normal 17 27 2 2 4" xfId="38356" xr:uid="{23D169A5-0EBF-4D0A-8E36-E822DA7D634B}"/>
    <cellStyle name="Normal 17 27 2 3" xfId="24649" xr:uid="{DA67A821-FDEB-4BB9-ABFE-07533DC5A336}"/>
    <cellStyle name="Normal 17 27 2 4" xfId="30143" xr:uid="{56E2770C-047B-41A7-B4DA-4896C5F78B15}"/>
    <cellStyle name="Normal 17 27 2 5" xfId="35627" xr:uid="{26925D2F-46AC-40B5-965B-2F5470DC944A}"/>
    <cellStyle name="Normal 17 27 3" xfId="11498" xr:uid="{1CFA8446-C8F5-4533-A4A5-F01EE6957E34}"/>
    <cellStyle name="Normal 17 27 4" xfId="16733" xr:uid="{03358844-8250-404D-A0EC-814CEC6D2FBF}"/>
    <cellStyle name="Normal 17 27 5" xfId="18958" xr:uid="{627269A2-A26E-454A-A107-3842956D811E}"/>
    <cellStyle name="Normal 17 27 6" xfId="9212" xr:uid="{C0D9E6F2-2698-454C-BD96-46A47B0FBFDF}"/>
    <cellStyle name="Normal 17 27 6 2" xfId="20533" xr:uid="{ECCE86A3-D915-44FF-8BEA-3C3C8156AC67}"/>
    <cellStyle name="Normal 17 27 6 2 2" xfId="26089" xr:uid="{42101B9F-2EF9-47AF-95F6-7656B22D57DF}"/>
    <cellStyle name="Normal 17 27 6 2 3" xfId="31583" xr:uid="{40F87BAD-C0FD-4C5F-99B0-89137953EE81}"/>
    <cellStyle name="Normal 17 27 6 2 4" xfId="37067" xr:uid="{BE36D0E9-75AC-4945-89BE-332ECCE71AA7}"/>
    <cellStyle name="Normal 17 27 6 3" xfId="23360" xr:uid="{400588FF-70F8-4DCF-84CD-CC2F8339F728}"/>
    <cellStyle name="Normal 17 27 6 4" xfId="28854" xr:uid="{BD5A746A-C0AF-471B-A169-3147DDCC40A4}"/>
    <cellStyle name="Normal 17 27 6 5" xfId="34338" xr:uid="{859F1D16-81D2-4072-BE7F-F04952011FC2}"/>
    <cellStyle name="Normal 17 28" xfId="6141" xr:uid="{EB514B09-BCD7-4885-B781-88055F951112}"/>
    <cellStyle name="Normal 17 28 2" xfId="14536" xr:uid="{C29DDA75-7007-40A7-90D6-54C8A01F136F}"/>
    <cellStyle name="Normal 17 28 2 2" xfId="21823" xr:uid="{414C1394-23F7-405C-BF76-3F5502A683F3}"/>
    <cellStyle name="Normal 17 28 2 2 2" xfId="27379" xr:uid="{A59ECC61-8D8D-4920-959F-C88FB63BFF9F}"/>
    <cellStyle name="Normal 17 28 2 2 3" xfId="32873" xr:uid="{C6D63D4F-2B43-4071-B661-4CE512808C9F}"/>
    <cellStyle name="Normal 17 28 2 2 4" xfId="38357" xr:uid="{E7032EC4-4A13-4300-B6F2-1ED1ED87A6D1}"/>
    <cellStyle name="Normal 17 28 2 3" xfId="24650" xr:uid="{915554E8-1217-40E1-84F3-F71383196A93}"/>
    <cellStyle name="Normal 17 28 2 4" xfId="30144" xr:uid="{B4680F1D-C5DA-43BC-882C-D8700C2CD9D8}"/>
    <cellStyle name="Normal 17 28 2 5" xfId="35628" xr:uid="{2075ECC6-F014-43F6-AE74-9A161247FA54}"/>
    <cellStyle name="Normal 17 28 3" xfId="11499" xr:uid="{29EE21E4-1676-4A0D-BE50-1CC14879025D}"/>
    <cellStyle name="Normal 17 28 4" xfId="16734" xr:uid="{88152413-8EE3-49E4-9CCE-6177942F03FB}"/>
    <cellStyle name="Normal 17 28 5" xfId="18959" xr:uid="{C2F7E261-F358-4CAF-8CAF-3312B5650478}"/>
    <cellStyle name="Normal 17 28 6" xfId="9213" xr:uid="{DC987EC8-4EDC-4120-8A76-56F0165FBE7F}"/>
    <cellStyle name="Normal 17 28 6 2" xfId="20534" xr:uid="{7ECD7462-F5D5-486D-89DE-AD3CF8E10D24}"/>
    <cellStyle name="Normal 17 28 6 2 2" xfId="26090" xr:uid="{0368D4D5-3E3D-4018-A669-534433724C13}"/>
    <cellStyle name="Normal 17 28 6 2 3" xfId="31584" xr:uid="{FC8C4546-6385-4C59-A348-EB37DFA9AE7B}"/>
    <cellStyle name="Normal 17 28 6 2 4" xfId="37068" xr:uid="{EC54A542-1374-48EC-A5D7-61360FFBAC65}"/>
    <cellStyle name="Normal 17 28 6 3" xfId="23361" xr:uid="{13E5803D-167D-49BC-B699-5D737C42556E}"/>
    <cellStyle name="Normal 17 28 6 4" xfId="28855" xr:uid="{DA8B7EE2-A62F-4CC2-A2D0-31EEB5A2B14F}"/>
    <cellStyle name="Normal 17 28 6 5" xfId="34339" xr:uid="{30F862A7-DEA2-42F5-91AE-14BA6418ED36}"/>
    <cellStyle name="Normal 17 29" xfId="6142" xr:uid="{B8777D32-98F1-43C6-854B-8C86510BF447}"/>
    <cellStyle name="Normal 17 29 2" xfId="14537" xr:uid="{4CFA55D9-4DAA-468E-9EB3-689920A4C22F}"/>
    <cellStyle name="Normal 17 29 2 2" xfId="21824" xr:uid="{9368A013-928F-46D6-80C7-B0DADA77C7D5}"/>
    <cellStyle name="Normal 17 29 2 2 2" xfId="27380" xr:uid="{B6A7D490-A597-4418-A78E-DDA6FC06BF1C}"/>
    <cellStyle name="Normal 17 29 2 2 3" xfId="32874" xr:uid="{5FEE63CE-2E56-4359-8584-E930F2E834FD}"/>
    <cellStyle name="Normal 17 29 2 2 4" xfId="38358" xr:uid="{EB593DDD-707F-4992-85D4-4541D1AC5769}"/>
    <cellStyle name="Normal 17 29 2 3" xfId="24651" xr:uid="{D1D7B897-084B-48DE-9410-89028B9A0057}"/>
    <cellStyle name="Normal 17 29 2 4" xfId="30145" xr:uid="{893DF107-AFBF-47AB-AFED-90DE056003C4}"/>
    <cellStyle name="Normal 17 29 2 5" xfId="35629" xr:uid="{B19B9356-A72B-42B4-819F-5A35C0A6EEDD}"/>
    <cellStyle name="Normal 17 29 3" xfId="11500" xr:uid="{993F2ABD-CD50-466F-B2B5-339484A49460}"/>
    <cellStyle name="Normal 17 29 4" xfId="16735" xr:uid="{F6ACA8F5-6480-487D-80A3-1B6CED96C0FB}"/>
    <cellStyle name="Normal 17 29 5" xfId="18960" xr:uid="{8B8C7E03-7FA9-4138-A43B-BBE0C76CD730}"/>
    <cellStyle name="Normal 17 29 6" xfId="9214" xr:uid="{37C044DA-A735-4C59-A30C-AD225A8BB6D5}"/>
    <cellStyle name="Normal 17 29 6 2" xfId="20535" xr:uid="{430B7A03-6F5F-4CC1-961D-A443F97729F6}"/>
    <cellStyle name="Normal 17 29 6 2 2" xfId="26091" xr:uid="{5C4A2B5B-6538-431C-BC8B-48492C06D7AC}"/>
    <cellStyle name="Normal 17 29 6 2 3" xfId="31585" xr:uid="{AD5B74CF-313B-4405-AE10-18D7737BAD71}"/>
    <cellStyle name="Normal 17 29 6 2 4" xfId="37069" xr:uid="{FF299497-C65C-4F04-ABA1-3F3E84041615}"/>
    <cellStyle name="Normal 17 29 6 3" xfId="23362" xr:uid="{88D050CC-0288-4160-980E-319673AFFB0B}"/>
    <cellStyle name="Normal 17 29 6 4" xfId="28856" xr:uid="{1CDF9B1B-61E7-416E-BB6C-500AD761B462}"/>
    <cellStyle name="Normal 17 29 6 5" xfId="34340" xr:uid="{1A978911-B97C-4776-991F-299DC5EEEF41}"/>
    <cellStyle name="Normal 17 3" xfId="6143" xr:uid="{F5CD613D-6637-43D2-9773-82D0242B09E5}"/>
    <cellStyle name="Normal 17 3 2" xfId="14538" xr:uid="{81240662-9E80-4BA1-B4D5-3BE573AD34D6}"/>
    <cellStyle name="Normal 17 3 2 2" xfId="21825" xr:uid="{09A9154A-977D-493A-8EDF-2F2BD1D022C1}"/>
    <cellStyle name="Normal 17 3 2 2 2" xfId="27381" xr:uid="{0CC5FB9D-034D-4B26-BAE7-F71A5A12CD50}"/>
    <cellStyle name="Normal 17 3 2 2 3" xfId="32875" xr:uid="{0A4E015F-BDE1-492E-A0EE-91D0214EEA7C}"/>
    <cellStyle name="Normal 17 3 2 2 4" xfId="38359" xr:uid="{1BDEF138-8A1D-4351-9D1E-F4B0E252E52F}"/>
    <cellStyle name="Normal 17 3 2 3" xfId="24652" xr:uid="{5199BC95-5CEE-4CD9-8D45-4264871B88CE}"/>
    <cellStyle name="Normal 17 3 2 4" xfId="30146" xr:uid="{8B53D5BA-CE8E-44CF-838F-6286F047A8B2}"/>
    <cellStyle name="Normal 17 3 2 5" xfId="35630" xr:uid="{3A1445EA-007E-46C2-B565-3D5154653C71}"/>
    <cellStyle name="Normal 17 3 3" xfId="11501" xr:uid="{82C26A73-7214-4CC9-849C-FCF5BF9F314E}"/>
    <cellStyle name="Normal 17 3 4" xfId="16736" xr:uid="{70E808D1-AF75-43DC-ABF8-3115B59BDC16}"/>
    <cellStyle name="Normal 17 3 5" xfId="18961" xr:uid="{46FE6C7B-258E-4995-8664-01B76F6F87B2}"/>
    <cellStyle name="Normal 17 3 6" xfId="9215" xr:uid="{FC75AC17-B8EB-453D-AFC2-38C812DD2ECA}"/>
    <cellStyle name="Normal 17 3 6 2" xfId="20536" xr:uid="{A16ACD92-CF77-472F-9E73-E85E9C6F663B}"/>
    <cellStyle name="Normal 17 3 6 2 2" xfId="26092" xr:uid="{7536B84E-5EB0-4B0C-8D54-BFDB9A66CAB6}"/>
    <cellStyle name="Normal 17 3 6 2 3" xfId="31586" xr:uid="{D16516D9-F4B2-4325-ABF4-C62870E1F4ED}"/>
    <cellStyle name="Normal 17 3 6 2 4" xfId="37070" xr:uid="{0BEF3ED6-C134-4E85-9B39-579E9575F6B7}"/>
    <cellStyle name="Normal 17 3 6 3" xfId="23363" xr:uid="{B4335CD6-6E64-4E6C-BA1D-7AF4D5B7B6C8}"/>
    <cellStyle name="Normal 17 3 6 4" xfId="28857" xr:uid="{98DA226B-DE08-4D86-99D1-F85386166A8C}"/>
    <cellStyle name="Normal 17 3 6 5" xfId="34341" xr:uid="{741F5071-D8E9-4ACF-B067-690723E24849}"/>
    <cellStyle name="Normal 17 30" xfId="6144" xr:uid="{C54F1E1C-EE79-48BB-A8E7-5405EEC13441}"/>
    <cellStyle name="Normal 17 30 2" xfId="14539" xr:uid="{395EA717-48DB-47C9-8EE1-2B323D71B21D}"/>
    <cellStyle name="Normal 17 30 2 2" xfId="21826" xr:uid="{23C28B0B-2024-457B-8E6D-8200AC020B5C}"/>
    <cellStyle name="Normal 17 30 2 2 2" xfId="27382" xr:uid="{A5D6F33D-A569-4ABB-86AF-516F26262784}"/>
    <cellStyle name="Normal 17 30 2 2 3" xfId="32876" xr:uid="{86C818A9-24DA-43E4-BBCC-3DF4D2BC9CF7}"/>
    <cellStyle name="Normal 17 30 2 2 4" xfId="38360" xr:uid="{A346C834-866B-4BDA-93BF-D93AA74A4ACB}"/>
    <cellStyle name="Normal 17 30 2 3" xfId="24653" xr:uid="{A4DDBFE3-E0A4-40D0-B96C-9D3B51130639}"/>
    <cellStyle name="Normal 17 30 2 4" xfId="30147" xr:uid="{D5CD66FD-B0D8-45F1-A7DE-B7320ABD108F}"/>
    <cellStyle name="Normal 17 30 2 5" xfId="35631" xr:uid="{4EBD6156-B5EE-4413-8B34-1BB04CD220B8}"/>
    <cellStyle name="Normal 17 30 3" xfId="11502" xr:uid="{91D3C341-7530-4EB1-BD86-ECD565CF37E0}"/>
    <cellStyle name="Normal 17 30 4" xfId="16737" xr:uid="{0F4098D9-26E9-4F43-8FB3-2133E23E3B24}"/>
    <cellStyle name="Normal 17 30 5" xfId="18962" xr:uid="{0D4DEA20-7B36-4C8E-B851-6DE4586BF513}"/>
    <cellStyle name="Normal 17 30 6" xfId="9216" xr:uid="{5274108C-7BC7-4438-869B-1EE413000DF0}"/>
    <cellStyle name="Normal 17 30 6 2" xfId="20537" xr:uid="{D1E158E7-33ED-490B-BAAB-E4C987F015E4}"/>
    <cellStyle name="Normal 17 30 6 2 2" xfId="26093" xr:uid="{7AF47F51-2A9C-4FC6-B413-524E2A47640F}"/>
    <cellStyle name="Normal 17 30 6 2 3" xfId="31587" xr:uid="{BD0664B3-0669-477E-AF3A-45ED75661934}"/>
    <cellStyle name="Normal 17 30 6 2 4" xfId="37071" xr:uid="{3C3EBBBD-6B5C-4875-A963-9AB7D5695913}"/>
    <cellStyle name="Normal 17 30 6 3" xfId="23364" xr:uid="{7F633B29-F060-4896-9A0A-A06A1BDA2E78}"/>
    <cellStyle name="Normal 17 30 6 4" xfId="28858" xr:uid="{8FD7A786-D9CB-4585-82D0-F914EDF83875}"/>
    <cellStyle name="Normal 17 30 6 5" xfId="34342" xr:uid="{7473D846-D038-4D5A-B6D2-B4D85EC5CCD1}"/>
    <cellStyle name="Normal 17 31" xfId="6145" xr:uid="{C9E8843F-4A78-4B12-9364-53DB729E3A06}"/>
    <cellStyle name="Normal 17 31 2" xfId="14540" xr:uid="{3A2B569C-7249-4DD5-B618-7FB96A299904}"/>
    <cellStyle name="Normal 17 31 2 2" xfId="21827" xr:uid="{D6794B6B-65A3-4975-BE51-6581BA016E49}"/>
    <cellStyle name="Normal 17 31 2 2 2" xfId="27383" xr:uid="{D8257BCA-B094-4AB6-96B5-2655E38D6D25}"/>
    <cellStyle name="Normal 17 31 2 2 3" xfId="32877" xr:uid="{364B75A5-E028-4CF1-9466-395DCC6EB526}"/>
    <cellStyle name="Normal 17 31 2 2 4" xfId="38361" xr:uid="{7166E4DA-8CCE-45C8-A109-F18D5A3C89E0}"/>
    <cellStyle name="Normal 17 31 2 3" xfId="24654" xr:uid="{4B34D348-F6FD-49B1-BEB2-E992ED50631C}"/>
    <cellStyle name="Normal 17 31 2 4" xfId="30148" xr:uid="{BA1B9D2F-4DED-451E-A181-BB127E1E8BBE}"/>
    <cellStyle name="Normal 17 31 2 5" xfId="35632" xr:uid="{F65DFC8E-1A15-4018-B0A0-89B88B21682A}"/>
    <cellStyle name="Normal 17 31 3" xfId="11503" xr:uid="{2A099636-FD8A-4934-B602-67E4FED76F82}"/>
    <cellStyle name="Normal 17 31 4" xfId="16738" xr:uid="{9AFAAE62-6D54-4978-A496-E0D17AA0EBB3}"/>
    <cellStyle name="Normal 17 31 5" xfId="18963" xr:uid="{353A4584-1ABC-42BB-B212-29060933588E}"/>
    <cellStyle name="Normal 17 31 6" xfId="9217" xr:uid="{24DE9837-E837-4C70-A53D-40C1E7E2F66B}"/>
    <cellStyle name="Normal 17 31 6 2" xfId="20538" xr:uid="{DAAFE7BF-2E83-41B0-8E55-41C8535A81D4}"/>
    <cellStyle name="Normal 17 31 6 2 2" xfId="26094" xr:uid="{F861A6EA-7246-4659-A616-E8DB9E388C53}"/>
    <cellStyle name="Normal 17 31 6 2 3" xfId="31588" xr:uid="{35FA3CCB-BD07-4D1C-A3CB-E6F979710E26}"/>
    <cellStyle name="Normal 17 31 6 2 4" xfId="37072" xr:uid="{F9A2E4D4-A999-4FBD-9C53-466480E15374}"/>
    <cellStyle name="Normal 17 31 6 3" xfId="23365" xr:uid="{E156829F-DFEB-4347-AF85-F1C3131208E7}"/>
    <cellStyle name="Normal 17 31 6 4" xfId="28859" xr:uid="{251A02F4-28F8-4C71-AD71-052095CBFBBC}"/>
    <cellStyle name="Normal 17 31 6 5" xfId="34343" xr:uid="{A1643C92-FBBF-43C1-B8DA-E503A90C30E8}"/>
    <cellStyle name="Normal 17 32" xfId="6146" xr:uid="{E2A1DBEA-FAF8-43B9-8158-6DAE74A13C42}"/>
    <cellStyle name="Normal 17 32 2" xfId="14541" xr:uid="{ECBBF3C8-FBBA-4AC3-A9FC-98650B70F85C}"/>
    <cellStyle name="Normal 17 32 2 2" xfId="21828" xr:uid="{C3C3BC17-69B8-4AF3-9055-8D1D2A4E89F3}"/>
    <cellStyle name="Normal 17 32 2 2 2" xfId="27384" xr:uid="{9E327AFE-ED63-40C8-8B20-69DA3E657465}"/>
    <cellStyle name="Normal 17 32 2 2 3" xfId="32878" xr:uid="{B53D1F67-B160-4E95-B153-7492AA76B776}"/>
    <cellStyle name="Normal 17 32 2 2 4" xfId="38362" xr:uid="{0BB31552-1845-46CF-A22A-4C1BA7B39C51}"/>
    <cellStyle name="Normal 17 32 2 3" xfId="24655" xr:uid="{A3B19244-1234-4C7D-A349-A8C0CEC05982}"/>
    <cellStyle name="Normal 17 32 2 4" xfId="30149" xr:uid="{956B6F23-2C14-43CD-A966-A94736BD6AB4}"/>
    <cellStyle name="Normal 17 32 2 5" xfId="35633" xr:uid="{B3C76BD4-98A5-44F3-B352-5665B2EDB848}"/>
    <cellStyle name="Normal 17 32 3" xfId="11504" xr:uid="{8AD01982-A489-4BEB-9D88-FDC7B8ADF2E2}"/>
    <cellStyle name="Normal 17 32 4" xfId="16739" xr:uid="{1425914B-16B3-45FC-9989-E83E897803F5}"/>
    <cellStyle name="Normal 17 32 5" xfId="18964" xr:uid="{F46148CA-AC36-4FAC-9526-38BE38611C25}"/>
    <cellStyle name="Normal 17 32 6" xfId="9218" xr:uid="{2C3E2804-6D60-42C7-B5C0-B76CBFC53AB9}"/>
    <cellStyle name="Normal 17 32 6 2" xfId="20539" xr:uid="{2A8AACD7-99E9-4A8F-8B32-D4203EE9ACCD}"/>
    <cellStyle name="Normal 17 32 6 2 2" xfId="26095" xr:uid="{EA579935-3B32-4925-A8DE-243D552FEDA7}"/>
    <cellStyle name="Normal 17 32 6 2 3" xfId="31589" xr:uid="{5BFB72D4-9AD6-418B-8449-66EB31A1DC3F}"/>
    <cellStyle name="Normal 17 32 6 2 4" xfId="37073" xr:uid="{1E428E19-6503-429A-AD54-CB1C79DAB198}"/>
    <cellStyle name="Normal 17 32 6 3" xfId="23366" xr:uid="{FEA567F0-D612-4818-974C-F465B420C02C}"/>
    <cellStyle name="Normal 17 32 6 4" xfId="28860" xr:uid="{F424021B-8D91-4CC8-AB52-9D0BC46C1C36}"/>
    <cellStyle name="Normal 17 32 6 5" xfId="34344" xr:uid="{4ECE78DC-6F69-4E86-8470-BAB10E036A4D}"/>
    <cellStyle name="Normal 17 33" xfId="6147" xr:uid="{7C22FF4B-08C1-4D0B-A523-9AE645D0A3BA}"/>
    <cellStyle name="Normal 17 33 2" xfId="14542" xr:uid="{DCBB4AAE-EC60-4E4C-8093-1C675D6584F8}"/>
    <cellStyle name="Normal 17 33 2 2" xfId="21829" xr:uid="{AB89A944-BE5B-4FD2-9F04-042FE45A028B}"/>
    <cellStyle name="Normal 17 33 2 2 2" xfId="27385" xr:uid="{A5740D88-E361-4C37-92E3-4DB0BEB042F4}"/>
    <cellStyle name="Normal 17 33 2 2 3" xfId="32879" xr:uid="{159628C0-63B9-4BAE-BCEA-597BE4001EC9}"/>
    <cellStyle name="Normal 17 33 2 2 4" xfId="38363" xr:uid="{71CF0DB3-27D2-4225-99B7-BAAC79B4798D}"/>
    <cellStyle name="Normal 17 33 2 3" xfId="24656" xr:uid="{F97712DA-468C-4C64-8270-E06CE00DA0B1}"/>
    <cellStyle name="Normal 17 33 2 4" xfId="30150" xr:uid="{73C1B57A-39C9-4143-A640-7E27BF7F2488}"/>
    <cellStyle name="Normal 17 33 2 5" xfId="35634" xr:uid="{6CBACCA1-D6B1-48E7-9DC2-8228F11468A4}"/>
    <cellStyle name="Normal 17 33 3" xfId="11505" xr:uid="{0EE19AEA-4C36-4C1A-85B0-399ED6759EB4}"/>
    <cellStyle name="Normal 17 33 4" xfId="16740" xr:uid="{5620AF64-FFD6-4965-94F5-41C1FCDE16B0}"/>
    <cellStyle name="Normal 17 33 5" xfId="18965" xr:uid="{76C2BEE7-1DF4-4096-8F88-1059B804C5CF}"/>
    <cellStyle name="Normal 17 33 6" xfId="9219" xr:uid="{5170EB13-C7AC-493A-A1FA-7D49E2818FB0}"/>
    <cellStyle name="Normal 17 33 6 2" xfId="20540" xr:uid="{2AC1685D-8149-4CEE-9615-7856FAFFFA33}"/>
    <cellStyle name="Normal 17 33 6 2 2" xfId="26096" xr:uid="{EC1437DD-AA81-4DB3-9F2F-A79AB32E9AFA}"/>
    <cellStyle name="Normal 17 33 6 2 3" xfId="31590" xr:uid="{EC296177-2242-46E9-82D6-FD81106F23D2}"/>
    <cellStyle name="Normal 17 33 6 2 4" xfId="37074" xr:uid="{A5DCBF5F-2A35-468C-828E-89B4EFBB6837}"/>
    <cellStyle name="Normal 17 33 6 3" xfId="23367" xr:uid="{3A64C724-3CCD-4930-9E81-EAFB4B2ADB99}"/>
    <cellStyle name="Normal 17 33 6 4" xfId="28861" xr:uid="{31B42327-B11B-4417-BBB3-7B797D7C0D2B}"/>
    <cellStyle name="Normal 17 33 6 5" xfId="34345" xr:uid="{C999ABF2-B653-43E4-9A5D-D4B8D485FAC3}"/>
    <cellStyle name="Normal 17 34" xfId="6148" xr:uid="{9823BF8C-4C68-446B-A7B7-259208E5A584}"/>
    <cellStyle name="Normal 17 34 2" xfId="6149" xr:uid="{E9DA0983-B654-46FC-8E5C-444D8268EB56}"/>
    <cellStyle name="Normal 17 34 2 2" xfId="14544" xr:uid="{0F5A3546-3BC8-4BC5-A79D-2E931BFE90B1}"/>
    <cellStyle name="Normal 17 34 2 2 2" xfId="21831" xr:uid="{C5B20F49-51F3-46AF-9C64-C5C55026139C}"/>
    <cellStyle name="Normal 17 34 2 2 2 2" xfId="27387" xr:uid="{46C35B6F-8FE2-4056-9D5C-40446A8E7E10}"/>
    <cellStyle name="Normal 17 34 2 2 2 3" xfId="32881" xr:uid="{C3131CF1-4F1F-4D09-9938-EF492C385E9C}"/>
    <cellStyle name="Normal 17 34 2 2 2 4" xfId="38365" xr:uid="{4F137ACE-3C65-4EEB-8506-62CE2A7F4D46}"/>
    <cellStyle name="Normal 17 34 2 2 3" xfId="24658" xr:uid="{654F0407-01C0-4B38-B0CF-7987C884DCAA}"/>
    <cellStyle name="Normal 17 34 2 2 4" xfId="30152" xr:uid="{CFEF5790-E3D8-4A34-AAA2-3DC975C05CE2}"/>
    <cellStyle name="Normal 17 34 2 2 5" xfId="35636" xr:uid="{B6222092-F5C0-44D9-9B5A-50DC5F9C764D}"/>
    <cellStyle name="Normal 17 34 2 3" xfId="11507" xr:uid="{7DFEDFD3-568D-43D1-AE20-7DA4F643E455}"/>
    <cellStyle name="Normal 17 34 2 4" xfId="16742" xr:uid="{F1341E76-D0A5-41F9-86AF-88ECBE2561E6}"/>
    <cellStyle name="Normal 17 34 2 5" xfId="18967" xr:uid="{C050B646-C788-4735-AC58-DA264B0FDF55}"/>
    <cellStyle name="Normal 17 34 2 6" xfId="9221" xr:uid="{F92F5161-E131-4270-9D50-F504F59C30D8}"/>
    <cellStyle name="Normal 17 34 2 6 2" xfId="20542" xr:uid="{51F90339-8F3D-4C92-A621-FF752B13A573}"/>
    <cellStyle name="Normal 17 34 2 6 2 2" xfId="26098" xr:uid="{5E67C416-D184-4141-86B5-4745FF236166}"/>
    <cellStyle name="Normal 17 34 2 6 2 3" xfId="31592" xr:uid="{B2BE9700-55B8-498E-BAAA-198E0A877414}"/>
    <cellStyle name="Normal 17 34 2 6 2 4" xfId="37076" xr:uid="{0C0E80F5-AB1F-459B-812C-4EE64F1C0A57}"/>
    <cellStyle name="Normal 17 34 2 6 3" xfId="23369" xr:uid="{D7A28CE3-E98A-48AD-97A7-6523CAD59BF4}"/>
    <cellStyle name="Normal 17 34 2 6 4" xfId="28863" xr:uid="{75AD09BB-C5B6-4064-B782-2105F2399D81}"/>
    <cellStyle name="Normal 17 34 2 6 5" xfId="34347" xr:uid="{7F6DCDFC-2C97-4232-B828-DD97B6CF049A}"/>
    <cellStyle name="Normal 17 34 3" xfId="6150" xr:uid="{C52052A2-3BEC-4BC7-B5BC-DC8F12ADD224}"/>
    <cellStyle name="Normal 17 34 3 2" xfId="14545" xr:uid="{70E14225-E979-4967-AE4A-69FA1AC68363}"/>
    <cellStyle name="Normal 17 34 3 2 2" xfId="21832" xr:uid="{1A6D887E-F27F-4EF3-80BB-D42A969FAFE4}"/>
    <cellStyle name="Normal 17 34 3 2 2 2" xfId="27388" xr:uid="{EC5655C8-D482-4EC8-AB96-5BE7C6F07240}"/>
    <cellStyle name="Normal 17 34 3 2 2 3" xfId="32882" xr:uid="{88EBF194-BBAC-4E51-B605-E2B4824B0956}"/>
    <cellStyle name="Normal 17 34 3 2 2 4" xfId="38366" xr:uid="{2674D514-4E12-4267-8980-E4B981807F3F}"/>
    <cellStyle name="Normal 17 34 3 2 3" xfId="24659" xr:uid="{4190E917-37FF-4787-9C5F-ED7CE76DE375}"/>
    <cellStyle name="Normal 17 34 3 2 4" xfId="30153" xr:uid="{D3F9304E-2DCA-450B-A183-57C963CCBE07}"/>
    <cellStyle name="Normal 17 34 3 2 5" xfId="35637" xr:uid="{088745EB-4C5B-4544-90FF-A8DC58D4DBB0}"/>
    <cellStyle name="Normal 17 34 3 3" xfId="11508" xr:uid="{DD239797-794A-4045-80B4-A30F1C889BE9}"/>
    <cellStyle name="Normal 17 34 3 4" xfId="16743" xr:uid="{4825B904-F440-4724-B090-0EFDBD6A4D86}"/>
    <cellStyle name="Normal 17 34 3 5" xfId="18968" xr:uid="{E3C5218F-883E-4454-B78F-DC6089C4F201}"/>
    <cellStyle name="Normal 17 34 3 6" xfId="9222" xr:uid="{88729086-3A2A-425E-A060-031F1D490C5E}"/>
    <cellStyle name="Normal 17 34 3 6 2" xfId="20543" xr:uid="{A73487B0-0D01-448D-B38E-3F1651753701}"/>
    <cellStyle name="Normal 17 34 3 6 2 2" xfId="26099" xr:uid="{38AF749B-F841-4DD3-B6CA-1ED658C65445}"/>
    <cellStyle name="Normal 17 34 3 6 2 3" xfId="31593" xr:uid="{E2499222-20CA-4947-A65A-C39FD4B48F66}"/>
    <cellStyle name="Normal 17 34 3 6 2 4" xfId="37077" xr:uid="{58C6FA4B-2C10-4987-B8B9-20E35BE90156}"/>
    <cellStyle name="Normal 17 34 3 6 3" xfId="23370" xr:uid="{E09F88C5-8F07-48E8-8264-C6E02DC3AC98}"/>
    <cellStyle name="Normal 17 34 3 6 4" xfId="28864" xr:uid="{F3FEB409-075F-48ED-90F0-0D385E899907}"/>
    <cellStyle name="Normal 17 34 3 6 5" xfId="34348" xr:uid="{EEEEFE09-10C0-4746-8D0C-340A765DE757}"/>
    <cellStyle name="Normal 17 34 4" xfId="14543" xr:uid="{DD362022-A55B-4F84-A662-669955DA3241}"/>
    <cellStyle name="Normal 17 34 4 2" xfId="21830" xr:uid="{84EF5EC3-4DE7-4E82-92FF-F01636DC8063}"/>
    <cellStyle name="Normal 17 34 4 2 2" xfId="27386" xr:uid="{E1FB84B2-DD56-4572-8444-BD8BF24C1FD8}"/>
    <cellStyle name="Normal 17 34 4 2 3" xfId="32880" xr:uid="{6C09500F-3D08-40E2-ABE1-C8E1531C5EBA}"/>
    <cellStyle name="Normal 17 34 4 2 4" xfId="38364" xr:uid="{FFCD1448-AA04-47C1-954B-F971AA703EB2}"/>
    <cellStyle name="Normal 17 34 4 3" xfId="24657" xr:uid="{C5B463DE-0320-44AD-A63B-6C5629E96C89}"/>
    <cellStyle name="Normal 17 34 4 4" xfId="30151" xr:uid="{C1A3D4B4-28EB-4218-981A-2DF387748D4C}"/>
    <cellStyle name="Normal 17 34 4 5" xfId="35635" xr:uid="{C6A9E9B9-AC0E-499D-9075-E89EEE4A04CA}"/>
    <cellStyle name="Normal 17 34 5" xfId="11506" xr:uid="{04B3C343-EEE6-45CD-87CC-E54D74FB1404}"/>
    <cellStyle name="Normal 17 34 6" xfId="16741" xr:uid="{90F673C3-31DD-46A5-9E79-504CD51165D1}"/>
    <cellStyle name="Normal 17 34 7" xfId="18966" xr:uid="{36C59622-B260-408C-BBE5-0E1107DCB7A2}"/>
    <cellStyle name="Normal 17 34 8" xfId="9220" xr:uid="{DE06055C-304E-47E1-9969-99BB707A7664}"/>
    <cellStyle name="Normal 17 34 8 2" xfId="20541" xr:uid="{4D315606-16C5-414E-B4A5-1077D885A7A6}"/>
    <cellStyle name="Normal 17 34 8 2 2" xfId="26097" xr:uid="{6C7556BE-31A2-41CB-BFA7-FDBB67F93931}"/>
    <cellStyle name="Normal 17 34 8 2 3" xfId="31591" xr:uid="{2ECC7774-191D-408F-800E-F1A4E91DC365}"/>
    <cellStyle name="Normal 17 34 8 2 4" xfId="37075" xr:uid="{5DD9F29F-BCA4-4EAC-A0E0-DDD023DB46D0}"/>
    <cellStyle name="Normal 17 34 8 3" xfId="23368" xr:uid="{480F6F93-08F0-477E-BC49-AF3416F1F8FC}"/>
    <cellStyle name="Normal 17 34 8 4" xfId="28862" xr:uid="{79B40AE9-0366-4F5C-AA57-5A914210514E}"/>
    <cellStyle name="Normal 17 34 8 5" xfId="34346" xr:uid="{36418570-35B0-4318-934A-F3D697B6694C}"/>
    <cellStyle name="Normal 17 35" xfId="6151" xr:uid="{4AA0526F-DFF7-42D7-8B6C-D6D72A8AA3A4}"/>
    <cellStyle name="Normal 17 35 2" xfId="14546" xr:uid="{1D136061-5E9D-4BA3-BD6D-2C2BE003E9DC}"/>
    <cellStyle name="Normal 17 35 2 2" xfId="21833" xr:uid="{8AC067EC-2F6B-4140-8754-DA585A7C3E88}"/>
    <cellStyle name="Normal 17 35 2 2 2" xfId="27389" xr:uid="{288295A0-E6CE-4872-B8B4-845A6E62EE04}"/>
    <cellStyle name="Normal 17 35 2 2 3" xfId="32883" xr:uid="{9298A3AF-9553-46E1-80C5-9E57D7F409D0}"/>
    <cellStyle name="Normal 17 35 2 2 4" xfId="38367" xr:uid="{51174DEE-866D-42D9-A6ED-C39BF24F86D7}"/>
    <cellStyle name="Normal 17 35 2 3" xfId="24660" xr:uid="{CC763A83-A279-42C6-A6BB-C019A8F5F1D6}"/>
    <cellStyle name="Normal 17 35 2 4" xfId="30154" xr:uid="{6A0DF9BD-34C2-48AA-BBB0-73361BA67BDD}"/>
    <cellStyle name="Normal 17 35 2 5" xfId="35638" xr:uid="{64297700-BDEA-47B5-93AC-AECE70F5A776}"/>
    <cellStyle name="Normal 17 35 3" xfId="11509" xr:uid="{A844A1B8-25DB-4275-ABC7-9E855CBFA921}"/>
    <cellStyle name="Normal 17 35 4" xfId="16744" xr:uid="{4508FFDB-2F78-49F0-97A8-98C70A21238B}"/>
    <cellStyle name="Normal 17 35 5" xfId="18969" xr:uid="{57A354B1-814A-40EF-9576-16B30B2B8E6A}"/>
    <cellStyle name="Normal 17 35 6" xfId="9223" xr:uid="{37E20834-EEB2-42ED-B77C-8213F8343829}"/>
    <cellStyle name="Normal 17 35 6 2" xfId="20544" xr:uid="{255E3F85-691C-46F8-A90B-3E580C4930F7}"/>
    <cellStyle name="Normal 17 35 6 2 2" xfId="26100" xr:uid="{091400F7-472E-4259-8DD6-D672A72BF151}"/>
    <cellStyle name="Normal 17 35 6 2 3" xfId="31594" xr:uid="{B3775348-ECB0-4A18-8D10-F48E132F2B7A}"/>
    <cellStyle name="Normal 17 35 6 2 4" xfId="37078" xr:uid="{921A465A-4153-405B-B33A-CD96417BA678}"/>
    <cellStyle name="Normal 17 35 6 3" xfId="23371" xr:uid="{0CF52EBA-899E-45FC-9F43-9EA9AAE94023}"/>
    <cellStyle name="Normal 17 35 6 4" xfId="28865" xr:uid="{31379A5F-BD94-4FD5-8597-46D2E753FC02}"/>
    <cellStyle name="Normal 17 35 6 5" xfId="34349" xr:uid="{860A7A93-CAC6-40D0-BF76-F0531BED1858}"/>
    <cellStyle name="Normal 17 36" xfId="6152" xr:uid="{D44321FA-E9FE-4649-BDE0-9E665C8E1CFC}"/>
    <cellStyle name="Normal 17 36 2" xfId="14547" xr:uid="{DECEA3C1-0FE5-4009-A035-169B2D928897}"/>
    <cellStyle name="Normal 17 36 2 2" xfId="21834" xr:uid="{B009987E-33D4-46A1-BE2A-4266F8E3B105}"/>
    <cellStyle name="Normal 17 36 2 2 2" xfId="27390" xr:uid="{263A859A-9862-4F9C-9994-6E3625CF8BD4}"/>
    <cellStyle name="Normal 17 36 2 2 3" xfId="32884" xr:uid="{370DD5C5-3791-4906-9F5F-DD08C5E458F1}"/>
    <cellStyle name="Normal 17 36 2 2 4" xfId="38368" xr:uid="{15E0498A-EEEF-4DF2-8935-3E427F08B60F}"/>
    <cellStyle name="Normal 17 36 2 3" xfId="24661" xr:uid="{7A48A635-5A4F-46FE-9CA6-F0BF65B9C940}"/>
    <cellStyle name="Normal 17 36 2 4" xfId="30155" xr:uid="{0E14C051-DD03-465A-88D3-0DB6BBF52E91}"/>
    <cellStyle name="Normal 17 36 2 5" xfId="35639" xr:uid="{B99E19FF-0380-4E0E-8806-AF0110D710AA}"/>
    <cellStyle name="Normal 17 36 3" xfId="11510" xr:uid="{634B172F-32FA-4033-A5EE-51AEB31174E3}"/>
    <cellStyle name="Normal 17 36 4" xfId="16745" xr:uid="{10E031A3-5316-4710-8BCD-53F0F6AC0DA4}"/>
    <cellStyle name="Normal 17 36 5" xfId="18970" xr:uid="{3C648887-4E66-41B6-80F8-D0077957BD08}"/>
    <cellStyle name="Normal 17 36 6" xfId="9224" xr:uid="{70DFDC7B-C384-47D6-A804-F2D9477BE7CA}"/>
    <cellStyle name="Normal 17 36 6 2" xfId="20545" xr:uid="{CBC37EE5-4D83-40B8-9397-C237F3A418BE}"/>
    <cellStyle name="Normal 17 36 6 2 2" xfId="26101" xr:uid="{2261CF9F-C24C-43F3-BC68-7AF6F36D9C81}"/>
    <cellStyle name="Normal 17 36 6 2 3" xfId="31595" xr:uid="{90EA7949-2C91-47CE-B661-272B9F0ED481}"/>
    <cellStyle name="Normal 17 36 6 2 4" xfId="37079" xr:uid="{DDC20849-6189-4755-A558-22193E3E86EF}"/>
    <cellStyle name="Normal 17 36 6 3" xfId="23372" xr:uid="{1170A535-A36D-499A-A4DE-7A3006DED8F9}"/>
    <cellStyle name="Normal 17 36 6 4" xfId="28866" xr:uid="{3E73591D-8D40-4B4C-90B5-974699AF1BCE}"/>
    <cellStyle name="Normal 17 36 6 5" xfId="34350" xr:uid="{DA43A405-E744-4808-B394-F3E91A9BEDB9}"/>
    <cellStyle name="Normal 17 37" xfId="7192" xr:uid="{EC858644-355A-4448-A9AF-D4BE4B1FCB64}"/>
    <cellStyle name="Normal 17 37 2" xfId="14548" xr:uid="{47C8A8A0-8948-41A1-9A41-E11798D47DB4}"/>
    <cellStyle name="Normal 17 37 2 2" xfId="21835" xr:uid="{54D36B3F-3F08-4A35-9975-952879366F1F}"/>
    <cellStyle name="Normal 17 37 2 2 2" xfId="27391" xr:uid="{5D5DAF79-1776-4545-AFF2-E6ED1C89FCDE}"/>
    <cellStyle name="Normal 17 37 2 2 3" xfId="32885" xr:uid="{9C75B069-627A-4CEA-B977-D9DB33BB6668}"/>
    <cellStyle name="Normal 17 37 2 2 4" xfId="38369" xr:uid="{663455DE-735F-4C5D-98A7-527996673D2D}"/>
    <cellStyle name="Normal 17 37 2 3" xfId="24662" xr:uid="{BD9D4DFE-A227-4F9F-8076-A0A650BA8505}"/>
    <cellStyle name="Normal 17 37 2 4" xfId="30156" xr:uid="{239E2538-00CE-44C8-80E5-5B018C655BF8}"/>
    <cellStyle name="Normal 17 37 2 5" xfId="35640" xr:uid="{4A114E56-5311-495C-B1E3-E300353DC450}"/>
    <cellStyle name="Normal 17 37 3" xfId="12449" xr:uid="{84812C86-280B-411C-AB82-B8D21FD50249}"/>
    <cellStyle name="Normal 17 37 4" xfId="9225" xr:uid="{2E3BC5EE-FE6F-400B-8003-7AF081F7441D}"/>
    <cellStyle name="Normal 17 37 4 2" xfId="20546" xr:uid="{24624FB1-2727-44F8-9598-8C6E386522BD}"/>
    <cellStyle name="Normal 17 37 4 2 2" xfId="26102" xr:uid="{ABBA66BD-EE84-4306-8610-4BD2675B7B1F}"/>
    <cellStyle name="Normal 17 37 4 2 3" xfId="31596" xr:uid="{A5CBF146-F7BE-42E1-9B61-4A12B5316542}"/>
    <cellStyle name="Normal 17 37 4 2 4" xfId="37080" xr:uid="{630EF6A5-A802-40DC-A0B3-BB482BF3AA4B}"/>
    <cellStyle name="Normal 17 37 4 3" xfId="23373" xr:uid="{91DD56C2-E732-4ED8-9866-D481332FC047}"/>
    <cellStyle name="Normal 17 37 4 4" xfId="28867" xr:uid="{2B3A0B61-DF36-4751-A7A2-7EF561182569}"/>
    <cellStyle name="Normal 17 37 4 5" xfId="34351" xr:uid="{FF204030-12F3-4EF7-BE29-EEBCF8FBDE3D}"/>
    <cellStyle name="Normal 17 38" xfId="9226" xr:uid="{2402C499-23CA-4166-B3CA-AAF685DDE5F1}"/>
    <cellStyle name="Normal 17 38 2" xfId="20547" xr:uid="{13C9D3EB-BA1B-4F27-95C8-50CFE60F1172}"/>
    <cellStyle name="Normal 17 38 2 2" xfId="26103" xr:uid="{5F3B8DD4-CA4E-4085-AE36-1974E38E1FFD}"/>
    <cellStyle name="Normal 17 38 2 3" xfId="31597" xr:uid="{4D5F0BD4-AE48-4BC7-BAAB-1659E5EC27A0}"/>
    <cellStyle name="Normal 17 38 2 4" xfId="37081" xr:uid="{5F7D93DE-03C7-48EF-8559-B38972723BA0}"/>
    <cellStyle name="Normal 17 38 3" xfId="23374" xr:uid="{9879F9A9-B64F-4D77-ABB3-647607ABC439}"/>
    <cellStyle name="Normal 17 38 4" xfId="28868" xr:uid="{8F983971-FBAE-400A-9A3C-B3A93B478CF3}"/>
    <cellStyle name="Normal 17 38 5" xfId="34352" xr:uid="{EB3C8417-9F46-4EEF-8215-22A637CBE563}"/>
    <cellStyle name="Normal 17 39" xfId="14516" xr:uid="{E4A1830A-F8CD-4CC2-951D-CD66B9484F5D}"/>
    <cellStyle name="Normal 17 39 2" xfId="21803" xr:uid="{7CB32B80-E096-4D3D-A9C6-E5EDDAC1B2BB}"/>
    <cellStyle name="Normal 17 39 2 2" xfId="27359" xr:uid="{D9AF9FA7-21DE-4DD1-BC29-D300D903A08E}"/>
    <cellStyle name="Normal 17 39 2 3" xfId="32853" xr:uid="{D352D39C-F312-42A3-A8AF-2E5760FE4DDB}"/>
    <cellStyle name="Normal 17 39 2 4" xfId="38337" xr:uid="{33A3306A-5A5E-463C-BFBF-B8A7BBEA249F}"/>
    <cellStyle name="Normal 17 39 3" xfId="24630" xr:uid="{B6F8C071-F513-4864-800F-2D2590D6385B}"/>
    <cellStyle name="Normal 17 39 4" xfId="30124" xr:uid="{91D73738-79CB-409C-A973-21D15EC02C2D}"/>
    <cellStyle name="Normal 17 39 5" xfId="35608" xr:uid="{2EB1764B-E500-4BE7-B2F3-16E65E6D5ACA}"/>
    <cellStyle name="Normal 17 4" xfId="6153" xr:uid="{8A76D538-86FC-4343-AB9D-8036135F7975}"/>
    <cellStyle name="Normal 17 4 2" xfId="14549" xr:uid="{317EE093-66A0-4149-B628-B3D6C7AB3C29}"/>
    <cellStyle name="Normal 17 4 2 2" xfId="21836" xr:uid="{FCAC5E5E-6A89-4F6C-B16A-BA5CCA8C432D}"/>
    <cellStyle name="Normal 17 4 2 2 2" xfId="27392" xr:uid="{1FAFA34C-97BD-44C6-AF33-B57B363F4F9B}"/>
    <cellStyle name="Normal 17 4 2 2 3" xfId="32886" xr:uid="{A5A5FCDD-398B-4D69-96A0-72DE834AE901}"/>
    <cellStyle name="Normal 17 4 2 2 4" xfId="38370" xr:uid="{9D43AECF-2AF9-42BB-9836-052895F9F96D}"/>
    <cellStyle name="Normal 17 4 2 3" xfId="24663" xr:uid="{0D25FCC4-575F-4EC7-8A88-818BE2DC7393}"/>
    <cellStyle name="Normal 17 4 2 4" xfId="30157" xr:uid="{A5EBB6E7-F8C2-4643-B25D-93A77EFBC66F}"/>
    <cellStyle name="Normal 17 4 2 5" xfId="35641" xr:uid="{84BDED78-A28F-4E76-B3E3-2DF4AD9D2FE7}"/>
    <cellStyle name="Normal 17 4 3" xfId="11511" xr:uid="{431C2CDC-39CC-4BB3-A5D5-D311904CBEBE}"/>
    <cellStyle name="Normal 17 4 4" xfId="16746" xr:uid="{51BE7376-52AC-4A28-B5AC-C3B8BA4A11B3}"/>
    <cellStyle name="Normal 17 4 5" xfId="18971" xr:uid="{ACC0499F-CB4D-47BA-AB9E-D202F65B0951}"/>
    <cellStyle name="Normal 17 4 6" xfId="9227" xr:uid="{CCF8634A-7391-4F58-B6AD-6E6F1963489E}"/>
    <cellStyle name="Normal 17 4 6 2" xfId="20548" xr:uid="{9DF2BB22-4DA2-4577-9A35-E483F206B67B}"/>
    <cellStyle name="Normal 17 4 6 2 2" xfId="26104" xr:uid="{0307D188-CF5A-48CF-8274-F5011CA363AC}"/>
    <cellStyle name="Normal 17 4 6 2 3" xfId="31598" xr:uid="{C761B6C9-9342-481C-A308-17DBC73CF157}"/>
    <cellStyle name="Normal 17 4 6 2 4" xfId="37082" xr:uid="{D1EEB2AE-4335-4046-833D-35035C0B3FF1}"/>
    <cellStyle name="Normal 17 4 6 3" xfId="23375" xr:uid="{6232FB9D-2398-4D98-A31C-5C62053D43C5}"/>
    <cellStyle name="Normal 17 4 6 4" xfId="28869" xr:uid="{8D115FF8-67CF-465D-AF3B-7838FBCAFDD7}"/>
    <cellStyle name="Normal 17 4 6 5" xfId="34353" xr:uid="{703FC579-42A8-4148-9827-28C82F4671FD}"/>
    <cellStyle name="Normal 17 40" xfId="11479" xr:uid="{1436AFE9-D1D3-4512-9812-D74EA4D4FEB0}"/>
    <cellStyle name="Normal 17 41" xfId="16714" xr:uid="{096439A5-3893-490B-A614-D6A775AB9698}"/>
    <cellStyle name="Normal 17 42" xfId="18939" xr:uid="{87D98207-A069-4019-8E9F-60E19F554E8F}"/>
    <cellStyle name="Normal 17 43" xfId="9193" xr:uid="{30F37A35-A9AD-4824-9382-0F20691A947D}"/>
    <cellStyle name="Normal 17 43 2" xfId="20514" xr:uid="{A7011627-153F-4899-B0A4-474CC49998CA}"/>
    <cellStyle name="Normal 17 43 2 2" xfId="26070" xr:uid="{A30E02AA-8F08-4FC3-9675-D488818F0C7A}"/>
    <cellStyle name="Normal 17 43 2 3" xfId="31564" xr:uid="{E7FA0925-3F3F-4969-B93B-237331C746C0}"/>
    <cellStyle name="Normal 17 43 2 4" xfId="37048" xr:uid="{A940D4C4-F043-45E7-9505-0C9FD50E5BD3}"/>
    <cellStyle name="Normal 17 43 3" xfId="23341" xr:uid="{98CCAAC1-E4BE-45A7-BD91-39A90597EEA9}"/>
    <cellStyle name="Normal 17 43 4" xfId="28835" xr:uid="{A73D0B42-FAE1-444A-948A-FE80884EC239}"/>
    <cellStyle name="Normal 17 43 5" xfId="34319" xr:uid="{27B19C7D-E80D-45D9-A31C-6BD9FBCF6A19}"/>
    <cellStyle name="Normal 17 44" xfId="6121" xr:uid="{9B28DF82-C468-4E84-A8E4-F3338B377D85}"/>
    <cellStyle name="Normal 17 5" xfId="6154" xr:uid="{007633C4-8FA0-4FC4-9097-9EADAB2FF00F}"/>
    <cellStyle name="Normal 17 5 2" xfId="14550" xr:uid="{BD5DEC52-1DB2-406E-9517-442C9A6B4490}"/>
    <cellStyle name="Normal 17 5 2 2" xfId="21837" xr:uid="{A3D8E13D-2106-445A-BD72-5325F9E0AF5C}"/>
    <cellStyle name="Normal 17 5 2 2 2" xfId="27393" xr:uid="{CDEA779D-0002-4D48-93C0-0630DAEABFA2}"/>
    <cellStyle name="Normal 17 5 2 2 3" xfId="32887" xr:uid="{049F0327-C916-45B6-9A34-171DF9B239A6}"/>
    <cellStyle name="Normal 17 5 2 2 4" xfId="38371" xr:uid="{C1C42FDF-9A21-4EC2-B1FC-86B8260E148D}"/>
    <cellStyle name="Normal 17 5 2 3" xfId="24664" xr:uid="{FBE2EC66-FDDE-4F66-A3B9-458C8AF9F5CC}"/>
    <cellStyle name="Normal 17 5 2 4" xfId="30158" xr:uid="{65D9FAF0-C00C-44CE-A5D3-BD4C9BCF9A8D}"/>
    <cellStyle name="Normal 17 5 2 5" xfId="35642" xr:uid="{CE218459-5624-4E4C-AF12-50AEC76DE31F}"/>
    <cellStyle name="Normal 17 5 3" xfId="11512" xr:uid="{D6C17E1B-FD2E-4FE5-AF78-383EA0BF7ABE}"/>
    <cellStyle name="Normal 17 5 4" xfId="16747" xr:uid="{DC817DEC-A931-424A-8E29-CD61FABC62BA}"/>
    <cellStyle name="Normal 17 5 5" xfId="18972" xr:uid="{2D1B5B6D-4E4A-4530-9753-884BEB22482E}"/>
    <cellStyle name="Normal 17 5 6" xfId="9228" xr:uid="{FA9FAABC-3809-47C9-B6D2-89A1CF3B2425}"/>
    <cellStyle name="Normal 17 5 6 2" xfId="20549" xr:uid="{7A85D0C0-74B8-4DD3-ACAF-101AD3E5D9A2}"/>
    <cellStyle name="Normal 17 5 6 2 2" xfId="26105" xr:uid="{58C56533-16AE-494A-B17A-569C23481CFF}"/>
    <cellStyle name="Normal 17 5 6 2 3" xfId="31599" xr:uid="{6564A92D-6775-4597-8F99-CF47C139E779}"/>
    <cellStyle name="Normal 17 5 6 2 4" xfId="37083" xr:uid="{6CBA3E98-1D2C-436A-9005-82C08A1AD792}"/>
    <cellStyle name="Normal 17 5 6 3" xfId="23376" xr:uid="{0CB783F4-B232-41A7-8192-F2964D49F114}"/>
    <cellStyle name="Normal 17 5 6 4" xfId="28870" xr:uid="{3F30E77A-111A-4D1D-AE34-F3755424869F}"/>
    <cellStyle name="Normal 17 5 6 5" xfId="34354" xr:uid="{EC58C103-B2CA-40E6-881D-4F9FF178968A}"/>
    <cellStyle name="Normal 17 6" xfId="6155" xr:uid="{ABBC7EB3-82DB-4F35-9FAC-85CBBBFA27DA}"/>
    <cellStyle name="Normal 17 6 2" xfId="14551" xr:uid="{EE0AFA87-C536-41F9-84DA-D34CA77F41DA}"/>
    <cellStyle name="Normal 17 6 2 2" xfId="21838" xr:uid="{DC60846A-B8C7-440F-B5A2-853212861D84}"/>
    <cellStyle name="Normal 17 6 2 2 2" xfId="27394" xr:uid="{278FD5B7-8DFA-44F8-8327-05A6BE793532}"/>
    <cellStyle name="Normal 17 6 2 2 3" xfId="32888" xr:uid="{BAB391B2-0AED-48A1-BE2F-2E641D851CF7}"/>
    <cellStyle name="Normal 17 6 2 2 4" xfId="38372" xr:uid="{3A5586C6-1786-4EEE-B700-873EC76926DF}"/>
    <cellStyle name="Normal 17 6 2 3" xfId="24665" xr:uid="{62FD0536-8668-4097-86DF-D7E83B8D5E95}"/>
    <cellStyle name="Normal 17 6 2 4" xfId="30159" xr:uid="{8F49B0D9-59FE-422F-8BA9-0A715F1E5B08}"/>
    <cellStyle name="Normal 17 6 2 5" xfId="35643" xr:uid="{7511C154-2E68-40BF-AFE8-FA316D016F06}"/>
    <cellStyle name="Normal 17 6 3" xfId="11513" xr:uid="{8CA26EAD-C68A-471A-8EFC-43C050BCF6C3}"/>
    <cellStyle name="Normal 17 6 4" xfId="16748" xr:uid="{2A0C4014-9658-47EF-BD31-148634004F10}"/>
    <cellStyle name="Normal 17 6 5" xfId="18973" xr:uid="{5DE401E0-01E8-46D4-8DA8-BAD16D600E13}"/>
    <cellStyle name="Normal 17 6 6" xfId="9229" xr:uid="{090DF42E-B804-4236-86EE-2F4DF1E60BB9}"/>
    <cellStyle name="Normal 17 6 6 2" xfId="20550" xr:uid="{9E1AD533-FA24-42E7-B9B9-50494CB59893}"/>
    <cellStyle name="Normal 17 6 6 2 2" xfId="26106" xr:uid="{A6462B54-A178-4269-B413-0F149664A72E}"/>
    <cellStyle name="Normal 17 6 6 2 3" xfId="31600" xr:uid="{9EF33FD8-3914-468C-A8C9-3BB21475F2B2}"/>
    <cellStyle name="Normal 17 6 6 2 4" xfId="37084" xr:uid="{4D508268-F214-4E29-9E76-536A89464E05}"/>
    <cellStyle name="Normal 17 6 6 3" xfId="23377" xr:uid="{033A813A-77D5-42FC-80BE-0F59E1542A90}"/>
    <cellStyle name="Normal 17 6 6 4" xfId="28871" xr:uid="{3C986A84-79E1-4EE2-B7A3-D018CB31B6A5}"/>
    <cellStyle name="Normal 17 6 6 5" xfId="34355" xr:uid="{9612CE5F-43AA-4B14-8FE6-CE5E594C44AE}"/>
    <cellStyle name="Normal 17 7" xfId="6156" xr:uid="{5B0493C8-EE44-4B81-891E-7A186D0A26F3}"/>
    <cellStyle name="Normal 17 7 2" xfId="14552" xr:uid="{44181C3C-1272-47EA-BD86-E648EE1D6D6D}"/>
    <cellStyle name="Normal 17 7 2 2" xfId="21839" xr:uid="{2F5C338D-B00C-47E8-93D8-E718F00897D1}"/>
    <cellStyle name="Normal 17 7 2 2 2" xfId="27395" xr:uid="{95192212-DF62-4609-A518-A897B5D4E864}"/>
    <cellStyle name="Normal 17 7 2 2 3" xfId="32889" xr:uid="{E505BC6C-0E6A-454B-90D8-1138A9EB2975}"/>
    <cellStyle name="Normal 17 7 2 2 4" xfId="38373" xr:uid="{3AC5B9ED-74B5-41E0-8918-F8D8155D5AAC}"/>
    <cellStyle name="Normal 17 7 2 3" xfId="24666" xr:uid="{4F1BD5A2-55AC-4880-A5DF-4B6ECA1E935B}"/>
    <cellStyle name="Normal 17 7 2 4" xfId="30160" xr:uid="{DFF4354B-3CD1-49D9-BCF3-793B6755EC54}"/>
    <cellStyle name="Normal 17 7 2 5" xfId="35644" xr:uid="{23C7C7C8-8B29-43D3-8562-0CD6FEE452E8}"/>
    <cellStyle name="Normal 17 7 3" xfId="11514" xr:uid="{550E466F-ED00-4B9C-B0C1-DFDA535E03B5}"/>
    <cellStyle name="Normal 17 7 4" xfId="16749" xr:uid="{9CC15374-7D00-4192-9A6B-01859BCDD4FA}"/>
    <cellStyle name="Normal 17 7 5" xfId="18974" xr:uid="{BD134DCC-BD3D-459C-9F7E-99DBC04E2C6E}"/>
    <cellStyle name="Normal 17 7 6" xfId="9230" xr:uid="{010AE2F7-6423-485F-AF01-DF9346CC0EB7}"/>
    <cellStyle name="Normal 17 7 6 2" xfId="20551" xr:uid="{20E71DEF-3C98-488E-AD00-55A40AF810B6}"/>
    <cellStyle name="Normal 17 7 6 2 2" xfId="26107" xr:uid="{9E3214F5-E078-4671-A7A9-1D6BD84208B8}"/>
    <cellStyle name="Normal 17 7 6 2 3" xfId="31601" xr:uid="{402B38BF-F1BF-4059-91D6-F8AFB6BC0211}"/>
    <cellStyle name="Normal 17 7 6 2 4" xfId="37085" xr:uid="{A206FA3E-13E1-485B-8479-C2CCD436BDB1}"/>
    <cellStyle name="Normal 17 7 6 3" xfId="23378" xr:uid="{84B0AF16-8DBA-41E4-BADB-85A4481BA8ED}"/>
    <cellStyle name="Normal 17 7 6 4" xfId="28872" xr:uid="{01EF7D18-06F9-4834-9139-31DFF523D1A8}"/>
    <cellStyle name="Normal 17 7 6 5" xfId="34356" xr:uid="{2E45BC80-418B-4AD4-9771-AB3F8F665918}"/>
    <cellStyle name="Normal 17 8" xfId="6157" xr:uid="{873F6C25-A865-4D73-A6BF-60D741ED3684}"/>
    <cellStyle name="Normal 17 8 2" xfId="14553" xr:uid="{16762A3C-1909-498E-9C35-9CF17CCDFABA}"/>
    <cellStyle name="Normal 17 8 2 2" xfId="21840" xr:uid="{FBE5A22D-82D2-4BA4-BB53-5661A7096842}"/>
    <cellStyle name="Normal 17 8 2 2 2" xfId="27396" xr:uid="{D01D8E92-FF06-450E-B6AB-5E9D0EF1F021}"/>
    <cellStyle name="Normal 17 8 2 2 3" xfId="32890" xr:uid="{B267E83C-B889-4922-A8A0-0BD9DE973531}"/>
    <cellStyle name="Normal 17 8 2 2 4" xfId="38374" xr:uid="{FA6FFB00-3B39-4D5B-8EDA-7EE4323F9DE1}"/>
    <cellStyle name="Normal 17 8 2 3" xfId="24667" xr:uid="{1176A4C6-4A83-480E-BC39-4B8971DEAD89}"/>
    <cellStyle name="Normal 17 8 2 4" xfId="30161" xr:uid="{98EB859F-23B2-4CBE-8168-E40302E1CB3E}"/>
    <cellStyle name="Normal 17 8 2 5" xfId="35645" xr:uid="{1034D119-6519-4DAF-909A-DDC332465C78}"/>
    <cellStyle name="Normal 17 8 3" xfId="11515" xr:uid="{B35BE9B4-C2B6-452F-8E05-A4C13209BA72}"/>
    <cellStyle name="Normal 17 8 4" xfId="16750" xr:uid="{B63FEFDB-236F-472E-A7D1-5127541E5F7B}"/>
    <cellStyle name="Normal 17 8 5" xfId="18975" xr:uid="{84642FFD-3198-4556-BB04-6D95E57B4B9C}"/>
    <cellStyle name="Normal 17 8 6" xfId="9231" xr:uid="{1736A31A-0411-4478-8583-CC2D900B2620}"/>
    <cellStyle name="Normal 17 8 6 2" xfId="20552" xr:uid="{B18A566D-A869-4B8F-A60D-1762FAEEAA3D}"/>
    <cellStyle name="Normal 17 8 6 2 2" xfId="26108" xr:uid="{BC91EE6E-4986-4817-B7ED-41CC566E4B09}"/>
    <cellStyle name="Normal 17 8 6 2 3" xfId="31602" xr:uid="{C75984B7-7620-42BA-8186-216CC2EEEF9F}"/>
    <cellStyle name="Normal 17 8 6 2 4" xfId="37086" xr:uid="{9AECACAA-5FD1-4409-8B0C-C7B3192608B9}"/>
    <cellStyle name="Normal 17 8 6 3" xfId="23379" xr:uid="{B8A98BC4-270A-4858-A41F-52D9606F03D3}"/>
    <cellStyle name="Normal 17 8 6 4" xfId="28873" xr:uid="{230404D5-29E8-4E83-85AD-61F26B8B3625}"/>
    <cellStyle name="Normal 17 8 6 5" xfId="34357" xr:uid="{548BF124-BDD0-4D24-A406-F6FC18EC85CF}"/>
    <cellStyle name="Normal 17 9" xfId="6158" xr:uid="{33668C2B-0549-44E9-BC17-011E9D788FA4}"/>
    <cellStyle name="Normal 17 9 2" xfId="14554" xr:uid="{5B1D2456-9299-4DC1-9CF7-A8BD6A922732}"/>
    <cellStyle name="Normal 17 9 2 2" xfId="21841" xr:uid="{C6CA3261-DD4D-4258-8C11-CFFF26DC8B14}"/>
    <cellStyle name="Normal 17 9 2 2 2" xfId="27397" xr:uid="{3880F744-D265-4372-BDA1-98CE7F4F99CB}"/>
    <cellStyle name="Normal 17 9 2 2 3" xfId="32891" xr:uid="{F62BAD9A-6CA2-4CD7-B39D-9DD3782256F8}"/>
    <cellStyle name="Normal 17 9 2 2 4" xfId="38375" xr:uid="{3C31D20D-929B-4D07-9B2D-0921A46876F8}"/>
    <cellStyle name="Normal 17 9 2 3" xfId="24668" xr:uid="{93A03513-DCB9-4DC3-A074-685BB5D0517A}"/>
    <cellStyle name="Normal 17 9 2 4" xfId="30162" xr:uid="{876A3DB0-4341-4DEE-9468-EED0A3259F5C}"/>
    <cellStyle name="Normal 17 9 2 5" xfId="35646" xr:uid="{2C3DA5C5-61DB-4D24-A167-BDD164FF5DB8}"/>
    <cellStyle name="Normal 17 9 3" xfId="11516" xr:uid="{563E6F9D-5F00-4BA3-AEB0-D113564D196B}"/>
    <cellStyle name="Normal 17 9 4" xfId="16751" xr:uid="{04ED2C26-4351-43A8-B280-2FDBE914A68B}"/>
    <cellStyle name="Normal 17 9 5" xfId="18976" xr:uid="{A4B51E10-0A5F-47F8-8361-9BB6C56C3E0A}"/>
    <cellStyle name="Normal 17 9 6" xfId="9232" xr:uid="{C2C7FA61-D824-441F-93F6-AE4E4B370671}"/>
    <cellStyle name="Normal 17 9 6 2" xfId="20553" xr:uid="{D42B57BF-E41E-428C-A11A-9C6E498D67B4}"/>
    <cellStyle name="Normal 17 9 6 2 2" xfId="26109" xr:uid="{D42BD457-622A-4FE5-82AC-EF02DEA86ABA}"/>
    <cellStyle name="Normal 17 9 6 2 3" xfId="31603" xr:uid="{1F11AC01-DC77-4925-A06E-3B86624143E9}"/>
    <cellStyle name="Normal 17 9 6 2 4" xfId="37087" xr:uid="{41CB1ABD-BA30-4334-B0A8-878EE00D4257}"/>
    <cellStyle name="Normal 17 9 6 3" xfId="23380" xr:uid="{7A7B5D7A-BD05-4154-A6E5-20426F329D18}"/>
    <cellStyle name="Normal 17 9 6 4" xfId="28874" xr:uid="{7E8C6744-8EE9-446D-B682-A1A78EC6F315}"/>
    <cellStyle name="Normal 17 9 6 5" xfId="34358" xr:uid="{62F9BAE6-B9FF-4729-A85B-34A64961D975}"/>
    <cellStyle name="Normal 170" xfId="39386" xr:uid="{26987162-B6CF-4967-BE87-6B9AB0F2FD33}"/>
    <cellStyle name="Normal 171" xfId="39387" xr:uid="{7C59FA4E-B335-49CB-B687-2830F691DFEA}"/>
    <cellStyle name="Normal 172" xfId="39388" xr:uid="{ABA897A7-177A-42BB-9046-39103701FDE7}"/>
    <cellStyle name="Normal 173" xfId="39389" xr:uid="{1CB837B5-D172-454B-BEC8-108DB6EAA533}"/>
    <cellStyle name="Normal 174" xfId="39390" xr:uid="{35BCB9FB-29A7-4DDC-964B-4331C983A4C7}"/>
    <cellStyle name="Normal 175" xfId="39391" xr:uid="{91B26D91-0C2C-46E2-A1A3-799210EF5E93}"/>
    <cellStyle name="Normal 176" xfId="39392" xr:uid="{31C79A31-D0B0-41C6-BBB0-5EB145BF00A6}"/>
    <cellStyle name="Normal 177" xfId="39393" xr:uid="{7D8A1448-3B08-40BD-8647-80BDD41A6EB2}"/>
    <cellStyle name="Normal 178" xfId="39394" xr:uid="{E990AF74-51B3-47E2-82E5-BD69B2B873A9}"/>
    <cellStyle name="Normal 179" xfId="39395" xr:uid="{61CE70F8-4832-4A86-A568-2540FEF22385}"/>
    <cellStyle name="Normal 18" xfId="6159" xr:uid="{5B3DFBEF-EC57-4BA9-800B-BB2A41B34AC1}"/>
    <cellStyle name="Normal 18 10" xfId="11517" xr:uid="{DB674D05-3954-462E-8C20-23EB0F69D2C2}"/>
    <cellStyle name="Normal 18 11" xfId="16752" xr:uid="{2E70574D-E3DB-42AA-82D9-BAD427DCA7B6}"/>
    <cellStyle name="Normal 18 12" xfId="18977" xr:uid="{51108203-CEDB-4FA3-AFCD-1B70398B70E0}"/>
    <cellStyle name="Normal 18 13" xfId="9233" xr:uid="{7C4BC1F5-BFC5-4268-91EC-2E72CD2FA49C}"/>
    <cellStyle name="Normal 18 13 2" xfId="20554" xr:uid="{C6EDBA75-C0E9-4780-8420-3476078C59E8}"/>
    <cellStyle name="Normal 18 13 2 2" xfId="26110" xr:uid="{C8146620-6CA1-40A5-9C31-37C4A4641A59}"/>
    <cellStyle name="Normal 18 13 2 3" xfId="31604" xr:uid="{DDCFA0F2-3D34-49F9-9813-64D63621DD14}"/>
    <cellStyle name="Normal 18 13 2 4" xfId="37088" xr:uid="{F0E36534-3ADB-41CA-B2B2-1BF2F727AC21}"/>
    <cellStyle name="Normal 18 13 3" xfId="23381" xr:uid="{ABC6D282-99C9-48BA-99A0-5D24564FE967}"/>
    <cellStyle name="Normal 18 13 4" xfId="28875" xr:uid="{A68940E4-F1CD-42F5-A6C2-DE0B4919A7BC}"/>
    <cellStyle name="Normal 18 13 5" xfId="34359" xr:uid="{08FD2B59-615F-4427-98F9-B87310118469}"/>
    <cellStyle name="Normal 18 2" xfId="6160" xr:uid="{0B4CD653-1475-441E-BF79-03ABA308D903}"/>
    <cellStyle name="Normal 18 2 2" xfId="14556" xr:uid="{380B68E0-7B8F-4AD2-AE2E-9DCFB75362FE}"/>
    <cellStyle name="Normal 18 2 2 2" xfId="21843" xr:uid="{ADF8EC0B-AA05-4394-87D0-3981E40D6B49}"/>
    <cellStyle name="Normal 18 2 2 2 2" xfId="27399" xr:uid="{A3F7B330-CDD6-4358-9177-972C698E65AC}"/>
    <cellStyle name="Normal 18 2 2 2 3" xfId="32893" xr:uid="{413FF8E9-42FE-4FFD-A64C-A1C4C83DCFCC}"/>
    <cellStyle name="Normal 18 2 2 2 4" xfId="38377" xr:uid="{F38A8F28-78D8-4021-9B2E-671DB835F017}"/>
    <cellStyle name="Normal 18 2 2 3" xfId="24670" xr:uid="{DEADB879-3EFA-429C-95BC-5F2D6ECCAA30}"/>
    <cellStyle name="Normal 18 2 2 4" xfId="30164" xr:uid="{222144AC-441A-4957-9843-2F301794FB40}"/>
    <cellStyle name="Normal 18 2 2 5" xfId="35648" xr:uid="{A498E8E8-1261-46DD-BFC4-A1EC407CC8BC}"/>
    <cellStyle name="Normal 18 2 3" xfId="11518" xr:uid="{5071D655-B04B-4CBA-B911-F05962B37432}"/>
    <cellStyle name="Normal 18 2 4" xfId="16753" xr:uid="{7A97F4F5-5128-42F3-B4DC-98F0DB08DFC1}"/>
    <cellStyle name="Normal 18 2 5" xfId="18978" xr:uid="{7A87557D-A252-4C0A-86FE-28E641C08AB9}"/>
    <cellStyle name="Normal 18 2 6" xfId="9234" xr:uid="{75BC1364-8DC7-4B6F-BC32-2B605242CC9B}"/>
    <cellStyle name="Normal 18 2 6 2" xfId="20555" xr:uid="{4245A070-419A-42CD-A9AC-2170FFBBBBCB}"/>
    <cellStyle name="Normal 18 2 6 2 2" xfId="26111" xr:uid="{343BAF03-4EED-4402-8894-6C66B5EF5EF4}"/>
    <cellStyle name="Normal 18 2 6 2 3" xfId="31605" xr:uid="{909BE82A-FD29-43E9-843C-51E0A83D7600}"/>
    <cellStyle name="Normal 18 2 6 2 4" xfId="37089" xr:uid="{54BD36C3-B48D-4003-92B9-AED0E5776F45}"/>
    <cellStyle name="Normal 18 2 6 3" xfId="23382" xr:uid="{E2015DBD-4262-4485-AFD9-7AE0B345352C}"/>
    <cellStyle name="Normal 18 2 6 4" xfId="28876" xr:uid="{4AC06D6B-E2CC-460D-B340-0CD4D28B8473}"/>
    <cellStyle name="Normal 18 2 6 5" xfId="34360" xr:uid="{3595652B-C7A6-49FA-8718-528FBE846EC4}"/>
    <cellStyle name="Normal 18 3" xfId="6161" xr:uid="{DFC62B6B-8FFC-4E41-BCCF-0477043ACF62}"/>
    <cellStyle name="Normal 18 3 2" xfId="6162" xr:uid="{3982AC9B-D49E-4384-ADE9-55BAF6499B0F}"/>
    <cellStyle name="Normal 18 3 2 2" xfId="14558" xr:uid="{D7335CF8-13CE-44CA-B7DC-DDDDDAD3FAB1}"/>
    <cellStyle name="Normal 18 3 2 2 2" xfId="21845" xr:uid="{6654D889-7A90-4407-9979-20173A94ACE4}"/>
    <cellStyle name="Normal 18 3 2 2 2 2" xfId="27401" xr:uid="{CF803D4B-D158-468A-916C-CBEA0B59CAAA}"/>
    <cellStyle name="Normal 18 3 2 2 2 3" xfId="32895" xr:uid="{DF6203BC-2005-4276-B91A-1FFF8BB610EF}"/>
    <cellStyle name="Normal 18 3 2 2 2 4" xfId="38379" xr:uid="{B0FD801B-6193-45C7-8D7B-FC05EA1746AB}"/>
    <cellStyle name="Normal 18 3 2 2 3" xfId="24672" xr:uid="{467BFDF7-D1AB-48AC-A7AB-516CF5AAE5C2}"/>
    <cellStyle name="Normal 18 3 2 2 4" xfId="30166" xr:uid="{F00D1780-423D-43AF-B9BF-61069F24BFDB}"/>
    <cellStyle name="Normal 18 3 2 2 5" xfId="35650" xr:uid="{B4A39EC9-ED37-4C91-8C67-68F73051F121}"/>
    <cellStyle name="Normal 18 3 2 3" xfId="11520" xr:uid="{323D1D24-C5F5-425A-8E47-968640EC10CF}"/>
    <cellStyle name="Normal 18 3 2 4" xfId="16755" xr:uid="{60AE64A1-AC9D-41AB-9885-80DE21775260}"/>
    <cellStyle name="Normal 18 3 2 5" xfId="18980" xr:uid="{B723476C-6444-40C2-8B64-0E2D53107542}"/>
    <cellStyle name="Normal 18 3 2 6" xfId="9236" xr:uid="{EB743ACE-B21C-47E1-A16B-ED9C04C19E83}"/>
    <cellStyle name="Normal 18 3 2 6 2" xfId="20557" xr:uid="{4B049530-53EC-4432-96DC-FD4601FA7051}"/>
    <cellStyle name="Normal 18 3 2 6 2 2" xfId="26113" xr:uid="{5EA4768D-DBF5-4368-B14B-A1F6299DAE80}"/>
    <cellStyle name="Normal 18 3 2 6 2 3" xfId="31607" xr:uid="{47B9F355-D326-4C04-B359-6C8884E28A3D}"/>
    <cellStyle name="Normal 18 3 2 6 2 4" xfId="37091" xr:uid="{BAB87321-D76C-460F-A1BA-17AA9BB2F5BE}"/>
    <cellStyle name="Normal 18 3 2 6 3" xfId="23384" xr:uid="{E9FB0242-6F98-4BB4-B3B7-E3848FBE155E}"/>
    <cellStyle name="Normal 18 3 2 6 4" xfId="28878" xr:uid="{487EC96F-BEB4-4851-8899-6F2A36D7A0D2}"/>
    <cellStyle name="Normal 18 3 2 6 5" xfId="34362" xr:uid="{8DD3076E-8030-437F-AB75-587B548AB64D}"/>
    <cellStyle name="Normal 18 3 3" xfId="6163" xr:uid="{1C1A433E-FE2B-47C3-AD64-8700C8BB7850}"/>
    <cellStyle name="Normal 18 3 3 2" xfId="14559" xr:uid="{7D31C08A-4C4F-4A22-9522-0FE63751DE40}"/>
    <cellStyle name="Normal 18 3 3 2 2" xfId="21846" xr:uid="{C9E925ED-EEA1-4898-9797-404143DCE743}"/>
    <cellStyle name="Normal 18 3 3 2 2 2" xfId="27402" xr:uid="{2348FAFD-DAA7-4C5E-8F6D-ECF659184BD7}"/>
    <cellStyle name="Normal 18 3 3 2 2 3" xfId="32896" xr:uid="{7FDF60B2-2537-415D-859E-4A7F75021828}"/>
    <cellStyle name="Normal 18 3 3 2 2 4" xfId="38380" xr:uid="{59573EA1-2F76-4133-BC65-EF803C5CE2F5}"/>
    <cellStyle name="Normal 18 3 3 2 3" xfId="24673" xr:uid="{463745DF-3638-414D-9A39-397B4FBCD448}"/>
    <cellStyle name="Normal 18 3 3 2 4" xfId="30167" xr:uid="{D6642F0C-7A68-4B4A-BBF3-5794DAD1022C}"/>
    <cellStyle name="Normal 18 3 3 2 5" xfId="35651" xr:uid="{AD73077F-BF28-4B56-87DB-FDCCAAF7B7CF}"/>
    <cellStyle name="Normal 18 3 3 3" xfId="11521" xr:uid="{7742F3BF-2F00-49C6-B161-8011776B5F24}"/>
    <cellStyle name="Normal 18 3 3 4" xfId="16756" xr:uid="{40346310-CA8D-4BE1-9789-95E0EAE9971D}"/>
    <cellStyle name="Normal 18 3 3 5" xfId="18981" xr:uid="{6A8DD82E-74D9-417B-B3F3-1467987F2027}"/>
    <cellStyle name="Normal 18 3 3 6" xfId="9237" xr:uid="{D5C558FC-E60A-4F25-91BF-2321F96AE99F}"/>
    <cellStyle name="Normal 18 3 3 6 2" xfId="20558" xr:uid="{5ED19AF1-5005-4D25-A7AB-8AE6B22CF35D}"/>
    <cellStyle name="Normal 18 3 3 6 2 2" xfId="26114" xr:uid="{970226F3-89DB-4E5B-947C-CB56372F2329}"/>
    <cellStyle name="Normal 18 3 3 6 2 3" xfId="31608" xr:uid="{96AF9DAF-5560-41DC-8959-3421A87B6FB0}"/>
    <cellStyle name="Normal 18 3 3 6 2 4" xfId="37092" xr:uid="{242F053F-5BA7-4B7C-9BB1-869AE7FA6D0E}"/>
    <cellStyle name="Normal 18 3 3 6 3" xfId="23385" xr:uid="{54722CB3-0969-4497-B453-70DCF1652698}"/>
    <cellStyle name="Normal 18 3 3 6 4" xfId="28879" xr:uid="{009854E5-6D51-4F22-ADE7-E3E9A0BD4CD1}"/>
    <cellStyle name="Normal 18 3 3 6 5" xfId="34363" xr:uid="{D7AC6975-1125-4DC4-BD7C-1F33C4FF5FF2}"/>
    <cellStyle name="Normal 18 3 4" xfId="6164" xr:uid="{60C488DA-DD72-4900-93CA-EC0AD6ABCBE0}"/>
    <cellStyle name="Normal 18 3 4 2" xfId="14560" xr:uid="{C949DAA0-5E81-494E-A909-91CFA04B720C}"/>
    <cellStyle name="Normal 18 3 4 2 2" xfId="21847" xr:uid="{88F4CAAF-CC7B-4048-B55D-7B9CC1A8E529}"/>
    <cellStyle name="Normal 18 3 4 2 2 2" xfId="27403" xr:uid="{41BB1844-143A-473D-9F87-85818BAABF3D}"/>
    <cellStyle name="Normal 18 3 4 2 2 3" xfId="32897" xr:uid="{AD4FF0BE-03F5-4B51-B091-08AD16209EF1}"/>
    <cellStyle name="Normal 18 3 4 2 2 4" xfId="38381" xr:uid="{10D55751-1D8E-451C-B72F-0EFCE8E8C5F1}"/>
    <cellStyle name="Normal 18 3 4 2 3" xfId="24674" xr:uid="{C5B9BF13-5278-4138-9CF9-7587FB37045F}"/>
    <cellStyle name="Normal 18 3 4 2 4" xfId="30168" xr:uid="{CAB34DB2-8929-4366-964A-DA6B34950113}"/>
    <cellStyle name="Normal 18 3 4 2 5" xfId="35652" xr:uid="{A4C33005-9F87-4C6E-919C-7BE6DD18ADB1}"/>
    <cellStyle name="Normal 18 3 4 3" xfId="11522" xr:uid="{D6ECC8E7-1FA4-4833-8003-15F6FFEB0AAA}"/>
    <cellStyle name="Normal 18 3 4 4" xfId="16757" xr:uid="{5EC547E0-414F-4390-AD54-B56BB9047351}"/>
    <cellStyle name="Normal 18 3 4 5" xfId="18982" xr:uid="{B0EBF5EB-9FEB-4885-A83D-7CC954CEA343}"/>
    <cellStyle name="Normal 18 3 4 6" xfId="9238" xr:uid="{1C416155-1ABA-45AA-854F-C84E3B0B21C8}"/>
    <cellStyle name="Normal 18 3 4 6 2" xfId="20559" xr:uid="{1412C70D-C495-43E7-8D3C-2840D704A1E4}"/>
    <cellStyle name="Normal 18 3 4 6 2 2" xfId="26115" xr:uid="{D0FC19B2-49F8-4804-96CA-5F89B4202657}"/>
    <cellStyle name="Normal 18 3 4 6 2 3" xfId="31609" xr:uid="{97287714-8F37-4C78-A719-C305226C144D}"/>
    <cellStyle name="Normal 18 3 4 6 2 4" xfId="37093" xr:uid="{E777BA0E-167E-4127-B3DE-D133AC34401B}"/>
    <cellStyle name="Normal 18 3 4 6 3" xfId="23386" xr:uid="{F422DD9D-6202-490B-AE16-4BAAB5BF8215}"/>
    <cellStyle name="Normal 18 3 4 6 4" xfId="28880" xr:uid="{21A46B83-962C-48F1-A720-BC8D5A7DA647}"/>
    <cellStyle name="Normal 18 3 4 6 5" xfId="34364" xr:uid="{8C8414B3-E786-4C48-8315-A03310E03910}"/>
    <cellStyle name="Normal 18 3 5" xfId="14557" xr:uid="{4EE53104-CFDC-47AD-9B03-F7F82AF88921}"/>
    <cellStyle name="Normal 18 3 5 2" xfId="21844" xr:uid="{AD250D06-8E6F-4E51-8C53-A77ECC70655C}"/>
    <cellStyle name="Normal 18 3 5 2 2" xfId="27400" xr:uid="{5887BC6A-1DD8-4880-AA69-D9911AE33B0F}"/>
    <cellStyle name="Normal 18 3 5 2 3" xfId="32894" xr:uid="{6B385D7F-A568-4BD1-8405-A7B74A26C7CD}"/>
    <cellStyle name="Normal 18 3 5 2 4" xfId="38378" xr:uid="{006317BD-E7AA-4D01-A6FA-7A9D7082B3A6}"/>
    <cellStyle name="Normal 18 3 5 3" xfId="24671" xr:uid="{A3905D57-F57C-481D-8557-90869C09AF5A}"/>
    <cellStyle name="Normal 18 3 5 4" xfId="30165" xr:uid="{E5F9F5D6-94A7-485E-A2BA-FA3E5215E259}"/>
    <cellStyle name="Normal 18 3 5 5" xfId="35649" xr:uid="{67338A43-AEC4-47A2-9291-F6EB98187AC0}"/>
    <cellStyle name="Normal 18 3 6" xfId="11519" xr:uid="{8D4AD3A1-20E5-47C3-B5E0-C2646B886DBA}"/>
    <cellStyle name="Normal 18 3 7" xfId="16754" xr:uid="{8B090119-C9CB-4C66-8113-D46C1A414E65}"/>
    <cellStyle name="Normal 18 3 8" xfId="18979" xr:uid="{D54328FB-08E5-43FE-AA7C-C37B7CF2CF29}"/>
    <cellStyle name="Normal 18 3 9" xfId="9235" xr:uid="{E384B912-7F96-445F-B8DE-F80BACB26783}"/>
    <cellStyle name="Normal 18 3 9 2" xfId="20556" xr:uid="{71E4AD61-5A8A-4633-818E-FFA193984CE7}"/>
    <cellStyle name="Normal 18 3 9 2 2" xfId="26112" xr:uid="{2888BB5F-80C9-44B0-9BD7-9D3663062962}"/>
    <cellStyle name="Normal 18 3 9 2 3" xfId="31606" xr:uid="{E45E3076-8213-4AF3-B089-BED160DCA322}"/>
    <cellStyle name="Normal 18 3 9 2 4" xfId="37090" xr:uid="{C6ABF2B6-3DFE-4279-ADC0-2D28D8B4A41D}"/>
    <cellStyle name="Normal 18 3 9 3" xfId="23383" xr:uid="{79D90852-6635-4753-8BC9-000BDCFDB332}"/>
    <cellStyle name="Normal 18 3 9 4" xfId="28877" xr:uid="{48311BE5-3613-4099-AC6A-55EDD543FF27}"/>
    <cellStyle name="Normal 18 3 9 5" xfId="34361" xr:uid="{CD2B4BEC-4C44-495F-B509-93868E37F8C2}"/>
    <cellStyle name="Normal 18 4" xfId="6165" xr:uid="{3C629A50-8E2A-4FB3-A013-F7A7CBBB47D9}"/>
    <cellStyle name="Normal 18 4 2" xfId="6166" xr:uid="{5404FF63-0AA4-4B30-BE6A-CF438D3F100B}"/>
    <cellStyle name="Normal 18 4 2 2" xfId="14562" xr:uid="{6662FF48-80E6-4ACD-BEB7-158735C08532}"/>
    <cellStyle name="Normal 18 4 2 2 2" xfId="21849" xr:uid="{D3EBE2EE-20DB-4B04-96EB-53FD4976DA47}"/>
    <cellStyle name="Normal 18 4 2 2 2 2" xfId="27405" xr:uid="{42234790-C607-40D4-B443-5F3F7AD8691F}"/>
    <cellStyle name="Normal 18 4 2 2 2 3" xfId="32899" xr:uid="{02F7743F-0EC7-495C-A91C-A8237F73B936}"/>
    <cellStyle name="Normal 18 4 2 2 2 4" xfId="38383" xr:uid="{21BB5A90-64A2-49D2-9AE9-18916E914C3E}"/>
    <cellStyle name="Normal 18 4 2 2 3" xfId="24676" xr:uid="{A44442D7-493D-4D34-A74A-95DFA05624C7}"/>
    <cellStyle name="Normal 18 4 2 2 4" xfId="30170" xr:uid="{CE2A88E9-6330-4F11-87D1-5CA14836538C}"/>
    <cellStyle name="Normal 18 4 2 2 5" xfId="35654" xr:uid="{D6BD19A6-41B5-4640-9752-1B742181A6F2}"/>
    <cellStyle name="Normal 18 4 2 3" xfId="11524" xr:uid="{6CCB923E-B8A0-4406-A651-86BECED4ABC4}"/>
    <cellStyle name="Normal 18 4 2 4" xfId="16759" xr:uid="{55547EE9-EB25-4FD2-8F91-5880255D927E}"/>
    <cellStyle name="Normal 18 4 2 5" xfId="18984" xr:uid="{F679BA92-98C4-4F24-A87C-8C644D22582A}"/>
    <cellStyle name="Normal 18 4 2 6" xfId="9240" xr:uid="{AD39281B-9827-46DD-A0BD-79C72DE3527A}"/>
    <cellStyle name="Normal 18 4 2 6 2" xfId="20561" xr:uid="{A2B96A28-F33F-4A76-8216-54A4E5C24513}"/>
    <cellStyle name="Normal 18 4 2 6 2 2" xfId="26117" xr:uid="{8928517A-C997-4D30-AC88-8BD9B5AF29F4}"/>
    <cellStyle name="Normal 18 4 2 6 2 3" xfId="31611" xr:uid="{07448B29-974D-450E-A12F-470CC00B7921}"/>
    <cellStyle name="Normal 18 4 2 6 2 4" xfId="37095" xr:uid="{DE940A1B-4E0F-4ECC-9191-524465883BAE}"/>
    <cellStyle name="Normal 18 4 2 6 3" xfId="23388" xr:uid="{442398D1-0173-4EAF-8E1E-34706EBEB8FC}"/>
    <cellStyle name="Normal 18 4 2 6 4" xfId="28882" xr:uid="{9BF0B051-93AB-4910-8DEC-E8AABD758E19}"/>
    <cellStyle name="Normal 18 4 2 6 5" xfId="34366" xr:uid="{7455FB63-C73A-427A-99D9-999D6D7FF0D3}"/>
    <cellStyle name="Normal 18 4 3" xfId="6167" xr:uid="{5512532F-EDE0-476D-B2E1-23E48DFE1274}"/>
    <cellStyle name="Normal 18 4 3 2" xfId="14563" xr:uid="{16BA57C4-077C-440C-AD74-B365DA7AF1FA}"/>
    <cellStyle name="Normal 18 4 3 2 2" xfId="21850" xr:uid="{C57D93C2-EFC5-4F85-AAF9-2FBAAFF44211}"/>
    <cellStyle name="Normal 18 4 3 2 2 2" xfId="27406" xr:uid="{BC29D8E6-9DBF-4F37-93A6-C19B11D8355A}"/>
    <cellStyle name="Normal 18 4 3 2 2 3" xfId="32900" xr:uid="{FAE0DA46-B36A-4F0F-A2F6-0D725B19AD1E}"/>
    <cellStyle name="Normal 18 4 3 2 2 4" xfId="38384" xr:uid="{0C66F5AE-D490-4FC1-82FB-09F1A168D340}"/>
    <cellStyle name="Normal 18 4 3 2 3" xfId="24677" xr:uid="{03C4F405-259D-4973-A81F-E5619F6F3D31}"/>
    <cellStyle name="Normal 18 4 3 2 4" xfId="30171" xr:uid="{F678778B-6824-4619-9AC4-F18AD21023F1}"/>
    <cellStyle name="Normal 18 4 3 2 5" xfId="35655" xr:uid="{6A28A61F-640A-44C9-8A56-A9580F8F2BE2}"/>
    <cellStyle name="Normal 18 4 3 3" xfId="11525" xr:uid="{C816F26F-5079-4E2B-95A8-AD538B0A6017}"/>
    <cellStyle name="Normal 18 4 3 4" xfId="16760" xr:uid="{A8E6174B-3C6B-4E57-AA32-5027DD7572DA}"/>
    <cellStyle name="Normal 18 4 3 5" xfId="18985" xr:uid="{1A128381-91F6-451F-B725-8926B6BC1E8E}"/>
    <cellStyle name="Normal 18 4 3 6" xfId="9241" xr:uid="{20D922D9-EF90-4815-A3A2-0BED49CB270A}"/>
    <cellStyle name="Normal 18 4 3 6 2" xfId="20562" xr:uid="{00072B58-1DF3-49BD-9041-1E591EA856D5}"/>
    <cellStyle name="Normal 18 4 3 6 2 2" xfId="26118" xr:uid="{EF5E228F-E681-4D4E-A64F-523990F8C9FF}"/>
    <cellStyle name="Normal 18 4 3 6 2 3" xfId="31612" xr:uid="{71BC5CF7-EB13-4BBD-8D41-3F84558608FB}"/>
    <cellStyle name="Normal 18 4 3 6 2 4" xfId="37096" xr:uid="{979F866B-B456-4647-906D-DA4B54937AF4}"/>
    <cellStyle name="Normal 18 4 3 6 3" xfId="23389" xr:uid="{FC71E104-9B66-429C-A8C8-2251AD76DDFC}"/>
    <cellStyle name="Normal 18 4 3 6 4" xfId="28883" xr:uid="{3EB392C4-D314-4EEE-8B25-2FF10699701F}"/>
    <cellStyle name="Normal 18 4 3 6 5" xfId="34367" xr:uid="{9D2D0928-F500-4BF4-A541-D149128CC567}"/>
    <cellStyle name="Normal 18 4 4" xfId="14561" xr:uid="{FDC509BB-9C45-4AB0-9E4A-9B1FECAC60A5}"/>
    <cellStyle name="Normal 18 4 4 2" xfId="21848" xr:uid="{99135AD9-EF87-4250-98D7-FC1AFFD4F131}"/>
    <cellStyle name="Normal 18 4 4 2 2" xfId="27404" xr:uid="{446DDB17-A09C-484B-9E40-12279BD20998}"/>
    <cellStyle name="Normal 18 4 4 2 3" xfId="32898" xr:uid="{212F0C91-78E7-4C4B-B8A9-74F410F0B220}"/>
    <cellStyle name="Normal 18 4 4 2 4" xfId="38382" xr:uid="{EAFD70CC-5FB1-463D-977D-405C1504445C}"/>
    <cellStyle name="Normal 18 4 4 3" xfId="24675" xr:uid="{09C881EA-EC28-4C69-9126-33B6058A85EE}"/>
    <cellStyle name="Normal 18 4 4 4" xfId="30169" xr:uid="{A28EEF6D-2433-4D35-BE2B-975DE4C601D0}"/>
    <cellStyle name="Normal 18 4 4 5" xfId="35653" xr:uid="{3C9EE511-6F27-4518-8609-42345332C433}"/>
    <cellStyle name="Normal 18 4 5" xfId="11523" xr:uid="{57CFBE44-B72D-4888-8A77-8D9A6FD3715B}"/>
    <cellStyle name="Normal 18 4 6" xfId="16758" xr:uid="{E2073F40-6D0B-4631-9A73-EFC6AB84FEAA}"/>
    <cellStyle name="Normal 18 4 7" xfId="18983" xr:uid="{23BD71D4-9120-47E3-B75D-F8A14A6D7816}"/>
    <cellStyle name="Normal 18 4 8" xfId="9239" xr:uid="{B49E18EC-3BD5-415C-AF02-8F287CBC6844}"/>
    <cellStyle name="Normal 18 4 8 2" xfId="20560" xr:uid="{CA956F63-E02F-41F4-A719-5CFE34B8A94F}"/>
    <cellStyle name="Normal 18 4 8 2 2" xfId="26116" xr:uid="{0B1BE687-88D7-4ECD-8FCC-0A244201FC34}"/>
    <cellStyle name="Normal 18 4 8 2 3" xfId="31610" xr:uid="{BF4741E1-D945-45B8-8F15-DAF2C07B25B6}"/>
    <cellStyle name="Normal 18 4 8 2 4" xfId="37094" xr:uid="{523573D8-43E3-4EFB-B9C4-9A53C44AF3DD}"/>
    <cellStyle name="Normal 18 4 8 3" xfId="23387" xr:uid="{024330EA-1E4C-4538-8635-879826BDDEA9}"/>
    <cellStyle name="Normal 18 4 8 4" xfId="28881" xr:uid="{02B4EFEC-FA13-4442-AD5A-65DE5D5C3C62}"/>
    <cellStyle name="Normal 18 4 8 5" xfId="34365" xr:uid="{A1649967-9968-4B97-B235-62CF3B7538E2}"/>
    <cellStyle name="Normal 18 5" xfId="6168" xr:uid="{2702984B-F286-4497-9BD1-F9661414DD55}"/>
    <cellStyle name="Normal 18 5 2" xfId="14564" xr:uid="{397B299F-862C-4E52-B3B3-7ED2B3D3FF8C}"/>
    <cellStyle name="Normal 18 5 2 2" xfId="21851" xr:uid="{4676891F-0C95-48EE-94FB-09019DBDC1F7}"/>
    <cellStyle name="Normal 18 5 2 2 2" xfId="27407" xr:uid="{457785D6-65E0-4E68-8105-A24854372345}"/>
    <cellStyle name="Normal 18 5 2 2 3" xfId="32901" xr:uid="{F4AEAFE6-62C2-434E-A051-7209E71B4AB1}"/>
    <cellStyle name="Normal 18 5 2 2 4" xfId="38385" xr:uid="{82006EB4-2B7A-4AD3-A9ED-5D64802DC909}"/>
    <cellStyle name="Normal 18 5 2 3" xfId="24678" xr:uid="{7460D819-8E0D-4725-B418-19BEC83F9978}"/>
    <cellStyle name="Normal 18 5 2 4" xfId="30172" xr:uid="{9408DD8A-DFAA-48C9-80AB-8D084B90C516}"/>
    <cellStyle name="Normal 18 5 2 5" xfId="35656" xr:uid="{CB2CE4E5-7900-4C51-8DB8-F0DBFA86231F}"/>
    <cellStyle name="Normal 18 5 3" xfId="11526" xr:uid="{1C63709E-728E-413E-9BC9-1FCB573DACDC}"/>
    <cellStyle name="Normal 18 5 4" xfId="16761" xr:uid="{3DF00452-8350-4EAC-BDBA-1776A34DCE55}"/>
    <cellStyle name="Normal 18 5 5" xfId="18986" xr:uid="{3505C321-679F-40B7-ACFB-ABBC4BF8CD10}"/>
    <cellStyle name="Normal 18 5 6" xfId="9242" xr:uid="{702DD006-5D98-4DBF-B198-4E5C4699FC22}"/>
    <cellStyle name="Normal 18 5 6 2" xfId="20563" xr:uid="{DA583D23-0733-49C7-8C9B-0D5C277356B7}"/>
    <cellStyle name="Normal 18 5 6 2 2" xfId="26119" xr:uid="{3D980CE5-C5F9-429E-A1B7-2E10DADE134B}"/>
    <cellStyle name="Normal 18 5 6 2 3" xfId="31613" xr:uid="{E4A41E9F-A142-436A-9156-946E42007AEC}"/>
    <cellStyle name="Normal 18 5 6 2 4" xfId="37097" xr:uid="{D7B53101-D29E-4EA5-B2E0-3F5EFC65106D}"/>
    <cellStyle name="Normal 18 5 6 3" xfId="23390" xr:uid="{1FAB36CB-D4F1-4E52-827E-F88C4E5D226A}"/>
    <cellStyle name="Normal 18 5 6 4" xfId="28884" xr:uid="{5BC64E8C-999A-43EC-BB99-3556F3E6E762}"/>
    <cellStyle name="Normal 18 5 6 5" xfId="34368" xr:uid="{6E37E1FC-5871-493A-A694-6686502348B3}"/>
    <cellStyle name="Normal 18 6" xfId="6169" xr:uid="{21839A6C-0FB2-4B6D-87B0-1853D00E1794}"/>
    <cellStyle name="Normal 18 6 2" xfId="14565" xr:uid="{587F8088-19F9-458E-AB66-71AA48545939}"/>
    <cellStyle name="Normal 18 6 2 2" xfId="21852" xr:uid="{C200A0C0-1E3C-42C6-9A63-EEED8A5504BC}"/>
    <cellStyle name="Normal 18 6 2 2 2" xfId="27408" xr:uid="{E0AA1551-A129-4A9D-8D10-078E1682E5CE}"/>
    <cellStyle name="Normal 18 6 2 2 3" xfId="32902" xr:uid="{4B5E27D9-6AAB-4094-B56B-E49C6F00611F}"/>
    <cellStyle name="Normal 18 6 2 2 4" xfId="38386" xr:uid="{24F57905-2E64-4055-BFBA-9F858123BCBC}"/>
    <cellStyle name="Normal 18 6 2 3" xfId="24679" xr:uid="{402D9E64-F9E5-4044-B967-E273465F1C3C}"/>
    <cellStyle name="Normal 18 6 2 4" xfId="30173" xr:uid="{6B345AA0-5740-47BF-AC23-36296ECB3E19}"/>
    <cellStyle name="Normal 18 6 2 5" xfId="35657" xr:uid="{30B4FD21-89D3-43D6-8002-AD3242FF5031}"/>
    <cellStyle name="Normal 18 6 3" xfId="11527" xr:uid="{150162B0-FB88-4994-B2A6-51807222660B}"/>
    <cellStyle name="Normal 18 6 4" xfId="16762" xr:uid="{29FA5E40-A096-404D-A5D6-B877B8816748}"/>
    <cellStyle name="Normal 18 6 5" xfId="18987" xr:uid="{43179C81-1338-41BB-B52D-41583CE15D28}"/>
    <cellStyle name="Normal 18 6 6" xfId="9243" xr:uid="{72EED200-7F26-4902-A8AB-8D1C81B3FE2B}"/>
    <cellStyle name="Normal 18 6 6 2" xfId="20564" xr:uid="{60FF8ABC-77E5-425F-85B4-2F980A84FAC7}"/>
    <cellStyle name="Normal 18 6 6 2 2" xfId="26120" xr:uid="{1504E921-81E9-41CD-A230-2718CF547FD4}"/>
    <cellStyle name="Normal 18 6 6 2 3" xfId="31614" xr:uid="{9BE3E7BE-2D66-47E7-912E-EBAA1A82DFB4}"/>
    <cellStyle name="Normal 18 6 6 2 4" xfId="37098" xr:uid="{8205DD45-45C7-4681-971D-8B6D371E9470}"/>
    <cellStyle name="Normal 18 6 6 3" xfId="23391" xr:uid="{C7D7D341-AA6F-493C-9E99-103F311EF7A8}"/>
    <cellStyle name="Normal 18 6 6 4" xfId="28885" xr:uid="{0D99A7B4-326C-4C47-B04A-F9A14A3C2F41}"/>
    <cellStyle name="Normal 18 6 6 5" xfId="34369" xr:uid="{A2085C6D-155A-41DF-AB02-A384415C38BC}"/>
    <cellStyle name="Normal 18 7" xfId="7193" xr:uid="{58435EFF-F469-49A8-9B14-5027FC47B7A7}"/>
    <cellStyle name="Normal 18 7 2" xfId="14566" xr:uid="{F946080B-3FBA-4B05-862F-11C6338F9078}"/>
    <cellStyle name="Normal 18 7 2 2" xfId="21853" xr:uid="{49584A87-9167-4A85-B229-91652B138E6F}"/>
    <cellStyle name="Normal 18 7 2 2 2" xfId="27409" xr:uid="{C205B595-56A5-4AB8-B8C6-8CE53D76C717}"/>
    <cellStyle name="Normal 18 7 2 2 3" xfId="32903" xr:uid="{0EE81504-2175-4142-922D-CF46B0C93B0E}"/>
    <cellStyle name="Normal 18 7 2 2 4" xfId="38387" xr:uid="{4C6B1A08-3604-41AB-AA97-4ADA8314EE47}"/>
    <cellStyle name="Normal 18 7 2 3" xfId="24680" xr:uid="{AF0093F7-3A50-4134-9B47-6423F2CFF405}"/>
    <cellStyle name="Normal 18 7 2 4" xfId="30174" xr:uid="{E0CD6E94-4516-4D9D-B374-1824F8881749}"/>
    <cellStyle name="Normal 18 7 2 5" xfId="35658" xr:uid="{CF3A87BD-3CB5-46AA-B102-AD24BA3F2E86}"/>
    <cellStyle name="Normal 18 7 3" xfId="12450" xr:uid="{B3405818-A4B0-4CCB-A79E-9F23A289A9AC}"/>
    <cellStyle name="Normal 18 7 4" xfId="9244" xr:uid="{06BCFEB7-0123-404D-8547-25C6DB7CABF7}"/>
    <cellStyle name="Normal 18 7 4 2" xfId="20565" xr:uid="{2B004EBC-91F5-4252-9DBB-A608BAA04572}"/>
    <cellStyle name="Normal 18 7 4 2 2" xfId="26121" xr:uid="{DE7839B0-574E-4413-AB1A-3567D97C36E7}"/>
    <cellStyle name="Normal 18 7 4 2 3" xfId="31615" xr:uid="{78B74077-66A4-4957-B9BF-0CA735E916A3}"/>
    <cellStyle name="Normal 18 7 4 2 4" xfId="37099" xr:uid="{5F815545-0799-48A9-8F41-926C5C8AFB17}"/>
    <cellStyle name="Normal 18 7 4 3" xfId="23392" xr:uid="{7F2912F6-1076-4C0C-AC84-B3BC1D041EAB}"/>
    <cellStyle name="Normal 18 7 4 4" xfId="28886" xr:uid="{38419346-F335-49C5-9233-F89D25503F7B}"/>
    <cellStyle name="Normal 18 7 4 5" xfId="34370" xr:uid="{70A655CC-8ED8-4B37-A120-0A4BC9F0664E}"/>
    <cellStyle name="Normal 18 8" xfId="9245" xr:uid="{8DA10FEF-D1F3-4C17-8D37-C1A4FEBCCDFF}"/>
    <cellStyle name="Normal 18 8 2" xfId="20566" xr:uid="{7343D4F8-FFC2-4B8D-91DA-36092F135FB6}"/>
    <cellStyle name="Normal 18 8 2 2" xfId="26122" xr:uid="{FDCCD27F-3EC4-4148-BC8C-E582D395CDC6}"/>
    <cellStyle name="Normal 18 8 2 3" xfId="31616" xr:uid="{C38FA342-32D4-4CBB-8F1A-B88E815ABCE1}"/>
    <cellStyle name="Normal 18 8 2 4" xfId="37100" xr:uid="{1B9314EE-0CF7-4563-8A8C-CA5B4BCC0E25}"/>
    <cellStyle name="Normal 18 8 3" xfId="23393" xr:uid="{7410FEA0-CCAF-4D4D-B08D-0F91A8726181}"/>
    <cellStyle name="Normal 18 8 4" xfId="28887" xr:uid="{B57AC0EB-6248-4ACD-AF41-E52201895926}"/>
    <cellStyle name="Normal 18 8 5" xfId="34371" xr:uid="{270B1B76-7C86-4CEE-A477-C15E6AF15F5F}"/>
    <cellStyle name="Normal 18 9" xfId="14555" xr:uid="{C777BE79-19C9-48DC-B0B4-110670243D6A}"/>
    <cellStyle name="Normal 18 9 2" xfId="21842" xr:uid="{9AB2C0A2-7507-4CE2-B1E9-BEFFF493402E}"/>
    <cellStyle name="Normal 18 9 2 2" xfId="27398" xr:uid="{2A13620D-FB22-47AC-90E5-293C0E5704D8}"/>
    <cellStyle name="Normal 18 9 2 3" xfId="32892" xr:uid="{963A3379-5E32-45FE-95CF-7DC3F239A6DA}"/>
    <cellStyle name="Normal 18 9 2 4" xfId="38376" xr:uid="{E03C13AC-06F4-44E2-9D01-B7B9874C47CB}"/>
    <cellStyle name="Normal 18 9 3" xfId="24669" xr:uid="{CE4E4063-AAED-4AD7-AE9D-1C6EAA275E95}"/>
    <cellStyle name="Normal 18 9 4" xfId="30163" xr:uid="{7C043447-C896-497A-AE69-7336FB8E1275}"/>
    <cellStyle name="Normal 18 9 5" xfId="35647" xr:uid="{2E8C7870-1938-471E-8122-5D53ABC46F8A}"/>
    <cellStyle name="Normal 180" xfId="39396" xr:uid="{3FC52490-537A-4BDE-9080-1F5B4981E62F}"/>
    <cellStyle name="Normal 181" xfId="39397" xr:uid="{47DD0B3D-BFFB-4394-88CE-7A54E1F0DA21}"/>
    <cellStyle name="Normal 182" xfId="39398" xr:uid="{25B195E0-357B-4882-9968-F75DD4533AF8}"/>
    <cellStyle name="Normal 183" xfId="39399" xr:uid="{BC7702C0-8928-4A48-99EA-24EE1A038530}"/>
    <cellStyle name="Normal 184" xfId="39400" xr:uid="{452B02F3-771D-483E-ADB5-4FDBB8B49021}"/>
    <cellStyle name="Normal 185" xfId="39401" xr:uid="{2ED3ED6F-8AF9-499A-831F-AE0ECB252085}"/>
    <cellStyle name="Normal 186" xfId="39402" xr:uid="{BD82E213-ED53-4217-BBA2-FDA5D08F1D76}"/>
    <cellStyle name="Normal 187" xfId="39403" xr:uid="{A52469D3-7FAD-4823-8F1F-441182801FB8}"/>
    <cellStyle name="Normal 188" xfId="39404" xr:uid="{91439B3F-0240-4410-8126-F63FA15A9D33}"/>
    <cellStyle name="Normal 189" xfId="39405" xr:uid="{795DE7D3-4F0A-49E9-A892-CC92CD5715C0}"/>
    <cellStyle name="Normal 19" xfId="6170" xr:uid="{27BEAC8E-48B6-41F9-B089-7757D7F3C172}"/>
    <cellStyle name="Normal 19 10" xfId="18988" xr:uid="{D589B850-C7A9-49F0-94E9-197D5E299613}"/>
    <cellStyle name="Normal 19 11" xfId="9246" xr:uid="{F5D87D1C-50BD-44C0-A264-D43E0B764499}"/>
    <cellStyle name="Normal 19 11 2" xfId="20567" xr:uid="{DCF5068B-B37F-4740-BBF6-7E6A8736CC9E}"/>
    <cellStyle name="Normal 19 11 2 2" xfId="26123" xr:uid="{08DD3751-1C85-4CDF-A1FF-2C634D52695E}"/>
    <cellStyle name="Normal 19 11 2 3" xfId="31617" xr:uid="{74FA8A40-1AC5-433C-9861-CC0D64D1E404}"/>
    <cellStyle name="Normal 19 11 2 4" xfId="37101" xr:uid="{26909C22-BB81-4499-A908-CA073C260EA3}"/>
    <cellStyle name="Normal 19 11 3" xfId="23394" xr:uid="{DD1BFC50-3859-47CA-8C1F-178CE5AE8935}"/>
    <cellStyle name="Normal 19 11 4" xfId="28888" xr:uid="{D1747507-D824-46B7-ABF5-0A4DF9428A3D}"/>
    <cellStyle name="Normal 19 11 5" xfId="34372" xr:uid="{68A45258-86AE-4516-9B8D-205AF478D608}"/>
    <cellStyle name="Normal 19 2" xfId="6171" xr:uid="{7B0FA0BD-2937-4A68-9321-FF182FD0CD68}"/>
    <cellStyle name="Normal 19 2 2" xfId="14568" xr:uid="{357F2DC0-05EF-4AC4-A765-9B9260091C07}"/>
    <cellStyle name="Normal 19 2 2 2" xfId="21855" xr:uid="{EC8F2792-815A-45F8-A665-F028491538A8}"/>
    <cellStyle name="Normal 19 2 2 2 2" xfId="27411" xr:uid="{12D515F3-FB95-4DBB-A0E8-369AAB840882}"/>
    <cellStyle name="Normal 19 2 2 2 3" xfId="32905" xr:uid="{1D749D99-960C-4DA8-94A8-635ED0FC67BA}"/>
    <cellStyle name="Normal 19 2 2 2 4" xfId="38389" xr:uid="{57245DD6-94E7-448E-9F44-0936DD60517B}"/>
    <cellStyle name="Normal 19 2 2 3" xfId="24682" xr:uid="{0F727265-3E2F-48CB-9A36-8D0695B9F01D}"/>
    <cellStyle name="Normal 19 2 2 4" xfId="30176" xr:uid="{4921AFE8-E1B6-4EFB-93DE-505F137CB7AA}"/>
    <cellStyle name="Normal 19 2 2 5" xfId="35660" xr:uid="{A34FD1EA-12C9-4EEB-B8EF-59AD1EFC4447}"/>
    <cellStyle name="Normal 19 2 3" xfId="11529" xr:uid="{DA1F367E-349B-421A-AA9A-2DE84FA6418E}"/>
    <cellStyle name="Normal 19 2 4" xfId="16764" xr:uid="{E8D80EAD-FA58-4532-A27E-0F242D6960EF}"/>
    <cellStyle name="Normal 19 2 5" xfId="18989" xr:uid="{221185B7-6DFD-407A-9C36-B9B6E2220F81}"/>
    <cellStyle name="Normal 19 2 6" xfId="9247" xr:uid="{7E5C08C0-ACD5-4815-938D-91AC51FDD484}"/>
    <cellStyle name="Normal 19 2 6 2" xfId="20568" xr:uid="{8D883C95-E793-447F-8E70-6624813990DB}"/>
    <cellStyle name="Normal 19 2 6 2 2" xfId="26124" xr:uid="{54B95C52-7619-4354-82D0-68EB355E5058}"/>
    <cellStyle name="Normal 19 2 6 2 3" xfId="31618" xr:uid="{B98E7759-4DA2-44EB-85A2-1EAC3784A0C1}"/>
    <cellStyle name="Normal 19 2 6 2 4" xfId="37102" xr:uid="{584F2D8A-1A0C-4D20-B876-C4239FDA0A8E}"/>
    <cellStyle name="Normal 19 2 6 3" xfId="23395" xr:uid="{8F209EC2-8442-4C7A-B5F1-C198E8037B53}"/>
    <cellStyle name="Normal 19 2 6 4" xfId="28889" xr:uid="{0EFF4561-8C1F-4D61-84FF-AE0752E24E6D}"/>
    <cellStyle name="Normal 19 2 6 5" xfId="34373" xr:uid="{D3A85F32-7FA6-4FB8-9107-28CA19DB884D}"/>
    <cellStyle name="Normal 19 3" xfId="6172" xr:uid="{CC162241-4C6E-4AEA-89C3-A693504B5CB2}"/>
    <cellStyle name="Normal 19 3 2" xfId="14569" xr:uid="{64D85845-9781-4129-AD3E-DA5F355B6DCE}"/>
    <cellStyle name="Normal 19 3 2 2" xfId="21856" xr:uid="{4F91D6AB-954E-4DCD-BCD1-8D4AFA2A9FA9}"/>
    <cellStyle name="Normal 19 3 2 2 2" xfId="27412" xr:uid="{5F8937B0-A9CE-47FD-8BEA-4B976F6A38EF}"/>
    <cellStyle name="Normal 19 3 2 2 3" xfId="32906" xr:uid="{4CDD21FA-DA33-4070-89E9-B2DE1559362F}"/>
    <cellStyle name="Normal 19 3 2 2 4" xfId="38390" xr:uid="{3291CCAA-8765-4188-8A2F-AC15F625FB80}"/>
    <cellStyle name="Normal 19 3 2 3" xfId="24683" xr:uid="{28F9D08C-1C1F-4237-AA1C-D4C4073A67FB}"/>
    <cellStyle name="Normal 19 3 2 4" xfId="30177" xr:uid="{C7B7C59C-FEEF-4045-B201-FF08C3193941}"/>
    <cellStyle name="Normal 19 3 2 5" xfId="35661" xr:uid="{78004495-4235-42E6-B159-DEE5B15F6C07}"/>
    <cellStyle name="Normal 19 3 3" xfId="11530" xr:uid="{9AA0D2F6-5C44-4030-9790-2F630928C99E}"/>
    <cellStyle name="Normal 19 3 4" xfId="16765" xr:uid="{45456DDD-B9EE-4F29-8514-EAADC3A9C949}"/>
    <cellStyle name="Normal 19 3 5" xfId="18990" xr:uid="{F6DE0407-5997-4B63-99D7-57587A506F0C}"/>
    <cellStyle name="Normal 19 3 6" xfId="9248" xr:uid="{1794A598-7FC4-4D08-833F-78A78D35FC9D}"/>
    <cellStyle name="Normal 19 3 6 2" xfId="20569" xr:uid="{16DFB850-C3C0-4ED7-8416-F25452476DF2}"/>
    <cellStyle name="Normal 19 3 6 2 2" xfId="26125" xr:uid="{912EAD8E-9F7F-4B69-A10E-156765B73452}"/>
    <cellStyle name="Normal 19 3 6 2 3" xfId="31619" xr:uid="{910A0542-7F21-44D8-9E81-463C61A769F8}"/>
    <cellStyle name="Normal 19 3 6 2 4" xfId="37103" xr:uid="{8DE7F89A-C4EC-49A3-989B-14084F140BD8}"/>
    <cellStyle name="Normal 19 3 6 3" xfId="23396" xr:uid="{17BB680B-89FD-4028-9FE1-FF99E931E442}"/>
    <cellStyle name="Normal 19 3 6 4" xfId="28890" xr:uid="{64B3BB30-8D5B-495D-83C4-ADB49875C9EB}"/>
    <cellStyle name="Normal 19 3 6 5" xfId="34374" xr:uid="{9877EB36-4428-4C49-8BAD-C6C2A17E2AC7}"/>
    <cellStyle name="Normal 19 4" xfId="6173" xr:uid="{15F2BA4D-9804-46B0-9410-FD7C2474010A}"/>
    <cellStyle name="Normal 19 4 2" xfId="14570" xr:uid="{87FBF374-7181-4664-87FC-9C39978B14EF}"/>
    <cellStyle name="Normal 19 4 2 2" xfId="21857" xr:uid="{5DA59E56-F4AC-4950-B22C-4E9768C571DC}"/>
    <cellStyle name="Normal 19 4 2 2 2" xfId="27413" xr:uid="{1EE22124-9DDD-429E-B605-E9E1B5BF7809}"/>
    <cellStyle name="Normal 19 4 2 2 3" xfId="32907" xr:uid="{BD731273-082D-4D52-8858-B80EBED257B0}"/>
    <cellStyle name="Normal 19 4 2 2 4" xfId="38391" xr:uid="{208723BE-B6CF-4D7C-A961-DA2C644D7091}"/>
    <cellStyle name="Normal 19 4 2 3" xfId="24684" xr:uid="{BD8917B6-1679-490F-8078-FD4169451CD6}"/>
    <cellStyle name="Normal 19 4 2 4" xfId="30178" xr:uid="{8595F270-C3C8-41CA-87C0-F0CA9512F5D2}"/>
    <cellStyle name="Normal 19 4 2 5" xfId="35662" xr:uid="{B2EA53A4-FD30-42FF-9D32-6C7116DF0570}"/>
    <cellStyle name="Normal 19 4 3" xfId="11531" xr:uid="{CC609E58-C468-424F-9FCD-62C0D40F4BD7}"/>
    <cellStyle name="Normal 19 4 4" xfId="16766" xr:uid="{9104FD5B-2EE0-4C15-AFF2-AEA07EEAADB1}"/>
    <cellStyle name="Normal 19 4 5" xfId="18991" xr:uid="{10DD17A7-BBA1-412D-9A66-978DC2B0BA9D}"/>
    <cellStyle name="Normal 19 4 6" xfId="9249" xr:uid="{6A26638B-1467-40B0-B95F-5AB039E8801E}"/>
    <cellStyle name="Normal 19 4 6 2" xfId="20570" xr:uid="{65584BAD-02F0-45F3-B913-7A2207DAC1B5}"/>
    <cellStyle name="Normal 19 4 6 2 2" xfId="26126" xr:uid="{4AA1B884-3998-46B2-A0FF-E72C594B7201}"/>
    <cellStyle name="Normal 19 4 6 2 3" xfId="31620" xr:uid="{52340156-C088-4E5C-BF0E-D35F8A42C14E}"/>
    <cellStyle name="Normal 19 4 6 2 4" xfId="37104" xr:uid="{25EAA034-BEB2-462E-AFB2-E44D414ACEA0}"/>
    <cellStyle name="Normal 19 4 6 3" xfId="23397" xr:uid="{56AD4D4C-2C8C-4145-BCEE-FD4649D3F4B9}"/>
    <cellStyle name="Normal 19 4 6 4" xfId="28891" xr:uid="{3A8A0B8E-A84E-43FF-A305-8D6822B3D177}"/>
    <cellStyle name="Normal 19 4 6 5" xfId="34375" xr:uid="{FCA7EAE5-0D1F-41CC-BA03-9D0641616CB9}"/>
    <cellStyle name="Normal 19 5" xfId="7194" xr:uid="{3338E7CE-A129-4465-B49B-786E0CCBDF1C}"/>
    <cellStyle name="Normal 19 5 2" xfId="14571" xr:uid="{DF448F6B-37C8-4DB0-8383-F694D452C179}"/>
    <cellStyle name="Normal 19 5 2 2" xfId="21858" xr:uid="{AC2B64AF-22C4-47F1-B759-5E32A96EBFBA}"/>
    <cellStyle name="Normal 19 5 2 2 2" xfId="27414" xr:uid="{4A21BA82-8EF2-4CD1-84E0-B391E1CD4883}"/>
    <cellStyle name="Normal 19 5 2 2 3" xfId="32908" xr:uid="{50B44865-392A-4F57-978D-FD3E16EA9A14}"/>
    <cellStyle name="Normal 19 5 2 2 4" xfId="38392" xr:uid="{8B7A3E76-BBD5-4B2C-849B-158606F0C7E7}"/>
    <cellStyle name="Normal 19 5 2 3" xfId="24685" xr:uid="{5F2A39CB-9148-4DF2-BD56-9ECAE45B770C}"/>
    <cellStyle name="Normal 19 5 2 4" xfId="30179" xr:uid="{C91AC644-1653-42DE-B92F-5FF667B945A3}"/>
    <cellStyle name="Normal 19 5 2 5" xfId="35663" xr:uid="{75E43376-F787-4291-92A7-838C68CF0826}"/>
    <cellStyle name="Normal 19 5 3" xfId="12451" xr:uid="{CD42E51B-D5B8-40DA-8A21-25D641D9188B}"/>
    <cellStyle name="Normal 19 5 4" xfId="9250" xr:uid="{3D0C010D-DF0F-4311-AA15-3874D173CB09}"/>
    <cellStyle name="Normal 19 5 4 2" xfId="20571" xr:uid="{C9E56C30-1BA0-4634-BD59-C88D423324D2}"/>
    <cellStyle name="Normal 19 5 4 2 2" xfId="26127" xr:uid="{DC0DCCB6-D8D6-4636-823B-D27F833CC69F}"/>
    <cellStyle name="Normal 19 5 4 2 3" xfId="31621" xr:uid="{546A9096-4D76-4C82-ADA3-977A1261EA6B}"/>
    <cellStyle name="Normal 19 5 4 2 4" xfId="37105" xr:uid="{4913A272-1B52-462D-8B91-03B54FFE902D}"/>
    <cellStyle name="Normal 19 5 4 3" xfId="23398" xr:uid="{A8A705A8-ABE7-44A0-8BB6-ABA52BCF01CF}"/>
    <cellStyle name="Normal 19 5 4 4" xfId="28892" xr:uid="{E791D9C6-489D-4FB7-A513-F9BA6A08DC0C}"/>
    <cellStyle name="Normal 19 5 4 5" xfId="34376" xr:uid="{9D66904A-BF41-407C-BEE3-111078D03375}"/>
    <cellStyle name="Normal 19 6" xfId="9251" xr:uid="{1E5604AE-9BC2-49C7-9035-71ED54969268}"/>
    <cellStyle name="Normal 19 6 2" xfId="20572" xr:uid="{1379F052-297A-4B64-AC77-2DC8E9AF80F8}"/>
    <cellStyle name="Normal 19 6 2 2" xfId="26128" xr:uid="{8EF86F12-540B-4051-8E3B-51753C4B9872}"/>
    <cellStyle name="Normal 19 6 2 3" xfId="31622" xr:uid="{43E8952D-7443-42D7-B885-0295775A98FA}"/>
    <cellStyle name="Normal 19 6 2 4" xfId="37106" xr:uid="{CBC1C438-233C-4DB9-BE95-E9023C9FD703}"/>
    <cellStyle name="Normal 19 6 3" xfId="23399" xr:uid="{B60684D6-E4A6-4A51-B97E-8972DC4744F1}"/>
    <cellStyle name="Normal 19 6 4" xfId="28893" xr:uid="{CA5D8C81-A849-4181-99DD-4F9D6B765B1D}"/>
    <cellStyle name="Normal 19 6 5" xfId="34377" xr:uid="{E18E7028-A9D7-4728-B983-E0EF34ADFBF5}"/>
    <cellStyle name="Normal 19 7" xfId="14567" xr:uid="{1952C396-4CDF-4386-88E2-0B31B07D11FD}"/>
    <cellStyle name="Normal 19 7 2" xfId="21854" xr:uid="{D736A479-CFBC-4A32-ACEC-BC0D04AFDC07}"/>
    <cellStyle name="Normal 19 7 2 2" xfId="27410" xr:uid="{53892B10-CC8A-4174-97E6-DAE84D26EE64}"/>
    <cellStyle name="Normal 19 7 2 3" xfId="32904" xr:uid="{2BD30D31-F1BF-475A-A01F-94295AD86949}"/>
    <cellStyle name="Normal 19 7 2 4" xfId="38388" xr:uid="{5CE088C9-47B8-4075-9FCE-1C473375B754}"/>
    <cellStyle name="Normal 19 7 3" xfId="24681" xr:uid="{8D5F069C-EFA5-43AF-A221-2CEE19C51DE5}"/>
    <cellStyle name="Normal 19 7 4" xfId="30175" xr:uid="{69891259-FB30-4F26-964A-6C0C892208D2}"/>
    <cellStyle name="Normal 19 7 5" xfId="35659" xr:uid="{8F4875D8-640C-4503-BFAB-FB66F2E98499}"/>
    <cellStyle name="Normal 19 8" xfId="11528" xr:uid="{BA7C400D-403E-4FA2-AEFF-4E0E5217FD71}"/>
    <cellStyle name="Normal 19 9" xfId="16763" xr:uid="{911FE787-FF4C-472D-AFC2-42CF4306A6FD}"/>
    <cellStyle name="Normal 190" xfId="39406" xr:uid="{D5323638-D73E-489E-8FC0-4DF7C8B20808}"/>
    <cellStyle name="Normal 191" xfId="39407" xr:uid="{5F6EF782-126A-4A94-8A50-A4138C4E27EB}"/>
    <cellStyle name="Normal 192" xfId="39408" xr:uid="{48F184A0-B9B3-4E0B-B662-C05D8562BA05}"/>
    <cellStyle name="Normal 193" xfId="39409" xr:uid="{0F800656-857B-4162-B677-A5C12E41CEC2}"/>
    <cellStyle name="Normal 194" xfId="39410" xr:uid="{CE86D929-D4D0-4FD3-AC08-A36F6D50999F}"/>
    <cellStyle name="Normal 195" xfId="39411" xr:uid="{A6B74398-EFAD-44F6-9326-2CBC175982F7}"/>
    <cellStyle name="Normal 196" xfId="39412" xr:uid="{0B9185C5-FF83-4F66-B818-6FEB2A8063EC}"/>
    <cellStyle name="Normal 197" xfId="39413" xr:uid="{C6061988-352B-4437-B498-EB0486F34FED}"/>
    <cellStyle name="Normal 198" xfId="39414" xr:uid="{3D467B20-24A9-4E1A-BFCF-5C8C746EE04D}"/>
    <cellStyle name="Normal 199" xfId="39415" xr:uid="{817F47E0-BB92-4DA1-965E-B083E59F6E60}"/>
    <cellStyle name="Normal 199 2 2" xfId="400" xr:uid="{9916F690-93A2-4A0C-ADD8-9C5326E956CC}"/>
    <cellStyle name="Normal 2" xfId="49" xr:uid="{00000000-0005-0000-0000-0000C3000000}"/>
    <cellStyle name="Normal 2 10" xfId="91" xr:uid="{00000000-0005-0000-0000-0000C4000000}"/>
    <cellStyle name="Normal 2 10 2" xfId="422" xr:uid="{29D35B5E-F907-417F-A673-F8948061EB5B}"/>
    <cellStyle name="Normal 2 10 2 2" xfId="21860" xr:uid="{D03AAF06-0935-4657-9BD7-37FA5347A70B}"/>
    <cellStyle name="Normal 2 10 2 2 2" xfId="404" xr:uid="{8F29C1A1-9E5B-465A-9592-6F8037AC532D}"/>
    <cellStyle name="Normal 2 10 2 2 2 2" xfId="27416" xr:uid="{67D383F6-1B44-4B55-89A3-AFFFC4D2D274}"/>
    <cellStyle name="Normal 2 10 2 2 3" xfId="32910" xr:uid="{81E3A13E-C247-4CA8-93B4-D2556F06B483}"/>
    <cellStyle name="Normal 2 10 2 2 4" xfId="38394" xr:uid="{C5B2A953-85AC-4B2B-9CA2-C0C362A4B996}"/>
    <cellStyle name="Normal 2 10 2 3" xfId="24687" xr:uid="{C1F3CB65-5299-4ACD-8DFD-9CB6AA459938}"/>
    <cellStyle name="Normal 2 10 2 4" xfId="30181" xr:uid="{F39CE9DE-2EA0-40F0-AC4B-E5EA9633D22D}"/>
    <cellStyle name="Normal 2 10 2 5" xfId="35665" xr:uid="{FB0956F9-EE06-402F-AF7B-92F2D80FD525}"/>
    <cellStyle name="Normal 2 10 2 6" xfId="14573" xr:uid="{E1C8DA92-F6AA-44BE-ACE8-8D9413E90FFD}"/>
    <cellStyle name="Normal 2 10 3" xfId="11533" xr:uid="{BAB95E06-9266-4EDD-835B-B5842B8C5561}"/>
    <cellStyle name="Normal 2 10 4" xfId="16768" xr:uid="{A178AB11-725F-4284-8250-3B458147C48A}"/>
    <cellStyle name="Normal 2 10 5" xfId="18992" xr:uid="{BCECE9A5-5902-414A-80ED-C0D2B1522293}"/>
    <cellStyle name="Normal 2 10 6" xfId="9253" xr:uid="{30DA91FB-D4CF-41CF-BEC6-6E25CF6DFA13}"/>
    <cellStyle name="Normal 2 10 6 2" xfId="20574" xr:uid="{2389F631-B4A4-4B6A-8DDD-2A954989DB00}"/>
    <cellStyle name="Normal 2 10 6 2 2" xfId="26130" xr:uid="{26192416-2A34-4106-A5A2-460549E6B312}"/>
    <cellStyle name="Normal 2 10 6 2 3" xfId="31624" xr:uid="{48E80802-0062-4740-ABB7-6BCD70E704AA}"/>
    <cellStyle name="Normal 2 10 6 2 4" xfId="37108" xr:uid="{382CABFD-AAAF-4489-BF09-84C99BA2C855}"/>
    <cellStyle name="Normal 2 10 6 3" xfId="23401" xr:uid="{54F16F00-5C8D-4891-B0D0-9F19F7CBDE42}"/>
    <cellStyle name="Normal 2 10 6 4" xfId="28895" xr:uid="{CA8CD324-5D79-4FF9-9AFA-6DFD2D66F801}"/>
    <cellStyle name="Normal 2 10 6 5" xfId="34379" xr:uid="{3C550805-A335-479B-9D1B-726D368699EF}"/>
    <cellStyle name="Normal 2 10 7" xfId="6174" xr:uid="{D1C2D209-C1B3-40E3-BA83-AF06D2D7CB6E}"/>
    <cellStyle name="Normal 2 11" xfId="6175" xr:uid="{85928284-8BD3-4EAC-93A9-61A878D90575}"/>
    <cellStyle name="Normal 2 11 2" xfId="14574" xr:uid="{A60D08D9-8A9D-4D2E-91C2-E66C95E34247}"/>
    <cellStyle name="Normal 2 11 2 2" xfId="21861" xr:uid="{6D4CE84C-5080-4442-9089-0CD865CD2E96}"/>
    <cellStyle name="Normal 2 11 2 2 2" xfId="27417" xr:uid="{B1A2D7C8-28E8-4E2F-AEB5-A853AEC10B69}"/>
    <cellStyle name="Normal 2 11 2 2 3" xfId="32911" xr:uid="{731499AD-7D20-4833-82A7-FC7877DA1C81}"/>
    <cellStyle name="Normal 2 11 2 2 4" xfId="38395" xr:uid="{AD1345BF-AF6A-4CE0-9F63-D77A0617A33C}"/>
    <cellStyle name="Normal 2 11 2 3" xfId="24688" xr:uid="{FB75BB95-57EE-4BFA-A6F2-7070EB3D1E2D}"/>
    <cellStyle name="Normal 2 11 2 4" xfId="30182" xr:uid="{67DBC57B-AE5F-4428-B44D-80A1E81E1F19}"/>
    <cellStyle name="Normal 2 11 2 5" xfId="35666" xr:uid="{B9FB8AF8-75A6-49F1-8D4A-73EADD0B2979}"/>
    <cellStyle name="Normal 2 11 3" xfId="11534" xr:uid="{0B97E7DD-3CC5-4A73-9939-456CA50821EB}"/>
    <cellStyle name="Normal 2 11 4" xfId="16769" xr:uid="{9AE7ACBD-745D-49F6-8C41-AE7D1EDCC9E2}"/>
    <cellStyle name="Normal 2 11 5" xfId="18993" xr:uid="{2AC09331-43AF-4610-8C11-36310D75073D}"/>
    <cellStyle name="Normal 2 11 6" xfId="9254" xr:uid="{62CB043E-A1FD-439B-8DBC-1EDBF11D48CC}"/>
    <cellStyle name="Normal 2 11 6 2" xfId="20575" xr:uid="{17FE9A42-6F7D-488B-953B-2EB119E53531}"/>
    <cellStyle name="Normal 2 11 6 2 2" xfId="26131" xr:uid="{3F7EDE6B-B6DA-4DAA-9EEF-741839E2F14D}"/>
    <cellStyle name="Normal 2 11 6 2 3" xfId="31625" xr:uid="{87FD7A96-8074-48E5-B8D3-37674D102BC3}"/>
    <cellStyle name="Normal 2 11 6 2 4" xfId="37109" xr:uid="{FC5D85D2-EDF7-41A5-ACED-7184C9F92828}"/>
    <cellStyle name="Normal 2 11 6 3" xfId="23402" xr:uid="{C6F96E31-52E8-4BD0-B89F-9D282127167D}"/>
    <cellStyle name="Normal 2 11 6 4" xfId="28896" xr:uid="{22058DFF-BB3F-4C8B-B5FA-EE7CA7F34B07}"/>
    <cellStyle name="Normal 2 11 6 5" xfId="34380" xr:uid="{587C24CD-9C7E-41AA-9B3A-42A66BDD8F61}"/>
    <cellStyle name="Normal 2 12" xfId="6176" xr:uid="{6E5AF666-A0B6-4673-8ABE-F065B302782A}"/>
    <cellStyle name="Normal 2 12 2" xfId="14575" xr:uid="{59C2B29A-FB69-4D28-B847-E0E86B7F8C2A}"/>
    <cellStyle name="Normal 2 12 2 2" xfId="21862" xr:uid="{06E18910-019A-4E7E-B662-FD053FDB3620}"/>
    <cellStyle name="Normal 2 12 2 2 2" xfId="27418" xr:uid="{425A8F0C-B1C3-4C0A-A3C0-32369754B1B8}"/>
    <cellStyle name="Normal 2 12 2 2 3" xfId="32912" xr:uid="{3E7E0E58-1BA8-4998-8850-E70F130DDAA2}"/>
    <cellStyle name="Normal 2 12 2 2 4" xfId="38396" xr:uid="{8AE31002-9825-4E7A-A986-A3A1399B83CA}"/>
    <cellStyle name="Normal 2 12 2 3" xfId="24689" xr:uid="{1AE31DF2-7C70-4755-B9F9-FE41FB20537C}"/>
    <cellStyle name="Normal 2 12 2 4" xfId="30183" xr:uid="{C138AB66-29DD-4B97-9D36-9A138FDDCB9F}"/>
    <cellStyle name="Normal 2 12 2 5" xfId="35667" xr:uid="{9840E6FC-C539-4FCD-969E-6228A0A5406D}"/>
    <cellStyle name="Normal 2 12 3" xfId="11535" xr:uid="{54582B49-1F88-4AF5-9993-8DEA73B2CC74}"/>
    <cellStyle name="Normal 2 12 4" xfId="16770" xr:uid="{F99245EF-0772-4EA8-8F78-21A51FAD731C}"/>
    <cellStyle name="Normal 2 12 5" xfId="18994" xr:uid="{08C265A9-0EF9-42A3-8F43-78AEFA0FA74E}"/>
    <cellStyle name="Normal 2 12 6" xfId="9255" xr:uid="{DDC9BDFE-3B03-4BF7-B10F-EF17CEBD9FF4}"/>
    <cellStyle name="Normal 2 12 6 2" xfId="20576" xr:uid="{92FC0A99-4F9C-4F37-A6D2-727E8E126675}"/>
    <cellStyle name="Normal 2 12 6 2 2" xfId="26132" xr:uid="{ED773A2D-51CD-4B7D-8E27-9C5B80E4085F}"/>
    <cellStyle name="Normal 2 12 6 2 3" xfId="31626" xr:uid="{04FB428A-625F-4328-920E-54D774BCE65B}"/>
    <cellStyle name="Normal 2 12 6 2 4" xfId="37110" xr:uid="{ADF2160D-4F6F-4E48-916C-A761EADC11B6}"/>
    <cellStyle name="Normal 2 12 6 3" xfId="23403" xr:uid="{B8BE5A33-26CC-4638-ABE1-E05D1BD0CA6B}"/>
    <cellStyle name="Normal 2 12 6 4" xfId="28897" xr:uid="{57465D1C-F018-4C93-9E04-7BA1F518D09A}"/>
    <cellStyle name="Normal 2 12 6 5" xfId="34381" xr:uid="{03FDF6CE-CC1F-49B0-AF91-37E89530E466}"/>
    <cellStyle name="Normal 2 13" xfId="6177" xr:uid="{99315F74-D894-4B01-B286-758DAA8C4057}"/>
    <cellStyle name="Normal 2 13 2" xfId="6178" xr:uid="{8E97B62D-F8C5-441B-9832-695E4E97514C}"/>
    <cellStyle name="Normal 2 13 2 2" xfId="14577" xr:uid="{CE28ECD5-A46E-4080-A3EF-C12F116D9FCD}"/>
    <cellStyle name="Normal 2 13 2 2 2" xfId="21864" xr:uid="{D0BE6CB1-CB6C-4C1D-AB59-557E5B0FBCA1}"/>
    <cellStyle name="Normal 2 13 2 2 2 2" xfId="27420" xr:uid="{A15B4C81-9233-45E2-AFE8-A622ACC6167F}"/>
    <cellStyle name="Normal 2 13 2 2 2 3" xfId="32914" xr:uid="{2D2DC025-5735-42EA-B1F3-9DB84A6E8275}"/>
    <cellStyle name="Normal 2 13 2 2 2 4" xfId="38398" xr:uid="{796C1D5A-649F-41F2-B0D3-A877F9F994F5}"/>
    <cellStyle name="Normal 2 13 2 2 3" xfId="24691" xr:uid="{7A60DD82-6F90-4559-9417-81CA0DB4A6F2}"/>
    <cellStyle name="Normal 2 13 2 2 4" xfId="30185" xr:uid="{A6E787E7-DD38-4DDB-B87D-5FB1DD55AF2E}"/>
    <cellStyle name="Normal 2 13 2 2 5" xfId="35669" xr:uid="{5384FDDD-E66F-431C-A4ED-585AFD91398C}"/>
    <cellStyle name="Normal 2 13 2 3" xfId="11537" xr:uid="{17AA16E3-9607-4AD6-A8CB-39DC9F645315}"/>
    <cellStyle name="Normal 2 13 2 4" xfId="16772" xr:uid="{55AB8508-AC88-400F-A64C-D798B3B0A249}"/>
    <cellStyle name="Normal 2 13 2 5" xfId="18996" xr:uid="{D48903A0-DBC7-48BC-A021-F1AAD61082BA}"/>
    <cellStyle name="Normal 2 13 2 6" xfId="9257" xr:uid="{895A81F8-9E6A-4ADD-B2BB-D7800CDA09D4}"/>
    <cellStyle name="Normal 2 13 2 6 2" xfId="20578" xr:uid="{B9938062-75E7-450C-B4B4-64B164E141C7}"/>
    <cellStyle name="Normal 2 13 2 6 2 2" xfId="26134" xr:uid="{EDD694A5-A0F1-477F-BBBF-E5A67BDC38A7}"/>
    <cellStyle name="Normal 2 13 2 6 2 3" xfId="31628" xr:uid="{AE6B69F1-2E38-46A9-AD95-FF7EB24B516D}"/>
    <cellStyle name="Normal 2 13 2 6 2 4" xfId="37112" xr:uid="{BE777CAC-03DB-41D9-A52A-D2E9B558E253}"/>
    <cellStyle name="Normal 2 13 2 6 3" xfId="23405" xr:uid="{4D0048C2-2344-40AC-AB76-05A2F9E31DD6}"/>
    <cellStyle name="Normal 2 13 2 6 4" xfId="28899" xr:uid="{C727A964-65C2-4A5E-A63A-64EE88C038A3}"/>
    <cellStyle name="Normal 2 13 2 6 5" xfId="34383" xr:uid="{2A83832B-DC8D-4828-B61C-B50F7A889CCD}"/>
    <cellStyle name="Normal 2 13 3" xfId="6179" xr:uid="{EE7F86C2-DE00-4845-A3F3-BB080B735B52}"/>
    <cellStyle name="Normal 2 13 3 2" xfId="14578" xr:uid="{53A82B8D-C9E0-4EAE-8730-A702280DD5CC}"/>
    <cellStyle name="Normal 2 13 3 2 2" xfId="21865" xr:uid="{A651C873-97A8-4A8E-B5CC-A852EAA519E0}"/>
    <cellStyle name="Normal 2 13 3 2 2 2" xfId="27421" xr:uid="{54AC6EB1-5C54-405C-9EF1-A107237345C1}"/>
    <cellStyle name="Normal 2 13 3 2 2 3" xfId="32915" xr:uid="{9B491434-29B7-4A5A-8E62-2C02E0A6CB32}"/>
    <cellStyle name="Normal 2 13 3 2 2 4" xfId="38399" xr:uid="{B882365A-2F1B-47D2-88F2-22EFAC234C90}"/>
    <cellStyle name="Normal 2 13 3 2 3" xfId="24692" xr:uid="{75D71678-77F9-4378-89EF-2B1F42F9F391}"/>
    <cellStyle name="Normal 2 13 3 2 4" xfId="30186" xr:uid="{117F29E2-B78E-4828-AE44-5DE6EC3B580E}"/>
    <cellStyle name="Normal 2 13 3 2 5" xfId="35670" xr:uid="{1E8C4646-9BCC-42D8-A7DF-89680F096E75}"/>
    <cellStyle name="Normal 2 13 3 3" xfId="11538" xr:uid="{BEB19855-CBA0-4792-A358-F797035E3306}"/>
    <cellStyle name="Normal 2 13 3 4" xfId="16773" xr:uid="{73E931D6-0FA7-4800-9FF8-8FB70F77AA02}"/>
    <cellStyle name="Normal 2 13 3 5" xfId="18997" xr:uid="{197531C6-5D74-4039-B0E3-982964F8C370}"/>
    <cellStyle name="Normal 2 13 3 6" xfId="9258" xr:uid="{C936D8EE-7D18-49BA-B43D-7C74F355BB15}"/>
    <cellStyle name="Normal 2 13 3 6 2" xfId="20579" xr:uid="{5DC31C2B-AF2F-4FF9-B2BF-DB5F3D7878E7}"/>
    <cellStyle name="Normal 2 13 3 6 2 2" xfId="26135" xr:uid="{E7E5598D-6DCC-4133-8B68-5681EAD482E1}"/>
    <cellStyle name="Normal 2 13 3 6 2 3" xfId="31629" xr:uid="{5BF3BDBD-01C5-415C-9915-4E1BFF850A98}"/>
    <cellStyle name="Normal 2 13 3 6 2 4" xfId="37113" xr:uid="{E33AB43A-1993-4307-B701-BBD254306302}"/>
    <cellStyle name="Normal 2 13 3 6 3" xfId="23406" xr:uid="{D4A158A3-9729-4D76-96B3-B2734038364D}"/>
    <cellStyle name="Normal 2 13 3 6 4" xfId="28900" xr:uid="{6CFA1A71-F794-45EB-83D6-47F415CBCAB4}"/>
    <cellStyle name="Normal 2 13 3 6 5" xfId="34384" xr:uid="{8D97A8D4-A91A-475E-933E-57DC0097F0BC}"/>
    <cellStyle name="Normal 2 13 4" xfId="6180" xr:uid="{28C42C8C-59B9-412E-AF67-B482A0879382}"/>
    <cellStyle name="Normal 2 13 4 2" xfId="14579" xr:uid="{64F0BD00-5D97-41E4-8624-F160A19076FB}"/>
    <cellStyle name="Normal 2 13 4 2 2" xfId="21866" xr:uid="{C203A142-B86A-4B55-BC6A-9B181CEEBDAD}"/>
    <cellStyle name="Normal 2 13 4 2 2 2" xfId="27422" xr:uid="{B0D52813-CC91-4532-8150-56DF5B1A9163}"/>
    <cellStyle name="Normal 2 13 4 2 2 3" xfId="32916" xr:uid="{07CA6925-6906-4156-B63F-682E3FBCC5A8}"/>
    <cellStyle name="Normal 2 13 4 2 2 4" xfId="38400" xr:uid="{6AA89354-F8DF-4A21-9FEE-2D5242E503E5}"/>
    <cellStyle name="Normal 2 13 4 2 3" xfId="24693" xr:uid="{AF83DDCE-7CAC-49E9-891C-38E7059CE200}"/>
    <cellStyle name="Normal 2 13 4 2 4" xfId="30187" xr:uid="{2D814C2B-7422-4FF4-BD34-C8562C00A63A}"/>
    <cellStyle name="Normal 2 13 4 2 5" xfId="35671" xr:uid="{A3AF0C19-C3AC-46F5-9B3B-2CA683C5DB99}"/>
    <cellStyle name="Normal 2 13 4 3" xfId="11539" xr:uid="{4A4BC831-EFB2-453D-BB64-C0955D90496F}"/>
    <cellStyle name="Normal 2 13 4 4" xfId="16774" xr:uid="{F524CE10-7FDE-49F1-B807-71B60986D1E8}"/>
    <cellStyle name="Normal 2 13 4 5" xfId="18998" xr:uid="{2E4AA70D-8ED9-4D39-B90E-2D04017B690D}"/>
    <cellStyle name="Normal 2 13 4 6" xfId="9259" xr:uid="{0FA587C6-0A0B-42E4-986D-8E684C8CF6D0}"/>
    <cellStyle name="Normal 2 13 4 6 2" xfId="20580" xr:uid="{5D135E4B-7D3A-4A1F-80FA-28938DF7CAA3}"/>
    <cellStyle name="Normal 2 13 4 6 2 2" xfId="26136" xr:uid="{747F3480-1BA0-4FBD-8357-EA90D26752E0}"/>
    <cellStyle name="Normal 2 13 4 6 2 3" xfId="31630" xr:uid="{63EDACBD-1035-4930-AAF1-A60BC0159BF7}"/>
    <cellStyle name="Normal 2 13 4 6 2 4" xfId="37114" xr:uid="{5EFFFCCF-C9C5-41CE-A784-6822BE253286}"/>
    <cellStyle name="Normal 2 13 4 6 3" xfId="23407" xr:uid="{9A7E004F-74E0-4919-8302-317A45D21777}"/>
    <cellStyle name="Normal 2 13 4 6 4" xfId="28901" xr:uid="{D2FD28ED-1909-4484-89A5-87D62376CEF9}"/>
    <cellStyle name="Normal 2 13 4 6 5" xfId="34385" xr:uid="{6275B1DF-58F7-4B89-A594-0DFEA3A6B48C}"/>
    <cellStyle name="Normal 2 13 5" xfId="14576" xr:uid="{55B1BEB7-5F77-4021-BC59-B55E1140678C}"/>
    <cellStyle name="Normal 2 13 5 2" xfId="21863" xr:uid="{9F2D314C-49B4-471B-BD30-86A1D5F7B5BC}"/>
    <cellStyle name="Normal 2 13 5 2 2" xfId="27419" xr:uid="{62EC9652-AFB3-471B-ABA7-757A24F4CD6A}"/>
    <cellStyle name="Normal 2 13 5 2 3" xfId="32913" xr:uid="{F08877DE-31C1-4D7B-8CEC-129E8D3ACD0D}"/>
    <cellStyle name="Normal 2 13 5 2 4" xfId="38397" xr:uid="{B925328D-FED3-44FD-8C67-CFDDFA210F3B}"/>
    <cellStyle name="Normal 2 13 5 3" xfId="24690" xr:uid="{1C15F5A7-8149-403C-B564-CA2D51DA2F67}"/>
    <cellStyle name="Normal 2 13 5 4" xfId="30184" xr:uid="{681B9477-AF3D-430A-AFD0-6C933B630308}"/>
    <cellStyle name="Normal 2 13 5 5" xfId="35668" xr:uid="{20E6F531-E072-4493-A4DB-633B5E3F7D62}"/>
    <cellStyle name="Normal 2 13 6" xfId="11536" xr:uid="{3BF09D05-2088-46B7-9179-E7323AA45F2C}"/>
    <cellStyle name="Normal 2 13 7" xfId="16771" xr:uid="{6F225188-51E3-4498-A0CB-132BDF7C78D2}"/>
    <cellStyle name="Normal 2 13 8" xfId="18995" xr:uid="{B38C32BB-2453-4490-9A7D-DF8EDACEC083}"/>
    <cellStyle name="Normal 2 13 9" xfId="9256" xr:uid="{FE21BB12-D1FA-4500-9E3A-D5EC498E790E}"/>
    <cellStyle name="Normal 2 13 9 2" xfId="20577" xr:uid="{6C257B23-382D-412D-B0D8-B5CE278AF61B}"/>
    <cellStyle name="Normal 2 13 9 2 2" xfId="26133" xr:uid="{92E0F5B7-B525-4811-B84D-43DF2296C015}"/>
    <cellStyle name="Normal 2 13 9 2 3" xfId="31627" xr:uid="{AB4EC211-9741-4FC5-AFE0-4462CCB0E69D}"/>
    <cellStyle name="Normal 2 13 9 2 4" xfId="37111" xr:uid="{960BC35A-7C5B-4AE7-B3CD-96112B93AC9A}"/>
    <cellStyle name="Normal 2 13 9 3" xfId="23404" xr:uid="{71201F2E-CDED-42B7-BC5E-BDA5A3B144D0}"/>
    <cellStyle name="Normal 2 13 9 4" xfId="28898" xr:uid="{D2241501-36E4-4B93-A474-962A0ADCE1DF}"/>
    <cellStyle name="Normal 2 13 9 5" xfId="34382" xr:uid="{5B0D2B3C-CD8E-4853-B629-182827FE22C9}"/>
    <cellStyle name="Normal 2 14" xfId="6181" xr:uid="{C930B236-4FBB-48B7-9D43-3B337E0DAB4F}"/>
    <cellStyle name="Normal 2 14 2" xfId="14580" xr:uid="{ECF38E6E-98AB-41E3-861A-75CFBAC036EC}"/>
    <cellStyle name="Normal 2 14 2 2" xfId="21867" xr:uid="{08398D9A-66A3-43CB-858C-54688B02522F}"/>
    <cellStyle name="Normal 2 14 2 2 2" xfId="27423" xr:uid="{FD3DE115-5DD4-4859-BF95-379476933D68}"/>
    <cellStyle name="Normal 2 14 2 2 3" xfId="32917" xr:uid="{8EAB8C29-D372-4677-BF9E-A9D5E1825D7E}"/>
    <cellStyle name="Normal 2 14 2 2 4" xfId="38401" xr:uid="{6AEAA8D9-9EE8-461B-83A6-6E01EC933FF2}"/>
    <cellStyle name="Normal 2 14 2 3" xfId="24694" xr:uid="{90B3CF0F-0226-4E5F-9CFA-7C06D91D65B3}"/>
    <cellStyle name="Normal 2 14 2 4" xfId="30188" xr:uid="{31444447-B0A4-420C-82A8-E410D4BB901A}"/>
    <cellStyle name="Normal 2 14 2 5" xfId="35672" xr:uid="{C1DAEF38-5BBC-4273-A5B9-B3CA4FB3E442}"/>
    <cellStyle name="Normal 2 14 3" xfId="11540" xr:uid="{DEEEC56F-D211-438A-ACD8-E0C715C6EC3B}"/>
    <cellStyle name="Normal 2 14 4" xfId="16775" xr:uid="{1EA4912C-21A0-44BE-98FB-BAC8C2BF8D4D}"/>
    <cellStyle name="Normal 2 14 5" xfId="18999" xr:uid="{5280179B-E6AF-41C9-BD4A-52E64EB9C3FC}"/>
    <cellStyle name="Normal 2 14 6" xfId="9260" xr:uid="{DEADFBB7-8970-4D63-98DE-2608CB7F799B}"/>
    <cellStyle name="Normal 2 14 6 2" xfId="20581" xr:uid="{CFEF64F6-EAC1-4307-89F1-DA741AD93C14}"/>
    <cellStyle name="Normal 2 14 6 2 2" xfId="26137" xr:uid="{4A6C0802-77AC-4BE9-BB35-CDC479B1F060}"/>
    <cellStyle name="Normal 2 14 6 2 3" xfId="31631" xr:uid="{5F98132B-21D4-493F-BE01-9DAD0D70F8D4}"/>
    <cellStyle name="Normal 2 14 6 2 4" xfId="37115" xr:uid="{34A861C9-2EFB-447E-816F-5F676C6F50BE}"/>
    <cellStyle name="Normal 2 14 6 3" xfId="23408" xr:uid="{3B97A75F-08B8-420A-9521-990CADB0ED86}"/>
    <cellStyle name="Normal 2 14 6 4" xfId="28902" xr:uid="{7100FB73-1AC0-4425-AB28-9D14CAC4464B}"/>
    <cellStyle name="Normal 2 14 6 5" xfId="34386" xr:uid="{35F879A6-7851-47E5-9D9E-CC894D83E915}"/>
    <cellStyle name="Normal 2 15" xfId="6182" xr:uid="{CFC8091C-BB2F-4AB4-BBAA-BDBB48975409}"/>
    <cellStyle name="Normal 2 15 2" xfId="14581" xr:uid="{5B358D3B-6468-4136-A95D-F2E6D82E6A8E}"/>
    <cellStyle name="Normal 2 15 2 2" xfId="21868" xr:uid="{32EC5D1A-C5FB-40A4-822A-3FDFE9CAB0BD}"/>
    <cellStyle name="Normal 2 15 2 2 2" xfId="27424" xr:uid="{D06E620F-F1A7-43C2-82E3-3C6D0531DA6C}"/>
    <cellStyle name="Normal 2 15 2 2 3" xfId="32918" xr:uid="{0FE960BB-B3CA-4C5A-B8FB-58B4EB77A921}"/>
    <cellStyle name="Normal 2 15 2 2 4" xfId="38402" xr:uid="{B06BE2C0-FD24-46FE-967C-73CD26F4FDD9}"/>
    <cellStyle name="Normal 2 15 2 3" xfId="24695" xr:uid="{975CAA8B-EA53-4EF4-A9FA-45B741F1E9B6}"/>
    <cellStyle name="Normal 2 15 2 4" xfId="30189" xr:uid="{B70620E6-51D3-4514-A0FB-CEA53478A8DE}"/>
    <cellStyle name="Normal 2 15 2 5" xfId="35673" xr:uid="{701EBFF2-0B26-41E9-90FA-482A5B75A883}"/>
    <cellStyle name="Normal 2 15 3" xfId="11541" xr:uid="{777719A8-B99F-4B63-A437-E30A39B3BF9C}"/>
    <cellStyle name="Normal 2 15 4" xfId="16776" xr:uid="{73D671A2-1519-4427-BBA0-4979C5F10B31}"/>
    <cellStyle name="Normal 2 15 5" xfId="19000" xr:uid="{7D34F0EB-0CD0-4485-A345-C282C3046CC3}"/>
    <cellStyle name="Normal 2 15 6" xfId="9261" xr:uid="{817F34DA-7EA3-4D0D-AB73-E5D18C3785C3}"/>
    <cellStyle name="Normal 2 15 6 2" xfId="20582" xr:uid="{6BE2F568-5186-43BF-B5C1-34ECF4F07208}"/>
    <cellStyle name="Normal 2 15 6 2 2" xfId="26138" xr:uid="{85775200-F0A6-45F6-B260-927E94EB340E}"/>
    <cellStyle name="Normal 2 15 6 2 3" xfId="31632" xr:uid="{50258FC5-37A4-429F-92DB-F7AEAAD0A36D}"/>
    <cellStyle name="Normal 2 15 6 2 4" xfId="37116" xr:uid="{7B7376BA-10F8-4FC6-B9FE-95556019E0EC}"/>
    <cellStyle name="Normal 2 15 6 3" xfId="23409" xr:uid="{3B9B5303-30B3-4008-A28D-C17B79100BFA}"/>
    <cellStyle name="Normal 2 15 6 4" xfId="28903" xr:uid="{55A61326-D8B2-4EFA-B8FE-311FA838AE89}"/>
    <cellStyle name="Normal 2 15 6 5" xfId="34387" xr:uid="{5ABC062B-D5B9-4DC8-A368-18BE2C95282B}"/>
    <cellStyle name="Normal 2 16" xfId="6183" xr:uid="{0F75856F-0D02-498D-AF92-3B4EF77AC527}"/>
    <cellStyle name="Normal 2 16 2" xfId="14582" xr:uid="{E616ADE6-9F8E-49BD-8064-C84900E2AEF8}"/>
    <cellStyle name="Normal 2 16 2 2" xfId="21869" xr:uid="{73085F9C-C6B1-4199-8852-BF950408A17A}"/>
    <cellStyle name="Normal 2 16 2 2 2" xfId="27425" xr:uid="{4285332D-CE73-4F6D-A703-64B9A3DCB120}"/>
    <cellStyle name="Normal 2 16 2 2 3" xfId="32919" xr:uid="{FD3C40DC-1309-48A8-9049-3B283103F863}"/>
    <cellStyle name="Normal 2 16 2 2 4" xfId="38403" xr:uid="{43C3DD7C-C92E-417A-8C59-6910FB8841C3}"/>
    <cellStyle name="Normal 2 16 2 3" xfId="24696" xr:uid="{03161608-CD3C-4458-B34A-5102D34E0055}"/>
    <cellStyle name="Normal 2 16 2 4" xfId="30190" xr:uid="{CAD09A3D-FEBC-4F2D-B0E9-E0714BAD1A5D}"/>
    <cellStyle name="Normal 2 16 2 5" xfId="35674" xr:uid="{BEDD1368-2C1F-4D37-A358-F039B330E290}"/>
    <cellStyle name="Normal 2 16 3" xfId="11542" xr:uid="{196B9383-4E5B-4A8A-9BF5-F2AF66661AF2}"/>
    <cellStyle name="Normal 2 16 4" xfId="16777" xr:uid="{8EA37854-A1D4-4204-9E7B-F9182DFC21AB}"/>
    <cellStyle name="Normal 2 16 5" xfId="19001" xr:uid="{89567949-809E-4FA3-B02C-7F54FDE84DD5}"/>
    <cellStyle name="Normal 2 16 6" xfId="9262" xr:uid="{A27F4B42-DDD0-481F-B8B4-487D291C33DE}"/>
    <cellStyle name="Normal 2 16 6 2" xfId="20583" xr:uid="{F01688F6-7833-46F6-A847-AAE507CADD56}"/>
    <cellStyle name="Normal 2 16 6 2 2" xfId="26139" xr:uid="{6C60F1DF-652B-4E23-AC4A-BF3C460A7943}"/>
    <cellStyle name="Normal 2 16 6 2 3" xfId="31633" xr:uid="{8529166D-B728-4AE1-AF17-BFC737A73276}"/>
    <cellStyle name="Normal 2 16 6 2 4" xfId="37117" xr:uid="{65537052-7FBB-47B2-A690-26774F1CE161}"/>
    <cellStyle name="Normal 2 16 6 3" xfId="23410" xr:uid="{D93E2678-1FE4-4203-9F68-D929F81DBF00}"/>
    <cellStyle name="Normal 2 16 6 4" xfId="28904" xr:uid="{6A564E7F-56FE-49B9-AB80-0ED5DBD40629}"/>
    <cellStyle name="Normal 2 16 6 5" xfId="34388" xr:uid="{6988298B-9679-49DE-9717-A0351735E92C}"/>
    <cellStyle name="Normal 2 17" xfId="6184" xr:uid="{20A419D8-550B-401A-B5F2-9710691C17AC}"/>
    <cellStyle name="Normal 2 17 2" xfId="14583" xr:uid="{DFA02D8A-CF51-4616-A28F-BFAF089EFBC3}"/>
    <cellStyle name="Normal 2 17 2 2" xfId="21870" xr:uid="{188073BB-C4CA-47C9-A909-469BC1EE7FDD}"/>
    <cellStyle name="Normal 2 17 2 2 2" xfId="27426" xr:uid="{B746CAA2-AE7D-48C2-A88E-4FC287619B7C}"/>
    <cellStyle name="Normal 2 17 2 2 3" xfId="32920" xr:uid="{D1C7E4CB-E3F4-403B-92E6-1B3C7ED21AD1}"/>
    <cellStyle name="Normal 2 17 2 2 4" xfId="38404" xr:uid="{F75A591D-1976-4192-9604-8201E315E0FF}"/>
    <cellStyle name="Normal 2 17 2 3" xfId="24697" xr:uid="{DF42BBCD-F7F5-423D-A9DB-C5D8A2C6E438}"/>
    <cellStyle name="Normal 2 17 2 4" xfId="30191" xr:uid="{8EA390D1-07D7-4263-A5E3-9FFAFD96A970}"/>
    <cellStyle name="Normal 2 17 2 5" xfId="35675" xr:uid="{907C4E2F-132B-4DC2-81EE-CEBC0872C02D}"/>
    <cellStyle name="Normal 2 17 3" xfId="11543" xr:uid="{89984402-12E0-4C92-B90B-B6B3B3A9E2C0}"/>
    <cellStyle name="Normal 2 17 4" xfId="16778" xr:uid="{A5A08DC6-2327-4CD8-9897-0B756C4539BC}"/>
    <cellStyle name="Normal 2 17 5" xfId="19002" xr:uid="{F5AB0D5A-FF31-4A08-90E2-439BAF06BED9}"/>
    <cellStyle name="Normal 2 17 6" xfId="9263" xr:uid="{7029A88B-CB09-486C-BD18-C0F07E40CFB5}"/>
    <cellStyle name="Normal 2 17 6 2" xfId="20584" xr:uid="{F32DAC91-8B21-47A7-B6FF-67F072D37885}"/>
    <cellStyle name="Normal 2 17 6 2 2" xfId="26140" xr:uid="{0F9A573B-2832-4E7D-B19A-2086441A243F}"/>
    <cellStyle name="Normal 2 17 6 2 3" xfId="31634" xr:uid="{17B7B7DF-39D3-4AB5-85F4-123A8EE9FD84}"/>
    <cellStyle name="Normal 2 17 6 2 4" xfId="37118" xr:uid="{7E454AAF-88A2-4F11-9174-6E35A9EDC794}"/>
    <cellStyle name="Normal 2 17 6 3" xfId="23411" xr:uid="{215012E5-B5E7-42EF-9150-F317D81D60C8}"/>
    <cellStyle name="Normal 2 17 6 4" xfId="28905" xr:uid="{2E249DF2-E5AF-4019-9109-9FBAAFB5ECBB}"/>
    <cellStyle name="Normal 2 17 6 5" xfId="34389" xr:uid="{8C216B43-D5A5-44F6-81D6-A961E20842D2}"/>
    <cellStyle name="Normal 2 18" xfId="6185" xr:uid="{48037E3E-2589-490D-8D8C-CB7A82CE7008}"/>
    <cellStyle name="Normal 2 18 2" xfId="6186" xr:uid="{04623DC6-5979-4F9F-940E-B68B5B922B2C}"/>
    <cellStyle name="Normal 2 18 2 2" xfId="14585" xr:uid="{B41621AF-7C0C-46C0-A80B-7B95A5716085}"/>
    <cellStyle name="Normal 2 18 2 2 2" xfId="21872" xr:uid="{29AF1BC0-260C-4EE7-BE3B-D6FEBF5AF465}"/>
    <cellStyle name="Normal 2 18 2 2 2 2" xfId="27428" xr:uid="{8B371F28-3CB1-4222-97A1-9CAFE40AC99F}"/>
    <cellStyle name="Normal 2 18 2 2 2 3" xfId="32922" xr:uid="{745B73A8-E33B-4BDB-8F71-87E8FC2F0313}"/>
    <cellStyle name="Normal 2 18 2 2 2 4" xfId="38406" xr:uid="{F5367935-D92E-42DD-BE61-078DB138C03F}"/>
    <cellStyle name="Normal 2 18 2 2 3" xfId="24699" xr:uid="{245D600A-ADED-45A2-A91D-51BD4FA311A7}"/>
    <cellStyle name="Normal 2 18 2 2 4" xfId="30193" xr:uid="{B24D88BF-227D-49AF-B67D-89E52B6E2159}"/>
    <cellStyle name="Normal 2 18 2 2 5" xfId="35677" xr:uid="{B080D18C-D29E-4D00-99F5-8B48DAFFE87D}"/>
    <cellStyle name="Normal 2 18 2 3" xfId="11545" xr:uid="{A748F451-A6A0-4C80-8313-8A291898F73A}"/>
    <cellStyle name="Normal 2 18 2 4" xfId="16780" xr:uid="{8F3E0336-EE0F-4B99-831C-5D956895B109}"/>
    <cellStyle name="Normal 2 18 2 5" xfId="19004" xr:uid="{F1D57378-FD30-4A66-B951-BBE2FB7AB4E2}"/>
    <cellStyle name="Normal 2 18 2 6" xfId="9265" xr:uid="{6944189F-7FD4-4A16-B172-6DC0CAB27299}"/>
    <cellStyle name="Normal 2 18 2 6 2" xfId="20586" xr:uid="{3790D49E-D80A-47DF-9919-187D0F586CFF}"/>
    <cellStyle name="Normal 2 18 2 6 2 2" xfId="26142" xr:uid="{80EB0BB4-4C61-44A1-A6C9-133EBE7A34C2}"/>
    <cellStyle name="Normal 2 18 2 6 2 3" xfId="31636" xr:uid="{886B91D7-DD78-4FE5-84B7-409E1AFA243E}"/>
    <cellStyle name="Normal 2 18 2 6 2 4" xfId="37120" xr:uid="{3588F91C-3440-4E96-9594-E5FA127EF865}"/>
    <cellStyle name="Normal 2 18 2 6 3" xfId="23413" xr:uid="{3971AA03-FD52-4493-B485-03FE1B2A1757}"/>
    <cellStyle name="Normal 2 18 2 6 4" xfId="28907" xr:uid="{4576B32B-9841-47ED-909B-89AF044B28D9}"/>
    <cellStyle name="Normal 2 18 2 6 5" xfId="34391" xr:uid="{9C580A48-9742-4397-B1D6-AEF202D77C39}"/>
    <cellStyle name="Normal 2 18 3" xfId="14584" xr:uid="{CE51F1E8-B139-426C-8C0F-0A14A77A1AB0}"/>
    <cellStyle name="Normal 2 18 3 2" xfId="21871" xr:uid="{877FCFEA-F350-4AAE-A14E-13A0CD515693}"/>
    <cellStyle name="Normal 2 18 3 2 2" xfId="27427" xr:uid="{A806B445-E6F3-4BBD-9C75-8F8826B800DA}"/>
    <cellStyle name="Normal 2 18 3 2 3" xfId="32921" xr:uid="{21C0F830-72AC-44CA-A707-9F8D0A8EC075}"/>
    <cellStyle name="Normal 2 18 3 2 4" xfId="38405" xr:uid="{D5EF289E-440D-412F-9B10-B56C22696852}"/>
    <cellStyle name="Normal 2 18 3 3" xfId="24698" xr:uid="{DA80EC69-E8F2-43CD-85CE-4BF45C7F00DF}"/>
    <cellStyle name="Normal 2 18 3 4" xfId="30192" xr:uid="{FE6472BA-05AB-4FCF-9F82-8D220B9FD4D6}"/>
    <cellStyle name="Normal 2 18 3 5" xfId="35676" xr:uid="{3CCE14C1-3370-424B-85A3-ED476D162EDF}"/>
    <cellStyle name="Normal 2 18 4" xfId="11544" xr:uid="{0CA704F1-6000-4CBA-9158-BD713244F232}"/>
    <cellStyle name="Normal 2 18 5" xfId="16779" xr:uid="{4DEFD9BC-4B79-4CF4-AB85-B797541DE892}"/>
    <cellStyle name="Normal 2 18 6" xfId="19003" xr:uid="{0BA58870-7C7A-4F11-824D-CFCB7A44FB48}"/>
    <cellStyle name="Normal 2 18 7" xfId="9264" xr:uid="{6E4FBF85-38D7-45BE-9BFD-3E9D3E1F1177}"/>
    <cellStyle name="Normal 2 18 7 2" xfId="20585" xr:uid="{4C2E70C3-F94F-402F-8E7E-69E8944DA2F5}"/>
    <cellStyle name="Normal 2 18 7 2 2" xfId="26141" xr:uid="{B8A3A051-D415-4433-99C7-D97BD12F5C39}"/>
    <cellStyle name="Normal 2 18 7 2 3" xfId="31635" xr:uid="{E0AB7BB9-0A16-4304-ACFD-74685B4B69D2}"/>
    <cellStyle name="Normal 2 18 7 2 4" xfId="37119" xr:uid="{C14FB3B6-DDD1-4B49-AFCA-9CE02ED201ED}"/>
    <cellStyle name="Normal 2 18 7 3" xfId="23412" xr:uid="{1475AB6B-E85F-4638-A5A5-59E3348AED16}"/>
    <cellStyle name="Normal 2 18 7 4" xfId="28906" xr:uid="{A11B5914-34AF-40C8-8182-8FC1C84C2397}"/>
    <cellStyle name="Normal 2 18 7 5" xfId="34390" xr:uid="{24968E37-A1CE-4D17-82C6-EE8F6806A38C}"/>
    <cellStyle name="Normal 2 19" xfId="6187" xr:uid="{B5085CC0-8D16-4E2C-9C7C-C64EE9E38D10}"/>
    <cellStyle name="Normal 2 19 2" xfId="14586" xr:uid="{BD70B70B-1CD4-45A5-9F2D-2C1FE9032D6A}"/>
    <cellStyle name="Normal 2 19 2 2" xfId="21873" xr:uid="{5B6B3321-8F6D-45D9-8E8F-02C329E77B78}"/>
    <cellStyle name="Normal 2 19 2 2 2" xfId="27429" xr:uid="{E4C9A24B-7BAC-493E-B131-47B0BAAE832D}"/>
    <cellStyle name="Normal 2 19 2 2 3" xfId="32923" xr:uid="{60AC7E27-2708-43EB-8FA1-8D6707B70F50}"/>
    <cellStyle name="Normal 2 19 2 2 4" xfId="38407" xr:uid="{317075D6-CFE7-43FE-9E12-DADFB4266665}"/>
    <cellStyle name="Normal 2 19 2 3" xfId="24700" xr:uid="{3145ED23-B23D-4276-9EF3-6A47D6C63A8E}"/>
    <cellStyle name="Normal 2 19 2 4" xfId="30194" xr:uid="{31578644-8881-4081-ADC5-163E23F91962}"/>
    <cellStyle name="Normal 2 19 2 5" xfId="35678" xr:uid="{8FC49A2B-0698-44BE-AD7E-17DAD65DD4F6}"/>
    <cellStyle name="Normal 2 19 3" xfId="11546" xr:uid="{0D5D4C06-B1C9-4F6F-B0F5-FA01FBBCBFD7}"/>
    <cellStyle name="Normal 2 19 4" xfId="16781" xr:uid="{A7D5EA06-D87F-4F8D-AFE1-E7935A4498F3}"/>
    <cellStyle name="Normal 2 19 5" xfId="19005" xr:uid="{DA8F5470-DDB8-41F2-A05F-1A26DE326DF1}"/>
    <cellStyle name="Normal 2 19 6" xfId="9266" xr:uid="{CDFBF1A4-0833-474B-9EB8-4FAA8DB2A356}"/>
    <cellStyle name="Normal 2 19 6 2" xfId="20587" xr:uid="{CBAE4888-A63A-4724-85C2-2DFF5E6EB61E}"/>
    <cellStyle name="Normal 2 19 6 2 2" xfId="26143" xr:uid="{B6E0A426-B0E3-4C9A-9A22-064F90A48018}"/>
    <cellStyle name="Normal 2 19 6 2 3" xfId="31637" xr:uid="{80F81E9D-2B7E-49AE-B4F5-954A2BDF7A71}"/>
    <cellStyle name="Normal 2 19 6 2 4" xfId="37121" xr:uid="{7509BB77-E8DA-4471-8337-9C9A05B94287}"/>
    <cellStyle name="Normal 2 19 6 3" xfId="23414" xr:uid="{629EF001-4619-4640-86AB-B12AE3E9185D}"/>
    <cellStyle name="Normal 2 19 6 4" xfId="28908" xr:uid="{78420D4A-0FAF-4E96-8385-CB6BCC3F0586}"/>
    <cellStyle name="Normal 2 19 6 5" xfId="34392" xr:uid="{13799DA2-09F0-4234-943E-F0AD98B6F096}"/>
    <cellStyle name="Normal 2 2" xfId="77" xr:uid="{00000000-0005-0000-0000-0000C5000000}"/>
    <cellStyle name="Normal 2 2 10" xfId="19006" xr:uid="{D7C981D7-9237-4C65-A861-6E25CF905DA5}"/>
    <cellStyle name="Normal 2 2 11" xfId="9267" xr:uid="{BD5FF586-FC57-4E00-8DD8-C1BE133496EE}"/>
    <cellStyle name="Normal 2 2 11 2" xfId="20588" xr:uid="{E1B679CE-407A-4B62-882E-F4B98379DADF}"/>
    <cellStyle name="Normal 2 2 11 2 2" xfId="26144" xr:uid="{33A4457E-86CF-4B3B-9E0C-D05E9C3F121A}"/>
    <cellStyle name="Normal 2 2 11 2 3" xfId="31638" xr:uid="{B3017F6E-7A2D-4DCD-9670-F3C37B80C97A}"/>
    <cellStyle name="Normal 2 2 11 2 4" xfId="37122" xr:uid="{09EC538F-4724-4DDE-9C4D-C3DB7993B429}"/>
    <cellStyle name="Normal 2 2 11 3" xfId="23415" xr:uid="{54D54A7C-DB95-4418-B4C5-BB64D6C9DD4C}"/>
    <cellStyle name="Normal 2 2 11 4" xfId="28909" xr:uid="{91B81F9C-D0FE-4DAF-9871-216D184BDCA0}"/>
    <cellStyle name="Normal 2 2 11 5" xfId="34393" xr:uid="{51F89F9D-08E6-4E83-9268-D319D91C863A}"/>
    <cellStyle name="Normal 2 2 12" xfId="6188" xr:uid="{A1E0D8BC-4B5F-490B-B19E-C2E7B735C969}"/>
    <cellStyle name="Normal 2 2 2" xfId="97" xr:uid="{00000000-0005-0000-0000-0000C6000000}"/>
    <cellStyle name="Normal 2 2 2 2" xfId="14588" xr:uid="{65CDBAE8-DA73-4B4D-AA78-D824C850EEB8}"/>
    <cellStyle name="Normal 2 2 2 2 2" xfId="21875" xr:uid="{6CB2EF9A-66F9-49BB-AE53-A91760B8E781}"/>
    <cellStyle name="Normal 2 2 2 2 2 2" xfId="27431" xr:uid="{A6F75253-C3E4-4FA1-B138-6C5719DA3047}"/>
    <cellStyle name="Normal 2 2 2 2 2 3" xfId="32925" xr:uid="{90E717E0-5943-432E-9760-08FCE7426FA2}"/>
    <cellStyle name="Normal 2 2 2 2 2 4" xfId="38409" xr:uid="{879107FC-196F-475D-B263-483C1EA411D2}"/>
    <cellStyle name="Normal 2 2 2 2 3" xfId="24702" xr:uid="{C0E76DC2-BA79-4254-8A3C-09B37867D267}"/>
    <cellStyle name="Normal 2 2 2 2 4" xfId="30196" xr:uid="{554854EB-A283-4DBD-BCBF-7865C1CCF9C1}"/>
    <cellStyle name="Normal 2 2 2 2 5" xfId="35680" xr:uid="{35E36A38-0263-466F-8C18-01B515AE81A4}"/>
    <cellStyle name="Normal 2 2 2 3" xfId="327" xr:uid="{492BB6DF-EF51-40B3-98BF-09D85DA34292}"/>
    <cellStyle name="Normal 2 2 2 4" xfId="16783" xr:uid="{6629EF96-9B70-4938-BA59-AADD553395FC}"/>
    <cellStyle name="Normal 2 2 2 5" xfId="19007" xr:uid="{DBDEE474-9DF1-4F4A-BA4F-33ACD0902BB5}"/>
    <cellStyle name="Normal 2 2 2 6" xfId="9268" xr:uid="{EC0FDD0F-0002-400F-842D-838DEE5D5930}"/>
    <cellStyle name="Normal 2 2 2 6 2" xfId="20589" xr:uid="{717F002B-1A5B-4266-91B0-4C3C203992FA}"/>
    <cellStyle name="Normal 2 2 2 6 2 2" xfId="26145" xr:uid="{CB14E905-2932-420E-82BE-67C17BB12C0D}"/>
    <cellStyle name="Normal 2 2 2 6 2 3" xfId="31639" xr:uid="{51EDDC5F-3BB2-49F7-886D-9E2254A420D8}"/>
    <cellStyle name="Normal 2 2 2 6 2 4" xfId="37123" xr:uid="{E4ABDA1C-EF79-43D1-9D82-9FA6990EE942}"/>
    <cellStyle name="Normal 2 2 2 6 3" xfId="23416" xr:uid="{E351E591-C810-49F0-8A30-676F12077362}"/>
    <cellStyle name="Normal 2 2 2 6 4" xfId="28910" xr:uid="{B8733721-39C0-4B22-8033-21176891C37D}"/>
    <cellStyle name="Normal 2 2 2 6 5" xfId="34394" xr:uid="{95560F89-7239-4640-8900-589E312577B2}"/>
    <cellStyle name="Normal 2 2 2 7" xfId="6189" xr:uid="{B4AAD500-60E3-44C8-9CE6-28E155FFB1A4}"/>
    <cellStyle name="Normal 2 2 3" xfId="6190" xr:uid="{3DDEFB0F-0D63-44E0-8BCF-1C65FEFD8B1C}"/>
    <cellStyle name="Normal 2 2 3 2" xfId="14589" xr:uid="{7253551E-8C40-48E9-8E10-7736B70ED37E}"/>
    <cellStyle name="Normal 2 2 3 2 2" xfId="21876" xr:uid="{6491CCF8-CA7F-4F16-823E-6FC0ABCB6305}"/>
    <cellStyle name="Normal 2 2 3 2 2 2" xfId="27432" xr:uid="{9844915B-83DA-4766-89C5-3BCAB5B3B43B}"/>
    <cellStyle name="Normal 2 2 3 2 2 3" xfId="32926" xr:uid="{3A369B75-69F4-48DC-B191-A59AC2B039C8}"/>
    <cellStyle name="Normal 2 2 3 2 2 4" xfId="38410" xr:uid="{F9F2B3DA-5A7E-4CCD-B021-B63F41F45B2F}"/>
    <cellStyle name="Normal 2 2 3 2 3" xfId="24703" xr:uid="{8D2A48E7-AE49-4045-905A-695B289B4E92}"/>
    <cellStyle name="Normal 2 2 3 2 4" xfId="30197" xr:uid="{7C17FE79-D3E9-46FC-B98D-F248ADF53354}"/>
    <cellStyle name="Normal 2 2 3 2 5" xfId="35681" xr:uid="{2F8A266C-1FC6-4DC4-B02A-CC72EAEEDB1E}"/>
    <cellStyle name="Normal 2 2 3 3" xfId="11548" xr:uid="{845DDC3C-B355-4B6C-9DF9-38F56DF3A8C7}"/>
    <cellStyle name="Normal 2 2 3 4" xfId="16784" xr:uid="{F8FC57A6-7EAD-4CD2-A4BC-14F02223114F}"/>
    <cellStyle name="Normal 2 2 3 5" xfId="19008" xr:uid="{5EA7BF44-A977-41EB-A92B-8A6DD06E9167}"/>
    <cellStyle name="Normal 2 2 3 6" xfId="9269" xr:uid="{DE9A39AF-9DDB-4554-B506-E88A3646AEC4}"/>
    <cellStyle name="Normal 2 2 3 6 2" xfId="20590" xr:uid="{049845A5-700F-41D0-846A-13F2ED505707}"/>
    <cellStyle name="Normal 2 2 3 6 2 2" xfId="26146" xr:uid="{293BB6BF-4041-412D-A84D-99A7B85FFBF2}"/>
    <cellStyle name="Normal 2 2 3 6 2 3" xfId="31640" xr:uid="{BA4242E0-012E-40BE-8418-8CD27F9A5F9E}"/>
    <cellStyle name="Normal 2 2 3 6 2 4" xfId="37124" xr:uid="{240020F9-90B8-43B8-9E0A-A0909B1F5067}"/>
    <cellStyle name="Normal 2 2 3 6 3" xfId="23417" xr:uid="{C8C520E4-EF9E-43B3-80ED-86638D47AFBE}"/>
    <cellStyle name="Normal 2 2 3 6 4" xfId="28911" xr:uid="{E39ADBDA-2C4E-41E9-B2C9-AD29CAC92C61}"/>
    <cellStyle name="Normal 2 2 3 6 5" xfId="34395" xr:uid="{521930D4-4242-46F8-8453-3D52770DC5D1}"/>
    <cellStyle name="Normal 2 2 4" xfId="6191" xr:uid="{053B7005-CC4A-4246-A8AA-4114C3FB1756}"/>
    <cellStyle name="Normal 2 2 4 2" xfId="14590" xr:uid="{1C294D51-E877-48C3-B190-746C3FEACF48}"/>
    <cellStyle name="Normal 2 2 4 2 2" xfId="21877" xr:uid="{9CA2EE99-E616-42D3-BE81-B260B54C4F9D}"/>
    <cellStyle name="Normal 2 2 4 2 2 2" xfId="27433" xr:uid="{80749D14-0EE1-4B1C-A9B3-005102EC1618}"/>
    <cellStyle name="Normal 2 2 4 2 2 3" xfId="32927" xr:uid="{6B126BD8-90EE-40F1-B3E6-0ED03E62282A}"/>
    <cellStyle name="Normal 2 2 4 2 2 4" xfId="38411" xr:uid="{DE2D4DC4-76D0-470A-B586-E25CDEC16842}"/>
    <cellStyle name="Normal 2 2 4 2 3" xfId="24704" xr:uid="{E0291F28-319D-494C-8D13-D3AC231E30DD}"/>
    <cellStyle name="Normal 2 2 4 2 4" xfId="30198" xr:uid="{289CDF3A-F582-43D8-9FF4-E78F422AA17F}"/>
    <cellStyle name="Normal 2 2 4 2 5" xfId="35682" xr:uid="{48B71D52-9B05-4166-B692-8C3F0A157771}"/>
    <cellStyle name="Normal 2 2 4 3" xfId="11549" xr:uid="{E810CA58-37B8-496A-B50F-B2F20461CFAA}"/>
    <cellStyle name="Normal 2 2 4 4" xfId="16785" xr:uid="{31FB38B1-1CA1-4C8E-83FC-9AE7B4B17FF8}"/>
    <cellStyle name="Normal 2 2 4 5" xfId="19009" xr:uid="{94B27C88-927A-4DE0-92EC-D6F00509F2A3}"/>
    <cellStyle name="Normal 2 2 4 6" xfId="9270" xr:uid="{C8F743B3-5489-48A5-96EF-42A64F88E23A}"/>
    <cellStyle name="Normal 2 2 4 6 2" xfId="20591" xr:uid="{68FFB738-5B6D-4B2F-97C3-7FBE82D29AC0}"/>
    <cellStyle name="Normal 2 2 4 6 2 2" xfId="26147" xr:uid="{82CED739-6AEE-4EC6-A5DB-DE6E99015C90}"/>
    <cellStyle name="Normal 2 2 4 6 2 3" xfId="31641" xr:uid="{97088EC2-9627-45D5-9A4F-503B3AC141E7}"/>
    <cellStyle name="Normal 2 2 4 6 2 4" xfId="37125" xr:uid="{02C11E51-B641-49EB-A48B-27548EE77D40}"/>
    <cellStyle name="Normal 2 2 4 6 3" xfId="23418" xr:uid="{43AB5649-4902-4AB0-B781-23E30474F1A1}"/>
    <cellStyle name="Normal 2 2 4 6 4" xfId="28912" xr:uid="{BAA8821E-11B0-46B6-A3DB-B31283AC36FE}"/>
    <cellStyle name="Normal 2 2 4 6 5" xfId="34396" xr:uid="{B3533D00-21D4-4EA1-A975-0A5EC12D4A9A}"/>
    <cellStyle name="Normal 2 2 5" xfId="7082" xr:uid="{7804C212-901E-43DC-AAEE-3016026958D4}"/>
    <cellStyle name="Normal 2 2 5 2" xfId="14591" xr:uid="{72EC1D2D-EBB9-419F-81AA-002DDE09E2B7}"/>
    <cellStyle name="Normal 2 2 5 2 2" xfId="21878" xr:uid="{030F285E-FCCA-4603-BE73-EF5A7C961574}"/>
    <cellStyle name="Normal 2 2 5 2 2 2" xfId="27434" xr:uid="{3AD7762E-6392-4BF9-AEA0-0617E3E6EC01}"/>
    <cellStyle name="Normal 2 2 5 2 2 3" xfId="32928" xr:uid="{B21221A7-5606-41BE-9322-FDBE50826FDB}"/>
    <cellStyle name="Normal 2 2 5 2 2 4" xfId="38412" xr:uid="{B6327070-BDA7-4B26-BD0D-3D56F3159CB7}"/>
    <cellStyle name="Normal 2 2 5 2 3" xfId="24705" xr:uid="{570540C5-A98C-4E57-A019-4CAD36E0EC76}"/>
    <cellStyle name="Normal 2 2 5 2 4" xfId="30199" xr:uid="{55FBFD00-E873-4BE3-AE3C-45C71C0E7748}"/>
    <cellStyle name="Normal 2 2 5 2 5" xfId="35683" xr:uid="{7FBFD6EA-9C73-4FD3-8BF2-F178F215E919}"/>
    <cellStyle name="Normal 2 2 5 3" xfId="12453" xr:uid="{D6250605-7E76-4E3D-A03E-A3A50CF9957F}"/>
    <cellStyle name="Normal 2 2 5 4" xfId="9271" xr:uid="{FB4EF413-9B77-4E98-B665-B25D4B2869C3}"/>
    <cellStyle name="Normal 2 2 5 4 2" xfId="20592" xr:uid="{6716F46A-C4F9-41FD-BB37-E9CEADBC24F4}"/>
    <cellStyle name="Normal 2 2 5 4 2 2" xfId="26148" xr:uid="{F9714DE2-F521-42ED-9C31-77CC7F00EC1B}"/>
    <cellStyle name="Normal 2 2 5 4 2 3" xfId="31642" xr:uid="{5AA9A3B3-4D69-4106-8968-4589CF11CEFF}"/>
    <cellStyle name="Normal 2 2 5 4 2 4" xfId="37126" xr:uid="{1BE621EF-1BA7-499F-9CC7-98301E7E893D}"/>
    <cellStyle name="Normal 2 2 5 4 3" xfId="23419" xr:uid="{2D033CDB-22AA-44A0-8BE6-D3DE10532370}"/>
    <cellStyle name="Normal 2 2 5 4 4" xfId="28913" xr:uid="{4F607D84-1C8C-4232-9DEC-329D790C2CB2}"/>
    <cellStyle name="Normal 2 2 5 4 5" xfId="34397" xr:uid="{26CC23F5-C6FF-4321-A369-EE56E3289B68}"/>
    <cellStyle name="Normal 2 2 59" xfId="423" xr:uid="{18D39967-789A-4A80-806F-C5282EF649F2}"/>
    <cellStyle name="Normal 2 2 6" xfId="9272" xr:uid="{1602B8E6-33C6-4327-912D-0D9897E7C6DA}"/>
    <cellStyle name="Normal 2 2 6 2" xfId="20593" xr:uid="{47429FB8-B987-4D69-9695-8C45C0A0AC6D}"/>
    <cellStyle name="Normal 2 2 6 2 2" xfId="26149" xr:uid="{3A577130-9186-42CA-A345-D22B943394CE}"/>
    <cellStyle name="Normal 2 2 6 2 3" xfId="31643" xr:uid="{A0E69C38-C7C2-40C2-810D-B541A41E0205}"/>
    <cellStyle name="Normal 2 2 6 2 4" xfId="37127" xr:uid="{2A470158-F40F-498C-B5CC-D02B651A716B}"/>
    <cellStyle name="Normal 2 2 6 3" xfId="23420" xr:uid="{5BD22864-959E-44E9-B918-5481345528FA}"/>
    <cellStyle name="Normal 2 2 6 4" xfId="28914" xr:uid="{A4D5B0C6-EA91-42D3-B478-7DFD2D4792DA}"/>
    <cellStyle name="Normal 2 2 6 5" xfId="34398" xr:uid="{6F42774B-FBC7-48E9-9B32-0F70950A3C94}"/>
    <cellStyle name="Normal 2 2 7" xfId="14587" xr:uid="{6E3795E2-A4A9-41B5-B040-A44638D75361}"/>
    <cellStyle name="Normal 2 2 7 2" xfId="21874" xr:uid="{05D5DFD5-1D14-45A7-88A1-D2D43DEAC6AC}"/>
    <cellStyle name="Normal 2 2 7 2 2" xfId="27430" xr:uid="{C2951C8F-38AA-42AF-8430-B6B2A02D958C}"/>
    <cellStyle name="Normal 2 2 7 2 3" xfId="32924" xr:uid="{D5141F9F-21B3-48AE-AFD0-2B1BF51B2DF2}"/>
    <cellStyle name="Normal 2 2 7 2 4" xfId="38408" xr:uid="{060C29A0-6E3E-43C0-88B4-F99E333DEBDF}"/>
    <cellStyle name="Normal 2 2 7 3" xfId="24701" xr:uid="{F9AB8D7D-17C6-4B30-985E-8E7D2AD8BCC6}"/>
    <cellStyle name="Normal 2 2 7 4" xfId="30195" xr:uid="{B199F959-5257-4194-B0FF-CB9C1ACEE12A}"/>
    <cellStyle name="Normal 2 2 7 5" xfId="35679" xr:uid="{02FFA6F1-0317-4306-BABA-F8F22DB71FE0}"/>
    <cellStyle name="Normal 2 2 8" xfId="11547" xr:uid="{59E87397-2921-4186-974B-D623FC60742A}"/>
    <cellStyle name="Normal 2 2 9" xfId="16782" xr:uid="{AB946F11-6885-4AA6-91B3-E9BF3BFDEC0D}"/>
    <cellStyle name="Normal 2 20" xfId="6192" xr:uid="{357EDA19-9343-4C44-8036-7090F92CC9A3}"/>
    <cellStyle name="Normal 2 20 2" xfId="14592" xr:uid="{4CB682BD-2D8B-4529-A980-A2E1E008EC70}"/>
    <cellStyle name="Normal 2 20 2 2" xfId="21879" xr:uid="{146029CC-E803-4EA5-9068-0677DB240D63}"/>
    <cellStyle name="Normal 2 20 2 2 2" xfId="27435" xr:uid="{F061DB1C-FC5E-4C24-9965-DC4F392CEF8B}"/>
    <cellStyle name="Normal 2 20 2 2 3" xfId="32929" xr:uid="{6BA4DCAD-6586-4B4E-A043-BD50CB0B287B}"/>
    <cellStyle name="Normal 2 20 2 2 4" xfId="38413" xr:uid="{4CBA8792-EAEF-498A-9DE6-2D1A7AB63769}"/>
    <cellStyle name="Normal 2 20 2 3" xfId="24706" xr:uid="{96766DC1-A4E4-4275-BC14-25C6211FE36C}"/>
    <cellStyle name="Normal 2 20 2 4" xfId="30200" xr:uid="{828BEA37-864F-46DC-9719-271ADB31F891}"/>
    <cellStyle name="Normal 2 20 2 5" xfId="35684" xr:uid="{893190A8-7983-4EA8-A938-1355F84D7426}"/>
    <cellStyle name="Normal 2 20 3" xfId="11550" xr:uid="{13547927-BDB1-49A8-BD77-869DC28724EA}"/>
    <cellStyle name="Normal 2 20 4" xfId="16786" xr:uid="{286175F3-6E17-4026-925D-67714D918E64}"/>
    <cellStyle name="Normal 2 20 5" xfId="19010" xr:uid="{D2EE596C-C33C-4E8F-9ACC-D9F03FC4FB52}"/>
    <cellStyle name="Normal 2 20 6" xfId="9273" xr:uid="{2104113A-18B4-4425-8145-CA2CEEC15C83}"/>
    <cellStyle name="Normal 2 20 6 2" xfId="20594" xr:uid="{B1C5BEFB-C869-4C9E-8625-6F2834794049}"/>
    <cellStyle name="Normal 2 20 6 2 2" xfId="26150" xr:uid="{054D9960-9452-4F49-A655-123CB9156CEE}"/>
    <cellStyle name="Normal 2 20 6 2 3" xfId="31644" xr:uid="{671F842F-6664-4F8C-81F8-B2859242C2F6}"/>
    <cellStyle name="Normal 2 20 6 2 4" xfId="37128" xr:uid="{75482211-B4EC-4180-9189-CC219883C8A1}"/>
    <cellStyle name="Normal 2 20 6 3" xfId="23421" xr:uid="{BA5506B1-033F-4125-9A36-E0FE132947BC}"/>
    <cellStyle name="Normal 2 20 6 4" xfId="28915" xr:uid="{0C0FD0C6-31D8-49FA-A428-E5F066F193D8}"/>
    <cellStyle name="Normal 2 20 6 5" xfId="34399" xr:uid="{14A8AD55-16E8-40E7-AF14-1D9A1A2FC3F2}"/>
    <cellStyle name="Normal 2 21" xfId="7081" xr:uid="{20CE2A37-1AE9-4589-ADA5-F1763C3A03CB}"/>
    <cellStyle name="Normal 2 21 2" xfId="14593" xr:uid="{5EEF486B-C760-407C-BC22-F15D1BC1D79F}"/>
    <cellStyle name="Normal 2 21 2 2" xfId="21880" xr:uid="{DF1482C0-BE39-4FB9-B301-51B0CA78EE45}"/>
    <cellStyle name="Normal 2 21 2 2 2" xfId="27436" xr:uid="{3532D2E1-0800-4EA1-8ECD-9DAFECD0B417}"/>
    <cellStyle name="Normal 2 21 2 2 3" xfId="32930" xr:uid="{84892741-4C2D-45FC-AE48-D9CFEE110AC8}"/>
    <cellStyle name="Normal 2 21 2 2 4" xfId="38414" xr:uid="{898807C0-7CC2-41F5-950C-FB0284118DA6}"/>
    <cellStyle name="Normal 2 21 2 3" xfId="24707" xr:uid="{0F6611F9-658D-4D04-8899-BF66D5D372CA}"/>
    <cellStyle name="Normal 2 21 2 4" xfId="30201" xr:uid="{786D7B0F-EAFA-4623-AFAE-B4E248383093}"/>
    <cellStyle name="Normal 2 21 2 5" xfId="35685" xr:uid="{259FFAB4-9C3D-4991-AAC2-A90904F6BA25}"/>
    <cellStyle name="Normal 2 21 3" xfId="12452" xr:uid="{2286E5E5-5374-4A9B-98D2-31388CE2723A}"/>
    <cellStyle name="Normal 2 21 4" xfId="9274" xr:uid="{4DAB785B-E0D0-4639-8FFA-6511629EC74C}"/>
    <cellStyle name="Normal 2 21 4 2" xfId="20595" xr:uid="{EA87DBD0-C266-4F0F-82B2-522C650620A0}"/>
    <cellStyle name="Normal 2 21 4 2 2" xfId="26151" xr:uid="{56C19B11-9FD0-4886-8CF6-2B1B95B1809B}"/>
    <cellStyle name="Normal 2 21 4 2 3" xfId="31645" xr:uid="{A77CABB8-6F65-46C2-A653-8C3734C70871}"/>
    <cellStyle name="Normal 2 21 4 2 4" xfId="37129" xr:uid="{CDC6FC64-EF7C-4DCD-8181-FA3CD8641586}"/>
    <cellStyle name="Normal 2 21 4 3" xfId="23422" xr:uid="{C75E7E5E-CED3-47BF-B00E-ABBA375D5658}"/>
    <cellStyle name="Normal 2 21 4 4" xfId="28916" xr:uid="{E6907ED3-F4A9-470D-87ED-BE092F0B7973}"/>
    <cellStyle name="Normal 2 21 4 5" xfId="34400" xr:uid="{9B881B35-B1BD-4CD4-89FC-EF5BF49CFA5D}"/>
    <cellStyle name="Normal 2 22" xfId="14572" xr:uid="{2C4207ED-1CB4-4F51-BB6E-E441E1FA450D}"/>
    <cellStyle name="Normal 2 22 2" xfId="21859" xr:uid="{C14A5E01-82C0-405D-B4AB-598BC8EF77D9}"/>
    <cellStyle name="Normal 2 22 2 2" xfId="27415" xr:uid="{9216B0D6-8008-4376-9004-A4C5CF503200}"/>
    <cellStyle name="Normal 2 22 2 3" xfId="32909" xr:uid="{82B757BE-0270-4A3E-9666-A2611C068408}"/>
    <cellStyle name="Normal 2 22 2 4" xfId="38393" xr:uid="{93B37CC9-BAB5-427B-894D-D0C145ECD513}"/>
    <cellStyle name="Normal 2 22 3" xfId="24686" xr:uid="{C1C6413C-B5EE-418B-B3C5-E90778336AD5}"/>
    <cellStyle name="Normal 2 22 4" xfId="30180" xr:uid="{F6745E8E-3316-4E3A-A4B4-E6DBF40980B6}"/>
    <cellStyle name="Normal 2 22 5" xfId="35664" xr:uid="{9E630F0A-7A64-48A4-9A10-D76A53021054}"/>
    <cellStyle name="Normal 2 23" xfId="11532" xr:uid="{1D881AB1-9F8D-494A-B950-67B4B3E2E08B}"/>
    <cellStyle name="Normal 2 24" xfId="16767" xr:uid="{D5A9F36F-C58D-4558-B4A4-AF48E03032F1}"/>
    <cellStyle name="Normal 2 25" xfId="9252" xr:uid="{888A0352-03D7-4AF4-BA44-424AB4A4EC8F}"/>
    <cellStyle name="Normal 2 25 2" xfId="20573" xr:uid="{BF9EE3AC-AD07-4CBD-97C0-0310718A9DB4}"/>
    <cellStyle name="Normal 2 25 2 2" xfId="26129" xr:uid="{598550CF-0F6D-4BA4-A65A-34A50179C23D}"/>
    <cellStyle name="Normal 2 25 2 3" xfId="31623" xr:uid="{C08FA14B-8421-4D97-983A-9EAD5FB4879B}"/>
    <cellStyle name="Normal 2 25 2 4" xfId="37107" xr:uid="{FA8B54E3-2815-45D2-8A7A-3BE63C7C04C2}"/>
    <cellStyle name="Normal 2 25 3" xfId="23400" xr:uid="{6750EE60-D90A-47AD-ADD9-5C86E0C7E9AC}"/>
    <cellStyle name="Normal 2 25 4" xfId="28894" xr:uid="{03FFFB25-1862-4F48-84C1-C60075C516D4}"/>
    <cellStyle name="Normal 2 25 5" xfId="34378" xr:uid="{F1880BA9-699D-48FC-9880-1948C455D22B}"/>
    <cellStyle name="Normal 2 26" xfId="20075" xr:uid="{FFAF19CF-C033-4DB2-A538-EDE9BDEFAD9A}"/>
    <cellStyle name="Normal 2 27" xfId="39384" xr:uid="{F2B944B3-FB39-4CC6-A325-F991F87773DE}"/>
    <cellStyle name="Normal 2 3" xfId="96" xr:uid="{00000000-0005-0000-0000-0000C7000000}"/>
    <cellStyle name="Normal 2 3 10" xfId="16787" xr:uid="{60B58264-2FF0-480B-949B-EB3CBB06F16A}"/>
    <cellStyle name="Normal 2 3 11" xfId="9275" xr:uid="{A63CC12F-97A0-4A63-B7DA-087454579D2E}"/>
    <cellStyle name="Normal 2 3 11 2" xfId="20596" xr:uid="{FD44F8ED-D93B-4EE6-BAF1-1430D74BC634}"/>
    <cellStyle name="Normal 2 3 11 2 2" xfId="26152" xr:uid="{8749C73B-266D-4323-948E-05D5F40DE152}"/>
    <cellStyle name="Normal 2 3 11 2 3" xfId="31646" xr:uid="{D6E42F77-95A0-4EBC-824A-9E862ADDC460}"/>
    <cellStyle name="Normal 2 3 11 2 4" xfId="37130" xr:uid="{1B3EAE59-D449-4846-833B-3B40DD8029ED}"/>
    <cellStyle name="Normal 2 3 11 3" xfId="23423" xr:uid="{4713FCEB-68E9-46A9-8903-95E21DB88C74}"/>
    <cellStyle name="Normal 2 3 11 4" xfId="28917" xr:uid="{89E5C4B5-192C-4E3E-86A0-90E433E5E321}"/>
    <cellStyle name="Normal 2 3 11 5" xfId="34401" xr:uid="{98FF75FA-0B41-4E49-B5E5-C5734400678A}"/>
    <cellStyle name="Normal 2 3 12" xfId="6193" xr:uid="{9E5E1F54-47DA-4DC7-948C-29E00A16C277}"/>
    <cellStyle name="Normal 2 3 2" xfId="662" xr:uid="{6E723DDF-80A7-485D-856A-DB8E0418421B}"/>
    <cellStyle name="Normal 2 3 2 10" xfId="6194" xr:uid="{092537B0-171D-45C6-80FA-C5ACCCE969B8}"/>
    <cellStyle name="Normal 2 3 2 2" xfId="6195" xr:uid="{20B91C2F-93BB-4797-9D59-ECE56EA91E51}"/>
    <cellStyle name="Normal 2 3 2 2 2" xfId="14596" xr:uid="{414C17B9-604C-4FA5-9CF0-3C19E201FA6F}"/>
    <cellStyle name="Normal 2 3 2 2 2 2" xfId="21883" xr:uid="{52E68FC4-A1B1-460E-8B44-4C2B5FF5371C}"/>
    <cellStyle name="Normal 2 3 2 2 2 2 2" xfId="27439" xr:uid="{D6EC57D4-9ACB-43B1-97BE-FE9F71F67B11}"/>
    <cellStyle name="Normal 2 3 2 2 2 2 3" xfId="32933" xr:uid="{A11A69E5-2077-42A0-ADBF-827F079E3275}"/>
    <cellStyle name="Normal 2 3 2 2 2 2 4" xfId="38417" xr:uid="{E44F87CB-5D7F-4010-986B-C5212CA69BA5}"/>
    <cellStyle name="Normal 2 3 2 2 2 3" xfId="24710" xr:uid="{E9D89DC7-E1E4-4A1B-996E-52666498997E}"/>
    <cellStyle name="Normal 2 3 2 2 2 4" xfId="30204" xr:uid="{20E48968-B86B-4F4E-93D5-446078C5AD41}"/>
    <cellStyle name="Normal 2 3 2 2 2 5" xfId="35688" xr:uid="{1F699DED-AF5C-40DC-80DB-837AB5DA3B34}"/>
    <cellStyle name="Normal 2 3 2 2 3" xfId="11553" xr:uid="{D550A50B-A240-4D7D-8C8A-5381245CF656}"/>
    <cellStyle name="Normal 2 3 2 2 4" xfId="16789" xr:uid="{A0C43CAF-C3AC-4752-A68E-A9A8730B1A8F}"/>
    <cellStyle name="Normal 2 3 2 2 5" xfId="19012" xr:uid="{BBABE30D-2F4E-4011-B215-5A233890A371}"/>
    <cellStyle name="Normal 2 3 2 2 6" xfId="9277" xr:uid="{642DB84F-283C-4335-A49E-C60EDEF16704}"/>
    <cellStyle name="Normal 2 3 2 2 6 2" xfId="20598" xr:uid="{64A0D8BF-5EDB-4529-A4DA-56928552BA2E}"/>
    <cellStyle name="Normal 2 3 2 2 6 2 2" xfId="26154" xr:uid="{157DD1DE-F574-4114-B7A6-EDDAEE8A50BC}"/>
    <cellStyle name="Normal 2 3 2 2 6 2 3" xfId="31648" xr:uid="{E8F5C3C6-A920-4964-A1DC-B03B8DD83F41}"/>
    <cellStyle name="Normal 2 3 2 2 6 2 4" xfId="37132" xr:uid="{6261853F-93BF-45D8-BEA7-1BE6542BCFD7}"/>
    <cellStyle name="Normal 2 3 2 2 6 3" xfId="23425" xr:uid="{8C069E0B-FA72-482D-9FBF-2A72BF74C79F}"/>
    <cellStyle name="Normal 2 3 2 2 6 4" xfId="28919" xr:uid="{90C78E73-E5EB-4840-B891-2174C635ABA8}"/>
    <cellStyle name="Normal 2 3 2 2 6 5" xfId="34403" xr:uid="{2D6322E6-7519-41AB-9CE9-EC743863B44D}"/>
    <cellStyle name="Normal 2 3 2 3" xfId="7084" xr:uid="{5E2D9502-04AA-491D-90FA-2699F9144433}"/>
    <cellStyle name="Normal 2 3 2 3 2" xfId="14597" xr:uid="{9587B04D-C7AF-4004-89C7-AC695D5584D9}"/>
    <cellStyle name="Normal 2 3 2 3 2 2" xfId="21884" xr:uid="{64C6E739-0232-4C0E-8B0D-B80D64D27A64}"/>
    <cellStyle name="Normal 2 3 2 3 2 2 2" xfId="27440" xr:uid="{A02BFEE3-C9A5-4205-97EA-544AD91A4B5E}"/>
    <cellStyle name="Normal 2 3 2 3 2 2 3" xfId="32934" xr:uid="{19F0CE49-A5C8-485F-97C6-CD46AB97459E}"/>
    <cellStyle name="Normal 2 3 2 3 2 2 4" xfId="38418" xr:uid="{957B4395-F631-448B-9096-96C0B4A0385D}"/>
    <cellStyle name="Normal 2 3 2 3 2 3" xfId="24711" xr:uid="{479226EE-E2F8-4C0F-AEE5-EE1BA296F169}"/>
    <cellStyle name="Normal 2 3 2 3 2 4" xfId="30205" xr:uid="{15454EA2-9794-4710-B49D-4AADE3C8C775}"/>
    <cellStyle name="Normal 2 3 2 3 2 5" xfId="35689" xr:uid="{47953635-FEF6-49BB-81E2-6A303CF5234B}"/>
    <cellStyle name="Normal 2 3 2 3 3" xfId="12455" xr:uid="{51E0C924-7FA7-41B4-BB86-247A8E19002B}"/>
    <cellStyle name="Normal 2 3 2 3 4" xfId="9278" xr:uid="{CE60DE8F-B799-4D0F-8748-795159D97CCA}"/>
    <cellStyle name="Normal 2 3 2 3 4 2" xfId="20599" xr:uid="{FA5B8691-1536-44BB-B841-7F2861257B9E}"/>
    <cellStyle name="Normal 2 3 2 3 4 2 2" xfId="26155" xr:uid="{06E094A6-2A4E-4291-B43D-BE183E071D83}"/>
    <cellStyle name="Normal 2 3 2 3 4 2 3" xfId="31649" xr:uid="{6DEAA64B-C290-4972-B065-7B310ABF9298}"/>
    <cellStyle name="Normal 2 3 2 3 4 2 4" xfId="37133" xr:uid="{70E5BD8E-C6B0-430F-B541-DA3E30FE6FE1}"/>
    <cellStyle name="Normal 2 3 2 3 4 3" xfId="23426" xr:uid="{2DCA9F65-8239-4724-9A72-8AE8384C1E32}"/>
    <cellStyle name="Normal 2 3 2 3 4 4" xfId="28920" xr:uid="{4A43AD41-4408-46EF-A1EF-59C72CF31512}"/>
    <cellStyle name="Normal 2 3 2 3 4 5" xfId="34404" xr:uid="{7F6FB040-F64E-483C-A987-BAECD9A36CFF}"/>
    <cellStyle name="Normal 2 3 2 4" xfId="9279" xr:uid="{3DC98978-6CF1-41AE-966C-FC21A6865B7D}"/>
    <cellStyle name="Normal 2 3 2 4 2" xfId="20600" xr:uid="{FE4791F8-2825-4A55-89F3-592957C7B5C6}"/>
    <cellStyle name="Normal 2 3 2 4 2 2" xfId="26156" xr:uid="{8E67C1F0-4A06-41D7-BB86-39CDB8E2409E}"/>
    <cellStyle name="Normal 2 3 2 4 2 3" xfId="31650" xr:uid="{9A8C5094-3432-4E24-80E7-1E786191FF37}"/>
    <cellStyle name="Normal 2 3 2 4 2 4" xfId="37134" xr:uid="{508D24ED-5CB9-4E40-BA8A-2E0E2876ACC5}"/>
    <cellStyle name="Normal 2 3 2 4 3" xfId="23427" xr:uid="{6073D344-18C9-4194-B98B-0199331F5167}"/>
    <cellStyle name="Normal 2 3 2 4 4" xfId="28921" xr:uid="{04000CFD-CEA5-4695-A2B7-78DFBD2AA25F}"/>
    <cellStyle name="Normal 2 3 2 4 5" xfId="34405" xr:uid="{D929EBBF-1A13-4931-9EBC-BC0EC12DBF38}"/>
    <cellStyle name="Normal 2 3 2 5" xfId="14595" xr:uid="{B2DCB26E-21E4-4823-9E50-103D31818134}"/>
    <cellStyle name="Normal 2 3 2 5 2" xfId="21882" xr:uid="{7C9CCBB5-E43E-4338-9AB3-37136F3C7512}"/>
    <cellStyle name="Normal 2 3 2 5 2 2" xfId="27438" xr:uid="{A868BB0E-2FA2-407B-A4C1-C9775AF4ED12}"/>
    <cellStyle name="Normal 2 3 2 5 2 3" xfId="32932" xr:uid="{8B359546-4935-4AEB-B7BA-11CB27AD4A1B}"/>
    <cellStyle name="Normal 2 3 2 5 2 4" xfId="38416" xr:uid="{2B3B7B7F-3BE3-4F03-BE51-21E6CEA34AD0}"/>
    <cellStyle name="Normal 2 3 2 5 3" xfId="24709" xr:uid="{899EE19C-2271-46E0-9EDB-8529B0089DD2}"/>
    <cellStyle name="Normal 2 3 2 5 4" xfId="30203" xr:uid="{05986ED9-6847-4E4E-9E20-A987F5291390}"/>
    <cellStyle name="Normal 2 3 2 5 5" xfId="35687" xr:uid="{FAC616E3-3258-4754-864D-9336D86A6F4A}"/>
    <cellStyle name="Normal 2 3 2 6" xfId="11552" xr:uid="{50C36174-5513-47A2-9675-E3C6909182CE}"/>
    <cellStyle name="Normal 2 3 2 7" xfId="16788" xr:uid="{4CB83751-92D9-4B96-BE76-96E556B52B30}"/>
    <cellStyle name="Normal 2 3 2 8" xfId="19011" xr:uid="{716B7CA8-F8AB-4CED-9076-8AC9FD6F2F15}"/>
    <cellStyle name="Normal 2 3 2 9" xfId="9276" xr:uid="{42BDDBCF-0B0C-48CD-9F9C-880B8E841C90}"/>
    <cellStyle name="Normal 2 3 2 9 2" xfId="20597" xr:uid="{11C184FF-F3A2-415B-95B6-40AA2D5A290B}"/>
    <cellStyle name="Normal 2 3 2 9 2 2" xfId="26153" xr:uid="{0250E6E1-0C54-45FC-AD0B-711CB9AB6A25}"/>
    <cellStyle name="Normal 2 3 2 9 2 3" xfId="31647" xr:uid="{E3D01022-F735-41B1-971A-62D2F985330F}"/>
    <cellStyle name="Normal 2 3 2 9 2 4" xfId="37131" xr:uid="{219D0A65-C0F5-4C1C-9D75-0FF122C1C512}"/>
    <cellStyle name="Normal 2 3 2 9 3" xfId="23424" xr:uid="{0D3096E5-C1FB-4F3A-8138-ADA4A95D08CE}"/>
    <cellStyle name="Normal 2 3 2 9 4" xfId="28918" xr:uid="{43CBD8F7-962C-42FC-A9F0-180D6BD495B7}"/>
    <cellStyle name="Normal 2 3 2 9 5" xfId="34402" xr:uid="{F9289626-2603-47F9-9325-E83CE5A4020F}"/>
    <cellStyle name="Normal 2 3 3" xfId="6196" xr:uid="{7806CD25-983C-40E1-8C2D-D80AF6B6500E}"/>
    <cellStyle name="Normal 2 3 3 2" xfId="6197" xr:uid="{EC8AAD1D-E5C4-4511-ACC9-4696869C385A}"/>
    <cellStyle name="Normal 2 3 3 2 2" xfId="14599" xr:uid="{543C0546-7355-4652-BF68-6BE5C61C58E2}"/>
    <cellStyle name="Normal 2 3 3 2 2 2" xfId="21886" xr:uid="{3949F42D-4CD4-4CF9-932F-6A21B8907BEE}"/>
    <cellStyle name="Normal 2 3 3 2 2 2 2" xfId="27442" xr:uid="{03AB2337-0D68-4CE2-B359-1776E9557E57}"/>
    <cellStyle name="Normal 2 3 3 2 2 2 3" xfId="32936" xr:uid="{06A912EE-C54F-498C-A09F-5E96F3AAF9CB}"/>
    <cellStyle name="Normal 2 3 3 2 2 2 4" xfId="38420" xr:uid="{2CAB8D98-343F-492D-9E33-DF9CA6C2AE5E}"/>
    <cellStyle name="Normal 2 3 3 2 2 3" xfId="24713" xr:uid="{66B2F36D-4BC4-4847-A91C-C2717728F62D}"/>
    <cellStyle name="Normal 2 3 3 2 2 4" xfId="30207" xr:uid="{A26F49B9-B63F-489A-9DC5-264C1744EB5B}"/>
    <cellStyle name="Normal 2 3 3 2 2 5" xfId="35691" xr:uid="{EDFB901C-BE68-4471-B3AE-CF2F59CDEC88}"/>
    <cellStyle name="Normal 2 3 3 2 3" xfId="11555" xr:uid="{E9C9088F-3BFE-4067-AAF6-DDB206D5C462}"/>
    <cellStyle name="Normal 2 3 3 2 4" xfId="16791" xr:uid="{ED172830-30F2-44E3-8C5C-8FC696CA4525}"/>
    <cellStyle name="Normal 2 3 3 2 5" xfId="19013" xr:uid="{B0932621-F886-4AB0-BA03-554E287687B0}"/>
    <cellStyle name="Normal 2 3 3 2 6" xfId="9281" xr:uid="{8D6CA2AD-4493-4013-9110-1C8EAE6D9FE9}"/>
    <cellStyle name="Normal 2 3 3 2 6 2" xfId="20602" xr:uid="{1D4617F4-0B3E-4E4E-854D-E2F1C972BF43}"/>
    <cellStyle name="Normal 2 3 3 2 6 2 2" xfId="26158" xr:uid="{E77A2F3B-6DFB-43B5-81DB-0CB61F627333}"/>
    <cellStyle name="Normal 2 3 3 2 6 2 3" xfId="31652" xr:uid="{7757C9C0-E2B3-413F-9FBE-4B425E4DF28F}"/>
    <cellStyle name="Normal 2 3 3 2 6 2 4" xfId="37136" xr:uid="{881EE136-A0C8-49A1-92D6-DEC0FF8B74A0}"/>
    <cellStyle name="Normal 2 3 3 2 6 3" xfId="23429" xr:uid="{AFDD2F0E-273C-40FE-8A69-F455A61E25C6}"/>
    <cellStyle name="Normal 2 3 3 2 6 4" xfId="28923" xr:uid="{403A4477-DA9A-49F5-838D-0C4097CAED69}"/>
    <cellStyle name="Normal 2 3 3 2 6 5" xfId="34407" xr:uid="{8B095AC9-F5EC-4535-9F81-220093AD43EF}"/>
    <cellStyle name="Normal 2 3 3 3" xfId="6198" xr:uid="{C2CEEE77-9A17-4918-84A8-3EBA5992B49A}"/>
    <cellStyle name="Normal 2 3 3 3 2" xfId="14600" xr:uid="{B18A36E6-8703-4C96-AEE3-FAA690E7DDEE}"/>
    <cellStyle name="Normal 2 3 3 3 2 2" xfId="21887" xr:uid="{C9CFDB57-0043-4AD9-A667-5249A7A62C46}"/>
    <cellStyle name="Normal 2 3 3 3 2 2 2" xfId="27443" xr:uid="{8401BC43-54D3-49A1-BC94-35C4FBC620DF}"/>
    <cellStyle name="Normal 2 3 3 3 2 2 3" xfId="32937" xr:uid="{E7CB8DBC-726F-4766-87B0-E585A5E1939B}"/>
    <cellStyle name="Normal 2 3 3 3 2 2 4" xfId="38421" xr:uid="{22E4E459-178B-40D4-9862-811A3BF137F6}"/>
    <cellStyle name="Normal 2 3 3 3 2 3" xfId="24714" xr:uid="{7068009C-2385-4842-A00C-D835E1D1E827}"/>
    <cellStyle name="Normal 2 3 3 3 2 4" xfId="30208" xr:uid="{1531C268-12A7-487D-A510-9B891D8B2A2E}"/>
    <cellStyle name="Normal 2 3 3 3 2 5" xfId="35692" xr:uid="{AD691CE5-A4D4-49BA-9282-16F1C23E00CF}"/>
    <cellStyle name="Normal 2 3 3 3 3" xfId="12456" xr:uid="{459A77E1-2DC1-4FA8-8A18-919820353AA9}"/>
    <cellStyle name="Normal 2 3 3 3 4" xfId="9282" xr:uid="{2750835C-25B1-4993-8B58-408FCCC9E823}"/>
    <cellStyle name="Normal 2 3 3 3 4 2" xfId="20603" xr:uid="{F47D4A2E-2B03-4CAD-A0F4-0F5D417069FE}"/>
    <cellStyle name="Normal 2 3 3 3 4 2 2" xfId="26159" xr:uid="{5E3625F8-5915-4C95-AC74-D94AF0C660E9}"/>
    <cellStyle name="Normal 2 3 3 3 4 2 3" xfId="31653" xr:uid="{F5E7F43D-F497-4B62-8BE3-5E831BE0AB11}"/>
    <cellStyle name="Normal 2 3 3 3 4 2 4" xfId="37137" xr:uid="{5927BFD5-9F6F-4B5A-BAF9-8E24EC434E1B}"/>
    <cellStyle name="Normal 2 3 3 3 4 3" xfId="23430" xr:uid="{158C8736-A56E-4BA7-83CB-7E704969C6B2}"/>
    <cellStyle name="Normal 2 3 3 3 4 4" xfId="28924" xr:uid="{CE73B729-DC5D-4A4A-B722-562913CCFBF8}"/>
    <cellStyle name="Normal 2 3 3 3 4 5" xfId="34408" xr:uid="{75B151F1-D740-4062-8E2D-D9EF4948D4E9}"/>
    <cellStyle name="Normal 2 3 3 4" xfId="14598" xr:uid="{8C972C6E-21C8-4CB9-AE6C-7AA85E3AF265}"/>
    <cellStyle name="Normal 2 3 3 4 2" xfId="21885" xr:uid="{E5BD899D-E528-43A9-A5E3-564FDA58E6BE}"/>
    <cellStyle name="Normal 2 3 3 4 2 2" xfId="27441" xr:uid="{1486AED4-EA05-4393-8AB3-CD3C61FC18D7}"/>
    <cellStyle name="Normal 2 3 3 4 2 3" xfId="32935" xr:uid="{92CFED2A-58D2-46D2-8AB0-2EB87D3CFB27}"/>
    <cellStyle name="Normal 2 3 3 4 2 4" xfId="38419" xr:uid="{AD5AC67B-F88A-4662-9D27-00367F4631A1}"/>
    <cellStyle name="Normal 2 3 3 4 3" xfId="24712" xr:uid="{63ECDAF7-B579-48ED-8E45-A49BA686D9A7}"/>
    <cellStyle name="Normal 2 3 3 4 4" xfId="30206" xr:uid="{5848193E-ABF2-4281-86CA-F5D292636A04}"/>
    <cellStyle name="Normal 2 3 3 4 5" xfId="35690" xr:uid="{677BAD61-0513-4CB9-AB8D-00EB176D8F9C}"/>
    <cellStyle name="Normal 2 3 3 5" xfId="11554" xr:uid="{0CAC76CD-5D28-40FC-B1F2-AAB531A633A1}"/>
    <cellStyle name="Normal 2 3 3 6" xfId="16790" xr:uid="{49DE64E7-F67D-4564-98E8-3A27F5DA5BCD}"/>
    <cellStyle name="Normal 2 3 3 7" xfId="9280" xr:uid="{4C830302-D040-4F75-84D4-475DFA79BA2D}"/>
    <cellStyle name="Normal 2 3 3 7 2" xfId="20601" xr:uid="{DE9B08D1-B8AC-4F7C-9036-79E07193439A}"/>
    <cellStyle name="Normal 2 3 3 7 2 2" xfId="26157" xr:uid="{A16A138D-8622-4954-84EE-97C0F119E740}"/>
    <cellStyle name="Normal 2 3 3 7 2 3" xfId="31651" xr:uid="{17134B77-940F-4AFE-9246-97AF3BCF9597}"/>
    <cellStyle name="Normal 2 3 3 7 2 4" xfId="37135" xr:uid="{0DBA6960-DB93-4640-8137-AD9F3AB0FDE2}"/>
    <cellStyle name="Normal 2 3 3 7 3" xfId="23428" xr:uid="{E860CCA1-9AFB-479A-A1B9-90A640AB52A8}"/>
    <cellStyle name="Normal 2 3 3 7 4" xfId="28922" xr:uid="{F52CEA06-0CA3-4C9C-AF32-6EEE646DE079}"/>
    <cellStyle name="Normal 2 3 3 7 5" xfId="34406" xr:uid="{0A6EAFF8-038C-4C20-A9D8-19A492B22E8B}"/>
    <cellStyle name="Normal 2 3 4" xfId="6199" xr:uid="{5177395C-063C-4F46-A14D-84FD78722215}"/>
    <cellStyle name="Normal 2 3 4 10" xfId="19014" xr:uid="{68D79D5D-FB9C-44A5-8713-8FAA2E39D316}"/>
    <cellStyle name="Normal 2 3 4 11" xfId="9283" xr:uid="{F0D01A9B-93C6-471F-A08A-76E561E97EC4}"/>
    <cellStyle name="Normal 2 3 4 11 2" xfId="20604" xr:uid="{82B3E87D-968A-48D4-9343-DBDF46C7611A}"/>
    <cellStyle name="Normal 2 3 4 11 2 2" xfId="26160" xr:uid="{9378D652-707E-41FF-8F0C-FA612E17BF85}"/>
    <cellStyle name="Normal 2 3 4 11 2 3" xfId="31654" xr:uid="{BED7C718-89FD-417C-981E-5466E4A662B7}"/>
    <cellStyle name="Normal 2 3 4 11 2 4" xfId="37138" xr:uid="{936504EC-32CD-409A-A8B5-31873A728737}"/>
    <cellStyle name="Normal 2 3 4 11 3" xfId="23431" xr:uid="{86C242E3-101F-4693-9EF6-1F5057FE1784}"/>
    <cellStyle name="Normal 2 3 4 11 4" xfId="28925" xr:uid="{27E4E87D-705B-4312-87C6-AE87141E3D89}"/>
    <cellStyle name="Normal 2 3 4 11 5" xfId="34409" xr:uid="{C7AFC347-2BE2-4D7D-A0CB-DDCEFC122A71}"/>
    <cellStyle name="Normal 2 3 4 2" xfId="6200" xr:uid="{3594502E-8599-4B39-8C10-19DE0173BBED}"/>
    <cellStyle name="Normal 2 3 4 2 2" xfId="14602" xr:uid="{8FB3F4DC-8EC8-4F13-AFD3-8AE6415F4842}"/>
    <cellStyle name="Normal 2 3 4 2 2 2" xfId="21889" xr:uid="{55C121A9-F79C-40EE-80E1-8F5D4AFD840D}"/>
    <cellStyle name="Normal 2 3 4 2 2 2 2" xfId="27445" xr:uid="{3CAAD836-B6F0-4088-A7F2-03E4920F39DC}"/>
    <cellStyle name="Normal 2 3 4 2 2 2 3" xfId="32939" xr:uid="{7DA3CA2E-66DD-43D0-A8C6-E78AF96FACAF}"/>
    <cellStyle name="Normal 2 3 4 2 2 2 4" xfId="38423" xr:uid="{626005D6-A9DD-4CFE-B75E-73F85634169B}"/>
    <cellStyle name="Normal 2 3 4 2 2 3" xfId="24716" xr:uid="{226A72D9-53F9-4E7C-B36E-EC33E2ECF82D}"/>
    <cellStyle name="Normal 2 3 4 2 2 4" xfId="30210" xr:uid="{379E43D7-72D4-4B2C-9047-39642B47FC30}"/>
    <cellStyle name="Normal 2 3 4 2 2 5" xfId="35694" xr:uid="{7609A309-0175-4B18-B95F-4010FB11A2BB}"/>
    <cellStyle name="Normal 2 3 4 2 3" xfId="11557" xr:uid="{86194106-EA90-4CF0-8C89-B428BE3730A9}"/>
    <cellStyle name="Normal 2 3 4 2 4" xfId="16793" xr:uid="{6BDA265B-1877-409B-812C-06766883DFE9}"/>
    <cellStyle name="Normal 2 3 4 2 5" xfId="19015" xr:uid="{DFBB966B-F30D-4D23-AF7C-958D33DE6429}"/>
    <cellStyle name="Normal 2 3 4 2 6" xfId="9284" xr:uid="{63D1FEF4-E054-4868-A4C2-53965A3B31E8}"/>
    <cellStyle name="Normal 2 3 4 2 6 2" xfId="20605" xr:uid="{28A37254-E77D-4521-874E-B87EF569846E}"/>
    <cellStyle name="Normal 2 3 4 2 6 2 2" xfId="26161" xr:uid="{5A758D6F-8DA6-4510-BDFD-69B7D077923E}"/>
    <cellStyle name="Normal 2 3 4 2 6 2 3" xfId="31655" xr:uid="{02370171-C849-43D4-8388-76FC1143F19B}"/>
    <cellStyle name="Normal 2 3 4 2 6 2 4" xfId="37139" xr:uid="{770B0DAB-7A06-4E41-8960-838D010DC24E}"/>
    <cellStyle name="Normal 2 3 4 2 6 3" xfId="23432" xr:uid="{7BD13868-591E-4C35-912A-8728EA8BE8D7}"/>
    <cellStyle name="Normal 2 3 4 2 6 4" xfId="28926" xr:uid="{D248DBED-70B2-42F8-B164-4246B5DF9EA6}"/>
    <cellStyle name="Normal 2 3 4 2 6 5" xfId="34410" xr:uid="{A6BB144D-1CE7-4BE4-B9AC-8C4F68DAC585}"/>
    <cellStyle name="Normal 2 3 4 3" xfId="6201" xr:uid="{794BBC11-136D-4344-A35D-83B1EEE68780}"/>
    <cellStyle name="Normal 2 3 4 3 2" xfId="14603" xr:uid="{9EA5FE0A-F005-4CC2-BF49-5BBDD2D43BA6}"/>
    <cellStyle name="Normal 2 3 4 3 2 2" xfId="21890" xr:uid="{13F926E0-3479-4F7F-8B0C-DC323C78BF35}"/>
    <cellStyle name="Normal 2 3 4 3 2 2 2" xfId="27446" xr:uid="{F131B1C2-A2A2-4728-8846-FA53D92CE5E7}"/>
    <cellStyle name="Normal 2 3 4 3 2 2 3" xfId="32940" xr:uid="{331E3203-077A-419E-AC71-73A1F2D076B3}"/>
    <cellStyle name="Normal 2 3 4 3 2 2 4" xfId="38424" xr:uid="{36D7D2B5-4281-4C46-B287-DCD746DDC74E}"/>
    <cellStyle name="Normal 2 3 4 3 2 3" xfId="24717" xr:uid="{D65F1615-7A3A-4563-8C20-382A859D15DF}"/>
    <cellStyle name="Normal 2 3 4 3 2 4" xfId="30211" xr:uid="{CC810294-418B-42C5-BB74-3EEA3DD1349B}"/>
    <cellStyle name="Normal 2 3 4 3 2 5" xfId="35695" xr:uid="{964341C8-450F-44CA-A2D7-6180EDB78681}"/>
    <cellStyle name="Normal 2 3 4 3 3" xfId="11558" xr:uid="{FD22EC56-C994-48B5-AA17-40572379F67F}"/>
    <cellStyle name="Normal 2 3 4 3 4" xfId="16794" xr:uid="{4419A717-9898-42E6-A22A-5C99EFD6E90B}"/>
    <cellStyle name="Normal 2 3 4 3 5" xfId="19016" xr:uid="{4C3C5EC6-1857-44D2-84AF-0EB460825ABD}"/>
    <cellStyle name="Normal 2 3 4 3 6" xfId="9285" xr:uid="{C25B0895-B5EA-4B65-8B91-9B7F955C142C}"/>
    <cellStyle name="Normal 2 3 4 3 6 2" xfId="20606" xr:uid="{82701376-763C-4C7E-9E44-BA65ADD2D529}"/>
    <cellStyle name="Normal 2 3 4 3 6 2 2" xfId="26162" xr:uid="{78E62401-6F4C-487A-85DD-4CC9CF4A8550}"/>
    <cellStyle name="Normal 2 3 4 3 6 2 3" xfId="31656" xr:uid="{33DCE093-7652-4C8C-AAB3-63A5F19B57B4}"/>
    <cellStyle name="Normal 2 3 4 3 6 2 4" xfId="37140" xr:uid="{0C21ECD5-5373-4450-9456-046FC70E19F9}"/>
    <cellStyle name="Normal 2 3 4 3 6 3" xfId="23433" xr:uid="{DC03D53B-877E-4DBB-BF2D-9F8B739C2213}"/>
    <cellStyle name="Normal 2 3 4 3 6 4" xfId="28927" xr:uid="{3B97148F-2DF9-402E-A4CC-267F7BD80D83}"/>
    <cellStyle name="Normal 2 3 4 3 6 5" xfId="34411" xr:uid="{01BB65FE-C8F8-4C8D-918F-F7C27665629C}"/>
    <cellStyle name="Normal 2 3 4 4" xfId="6202" xr:uid="{90E98677-8B86-46A5-8C31-40206D5FE027}"/>
    <cellStyle name="Normal 2 3 4 4 2" xfId="14604" xr:uid="{70061A0E-CB78-4994-A72A-662CBC58EE9E}"/>
    <cellStyle name="Normal 2 3 4 4 2 2" xfId="21891" xr:uid="{39FD7FFC-1F8C-483A-8015-6F65110ABD7E}"/>
    <cellStyle name="Normal 2 3 4 4 2 2 2" xfId="27447" xr:uid="{200EACD9-4F5E-4B12-9750-926DFFE1933E}"/>
    <cellStyle name="Normal 2 3 4 4 2 2 3" xfId="32941" xr:uid="{770D935A-47EC-4F21-AE5B-2E23FCF1A53A}"/>
    <cellStyle name="Normal 2 3 4 4 2 2 4" xfId="38425" xr:uid="{B770457F-6FA5-4D1F-AE91-AA3C9A11DA78}"/>
    <cellStyle name="Normal 2 3 4 4 2 3" xfId="24718" xr:uid="{117D9DF7-0F55-46BB-98DF-810B0ECB31BE}"/>
    <cellStyle name="Normal 2 3 4 4 2 4" xfId="30212" xr:uid="{E9EE38AF-6ACC-4DAF-9184-E0D57BE804A4}"/>
    <cellStyle name="Normal 2 3 4 4 2 5" xfId="35696" xr:uid="{C78F6BA4-4489-499D-BD6E-DD5016FA9238}"/>
    <cellStyle name="Normal 2 3 4 4 3" xfId="11559" xr:uid="{147866AD-45D2-4698-A383-F381E1E14B4C}"/>
    <cellStyle name="Normal 2 3 4 4 4" xfId="16795" xr:uid="{A931C86B-BECF-4B87-B175-E912F0591161}"/>
    <cellStyle name="Normal 2 3 4 4 5" xfId="19017" xr:uid="{F24F0F1C-66D3-42A1-AEF0-F6AB045808ED}"/>
    <cellStyle name="Normal 2 3 4 4 6" xfId="9286" xr:uid="{A3B1FBD3-7E13-4731-9D16-0AC4003D5FFB}"/>
    <cellStyle name="Normal 2 3 4 4 6 2" xfId="20607" xr:uid="{0CA7A21C-CB0A-466F-94FB-6DEB9D936030}"/>
    <cellStyle name="Normal 2 3 4 4 6 2 2" xfId="26163" xr:uid="{4A951C36-7076-4C74-A6B0-4BB358675FD7}"/>
    <cellStyle name="Normal 2 3 4 4 6 2 3" xfId="31657" xr:uid="{54DD20FF-7383-4F6D-B3EB-7ACCF3F8129F}"/>
    <cellStyle name="Normal 2 3 4 4 6 2 4" xfId="37141" xr:uid="{91987FA5-30D9-42A7-A90A-116A8F7131BD}"/>
    <cellStyle name="Normal 2 3 4 4 6 3" xfId="23434" xr:uid="{3ACA4CCE-4896-4478-9399-729515E3ECE9}"/>
    <cellStyle name="Normal 2 3 4 4 6 4" xfId="28928" xr:uid="{14773078-33E0-4B4E-BD6D-D9572064EE42}"/>
    <cellStyle name="Normal 2 3 4 4 6 5" xfId="34412" xr:uid="{6864E76C-4994-43F4-A030-EC7DED7DEBF5}"/>
    <cellStyle name="Normal 2 3 4 5" xfId="7195" xr:uid="{BC8666DA-1A98-4F67-95B4-0A2627D5C843}"/>
    <cellStyle name="Normal 2 3 4 5 2" xfId="14605" xr:uid="{9BE3D286-F26B-48B3-847F-96470F699B51}"/>
    <cellStyle name="Normal 2 3 4 5 2 2" xfId="21892" xr:uid="{63029822-6985-41C8-AC34-B3985E869C11}"/>
    <cellStyle name="Normal 2 3 4 5 2 2 2" xfId="27448" xr:uid="{E5307C40-22C9-41A7-A2A7-0EE88BE76D50}"/>
    <cellStyle name="Normal 2 3 4 5 2 2 3" xfId="32942" xr:uid="{93A51360-3E1E-460E-988E-9779FA518813}"/>
    <cellStyle name="Normal 2 3 4 5 2 2 4" xfId="38426" xr:uid="{CE5487B9-BF2F-49EB-B65C-B23DA99AA90E}"/>
    <cellStyle name="Normal 2 3 4 5 2 3" xfId="24719" xr:uid="{1D07569D-B0CE-4887-9766-D11BE38370D6}"/>
    <cellStyle name="Normal 2 3 4 5 2 4" xfId="30213" xr:uid="{6007320E-1F44-462A-A366-947B0EFDEC35}"/>
    <cellStyle name="Normal 2 3 4 5 2 5" xfId="35697" xr:uid="{50DEC957-AA12-4E41-819F-8F477F8C5C70}"/>
    <cellStyle name="Normal 2 3 4 5 3" xfId="12457" xr:uid="{A706B699-D1BA-41F2-B24F-2A0D9CC9AF24}"/>
    <cellStyle name="Normal 2 3 4 5 4" xfId="9287" xr:uid="{A7464A2C-9D73-497F-B872-0DAB80733813}"/>
    <cellStyle name="Normal 2 3 4 5 4 2" xfId="20608" xr:uid="{AF5B0275-176E-4E8D-8BDA-34E6C9BBFC03}"/>
    <cellStyle name="Normal 2 3 4 5 4 2 2" xfId="26164" xr:uid="{EE09AC46-B535-46E9-AD28-3FC5B26FE160}"/>
    <cellStyle name="Normal 2 3 4 5 4 2 3" xfId="31658" xr:uid="{45036002-7521-4EEC-94C2-F86B61B41828}"/>
    <cellStyle name="Normal 2 3 4 5 4 2 4" xfId="37142" xr:uid="{0B30396F-3431-415C-B671-9BB4E472C2F1}"/>
    <cellStyle name="Normal 2 3 4 5 4 3" xfId="23435" xr:uid="{D1E36D84-F9B8-47FD-AB7F-F6B17F39E163}"/>
    <cellStyle name="Normal 2 3 4 5 4 4" xfId="28929" xr:uid="{9F37474D-0E4C-4BFA-9B5D-A0D8ECF4314B}"/>
    <cellStyle name="Normal 2 3 4 5 4 5" xfId="34413" xr:uid="{337D1CAC-FC48-4E50-B945-821C894D81B6}"/>
    <cellStyle name="Normal 2 3 4 6" xfId="9288" xr:uid="{20B26A9B-DB3A-451E-8C27-537485A3BEBE}"/>
    <cellStyle name="Normal 2 3 4 6 2" xfId="20609" xr:uid="{66CCF197-7204-4F7A-9FA8-FEE41AB57FEF}"/>
    <cellStyle name="Normal 2 3 4 6 2 2" xfId="26165" xr:uid="{2B11FDA9-2C89-4158-B37C-99AD97052089}"/>
    <cellStyle name="Normal 2 3 4 6 2 3" xfId="31659" xr:uid="{2E2EC239-5571-4D10-829D-F0F852771C01}"/>
    <cellStyle name="Normal 2 3 4 6 2 4" xfId="37143" xr:uid="{F5E60F81-2B84-4C43-8DE9-166642DB1127}"/>
    <cellStyle name="Normal 2 3 4 6 3" xfId="23436" xr:uid="{759EAFED-C187-485A-BA5C-C6AA38589BD2}"/>
    <cellStyle name="Normal 2 3 4 6 4" xfId="28930" xr:uid="{D80B8973-39FB-442D-8ABD-BEF016B6F28D}"/>
    <cellStyle name="Normal 2 3 4 6 5" xfId="34414" xr:uid="{D2C2BDA9-F029-4905-B52B-8BFA7EB61392}"/>
    <cellStyle name="Normal 2 3 4 7" xfId="14601" xr:uid="{D4CCF4F1-C11C-4E0D-A18E-ABB9AB30C1BE}"/>
    <cellStyle name="Normal 2 3 4 7 2" xfId="21888" xr:uid="{9C7EB43B-0F0D-49BA-9043-000EE7D2C4FB}"/>
    <cellStyle name="Normal 2 3 4 7 2 2" xfId="27444" xr:uid="{E9166A02-A70A-4607-B55F-38B0E43EAD2A}"/>
    <cellStyle name="Normal 2 3 4 7 2 3" xfId="32938" xr:uid="{AFE85963-BF88-4E6D-9A96-8A8675B8F32C}"/>
    <cellStyle name="Normal 2 3 4 7 2 4" xfId="38422" xr:uid="{39AE21F9-4EED-4E79-9DDF-963946F330C1}"/>
    <cellStyle name="Normal 2 3 4 7 3" xfId="24715" xr:uid="{AF49AFDC-A3E9-4465-9196-0D73E984628A}"/>
    <cellStyle name="Normal 2 3 4 7 4" xfId="30209" xr:uid="{F265B361-A6D2-4C4D-8554-7F1A88637052}"/>
    <cellStyle name="Normal 2 3 4 7 5" xfId="35693" xr:uid="{E4C2D8B2-700E-4FBE-ACBD-EB466B64CF45}"/>
    <cellStyle name="Normal 2 3 4 8" xfId="11556" xr:uid="{1FF9C713-9BF3-4BD7-ADB2-FA70E6284A3D}"/>
    <cellStyle name="Normal 2 3 4 9" xfId="16792" xr:uid="{EB7D3C65-AD17-46E5-AC3D-2F05369AE857}"/>
    <cellStyle name="Normal 2 3 5" xfId="6203" xr:uid="{05FEBEF9-DD19-42E8-A459-B0D65A66CFC7}"/>
    <cellStyle name="Normal 2 3 5 2" xfId="14606" xr:uid="{428FA137-4B30-4621-B4B8-ACA2B60A42BA}"/>
    <cellStyle name="Normal 2 3 5 2 2" xfId="21893" xr:uid="{9152C8B3-7267-49CB-9820-934C3938BD30}"/>
    <cellStyle name="Normal 2 3 5 2 2 2" xfId="27449" xr:uid="{A3687F77-7E7C-449F-A615-303DAECB3D62}"/>
    <cellStyle name="Normal 2 3 5 2 2 3" xfId="32943" xr:uid="{DB948503-10A7-4EA0-A8E6-946E8112448D}"/>
    <cellStyle name="Normal 2 3 5 2 2 4" xfId="38427" xr:uid="{F33B53FA-E4BE-472E-824A-ADC9D6496CBA}"/>
    <cellStyle name="Normal 2 3 5 2 3" xfId="24720" xr:uid="{8006DB32-2287-4B0A-BD23-E814B941D541}"/>
    <cellStyle name="Normal 2 3 5 2 4" xfId="30214" xr:uid="{F4EA2CB9-29A4-4CF4-AED1-172BE156F5C8}"/>
    <cellStyle name="Normal 2 3 5 2 5" xfId="35698" xr:uid="{3E65E433-EFB5-4F4F-A0F2-E35CDDC52A6C}"/>
    <cellStyle name="Normal 2 3 5 3" xfId="11560" xr:uid="{84ED42F6-B0FE-4823-8BC8-F629DA47CBDF}"/>
    <cellStyle name="Normal 2 3 5 4" xfId="16796" xr:uid="{69BC6AC3-F819-4F78-8949-62565AA66754}"/>
    <cellStyle name="Normal 2 3 5 5" xfId="19018" xr:uid="{BDC31B83-14C4-40D5-9992-634C259C6703}"/>
    <cellStyle name="Normal 2 3 5 6" xfId="9289" xr:uid="{5ADFCB84-FEA7-4B0B-BF14-99FE3684F92A}"/>
    <cellStyle name="Normal 2 3 5 6 2" xfId="20610" xr:uid="{A48327E6-9701-4248-9267-5653BF296980}"/>
    <cellStyle name="Normal 2 3 5 6 2 2" xfId="26166" xr:uid="{028B726E-C233-46A6-98AD-4CB47862DDC0}"/>
    <cellStyle name="Normal 2 3 5 6 2 3" xfId="31660" xr:uid="{8D2FD2C8-D362-47BB-A5A3-01C0C87F96F5}"/>
    <cellStyle name="Normal 2 3 5 6 2 4" xfId="37144" xr:uid="{79DA92A1-3DFD-452D-8163-95D422F7AB7B}"/>
    <cellStyle name="Normal 2 3 5 6 3" xfId="23437" xr:uid="{9AF494FD-7FE4-4F21-95C1-CF63F772E66C}"/>
    <cellStyle name="Normal 2 3 5 6 4" xfId="28931" xr:uid="{F1E14000-387B-4F05-AD97-0F160DC99C5F}"/>
    <cellStyle name="Normal 2 3 5 6 5" xfId="34415" xr:uid="{062EDD5B-04F6-4167-BB87-72901B5D685C}"/>
    <cellStyle name="Normal 2 3 6" xfId="6204" xr:uid="{F02B1FF3-8F05-4D89-B7D8-33F7352FE796}"/>
    <cellStyle name="Normal 2 3 6 2" xfId="14607" xr:uid="{52467D42-6CAE-420B-9B4A-426878ED7F64}"/>
    <cellStyle name="Normal 2 3 6 2 2" xfId="21894" xr:uid="{B21375C5-188A-43E1-A613-A9AD564610D5}"/>
    <cellStyle name="Normal 2 3 6 2 2 2" xfId="27450" xr:uid="{5E913CF1-E89E-4977-9B6F-9E111F8EE26F}"/>
    <cellStyle name="Normal 2 3 6 2 2 3" xfId="32944" xr:uid="{C6139556-F251-4956-B97F-D84A34D36814}"/>
    <cellStyle name="Normal 2 3 6 2 2 4" xfId="38428" xr:uid="{21844BD4-44A7-4ED5-98BB-3B445952DC3D}"/>
    <cellStyle name="Normal 2 3 6 2 3" xfId="24721" xr:uid="{4BC83625-2D6A-469E-B208-312B8A0CBBD1}"/>
    <cellStyle name="Normal 2 3 6 2 4" xfId="30215" xr:uid="{C00D4C05-6658-4F3D-8621-279F9B13EEA8}"/>
    <cellStyle name="Normal 2 3 6 2 5" xfId="35699" xr:uid="{84108E06-15BF-4108-97D0-6793076EAAE9}"/>
    <cellStyle name="Normal 2 3 6 3" xfId="11561" xr:uid="{E1C0899A-6889-42EF-8536-FC86C41B81D6}"/>
    <cellStyle name="Normal 2 3 6 4" xfId="16797" xr:uid="{83DDC8F7-6C83-4330-A4AC-DDF01240073C}"/>
    <cellStyle name="Normal 2 3 6 5" xfId="19019" xr:uid="{88FE2BD5-33A2-4C8A-93D3-0434976588EB}"/>
    <cellStyle name="Normal 2 3 6 6" xfId="9290" xr:uid="{B374E25C-ADA1-46D4-A6AB-6D1EC95C6C5B}"/>
    <cellStyle name="Normal 2 3 6 6 2" xfId="20611" xr:uid="{09724063-35E0-42C8-9AF4-3E7DBE1940A6}"/>
    <cellStyle name="Normal 2 3 6 6 2 2" xfId="26167" xr:uid="{9307FCD1-610B-4A9F-A3FE-ABCF5C221B2E}"/>
    <cellStyle name="Normal 2 3 6 6 2 3" xfId="31661" xr:uid="{F3CFBBE8-7D98-4AED-85D7-CD038CDC61F8}"/>
    <cellStyle name="Normal 2 3 6 6 2 4" xfId="37145" xr:uid="{585C5DD5-60B1-4B8A-89B3-C648116C7338}"/>
    <cellStyle name="Normal 2 3 6 6 3" xfId="23438" xr:uid="{EF0B50F6-4FBB-45C4-BF39-804F0653E681}"/>
    <cellStyle name="Normal 2 3 6 6 4" xfId="28932" xr:uid="{CCFD4193-A4B5-4157-9A88-593F1EF8D4CD}"/>
    <cellStyle name="Normal 2 3 6 6 5" xfId="34416" xr:uid="{9563D195-69D7-4C39-9943-BD2F800FD6BA}"/>
    <cellStyle name="Normal 2 3 7" xfId="7083" xr:uid="{AA4411DC-9857-4F56-B8B4-6120D3C24E5C}"/>
    <cellStyle name="Normal 2 3 7 2" xfId="14608" xr:uid="{E0B93242-6284-4406-8D1A-ECE86DEE1736}"/>
    <cellStyle name="Normal 2 3 7 2 2" xfId="21895" xr:uid="{547FFDFD-B81D-4A05-BBD4-24F39745767A}"/>
    <cellStyle name="Normal 2 3 7 2 2 2" xfId="27451" xr:uid="{FAF19C74-69A5-42AC-B486-D1D3E1F502EB}"/>
    <cellStyle name="Normal 2 3 7 2 2 3" xfId="32945" xr:uid="{DD35188A-6892-471F-9525-7E7C5A57662F}"/>
    <cellStyle name="Normal 2 3 7 2 2 4" xfId="38429" xr:uid="{552B1FB9-3A29-4038-BE90-C64364759E0D}"/>
    <cellStyle name="Normal 2 3 7 2 3" xfId="24722" xr:uid="{41111FC5-51BE-4FBE-9EDC-9BEDF98F9111}"/>
    <cellStyle name="Normal 2 3 7 2 4" xfId="30216" xr:uid="{78C2629C-F900-4593-A392-923F959EF1B7}"/>
    <cellStyle name="Normal 2 3 7 2 5" xfId="35700" xr:uid="{D0CABFF0-0906-4BAE-834B-D1DEA4F7A826}"/>
    <cellStyle name="Normal 2 3 7 3" xfId="12454" xr:uid="{184D8E43-0089-4129-AA9F-CB46CC6B49A8}"/>
    <cellStyle name="Normal 2 3 7 4" xfId="19883" xr:uid="{AAC508B0-D80F-4609-A903-07C0BD8BB6C0}"/>
    <cellStyle name="Normal 2 3 7 5" xfId="9291" xr:uid="{3AAA7B66-528F-4697-983B-6BA91C21F7A3}"/>
    <cellStyle name="Normal 2 3 7 5 2" xfId="20612" xr:uid="{76F819C8-59C2-406F-A8B9-69A3690E54AB}"/>
    <cellStyle name="Normal 2 3 7 5 2 2" xfId="26168" xr:uid="{4A48775F-5028-46D8-9751-A3E96BF6F02A}"/>
    <cellStyle name="Normal 2 3 7 5 2 3" xfId="31662" xr:uid="{B38D3234-E94E-4C2F-9E9A-B11C1A3F5D91}"/>
    <cellStyle name="Normal 2 3 7 5 2 4" xfId="37146" xr:uid="{72A1DAE5-DD53-4FA8-A12B-B150ABCE3D19}"/>
    <cellStyle name="Normal 2 3 7 5 3" xfId="23439" xr:uid="{2F9C6037-8B2B-4A89-9237-5D10EC6FF4AB}"/>
    <cellStyle name="Normal 2 3 7 5 4" xfId="28933" xr:uid="{3ADDA5C5-28C5-417E-B06A-F70C9C729ECC}"/>
    <cellStyle name="Normal 2 3 7 5 5" xfId="34417" xr:uid="{ACA64746-C7CC-48D7-9BBC-211C072E69CF}"/>
    <cellStyle name="Normal 2 3 8" xfId="14594" xr:uid="{0BC16D7B-1350-4AF6-9B49-A85196F26104}"/>
    <cellStyle name="Normal 2 3 8 2" xfId="21881" xr:uid="{62ED6419-ED33-4567-BE78-3101E36E8464}"/>
    <cellStyle name="Normal 2 3 8 2 2" xfId="27437" xr:uid="{FDB20E8F-4886-4DCD-8C07-76A464D3F507}"/>
    <cellStyle name="Normal 2 3 8 2 3" xfId="32931" xr:uid="{2151CDF4-E4A0-4297-BE69-2AE224CEEE07}"/>
    <cellStyle name="Normal 2 3 8 2 4" xfId="38415" xr:uid="{66532476-715E-4DB8-97E2-15227E18CE8A}"/>
    <cellStyle name="Normal 2 3 8 3" xfId="24708" xr:uid="{65271AC4-1431-4EC8-87BC-4E36CCD603C1}"/>
    <cellStyle name="Normal 2 3 8 4" xfId="30202" xr:uid="{BBE703FA-C1AA-4F69-8C8B-C419A8A378EE}"/>
    <cellStyle name="Normal 2 3 8 5" xfId="35686" xr:uid="{14A8C49A-A1B6-4B4B-B894-8D343FCAED1C}"/>
    <cellStyle name="Normal 2 3 9" xfId="11551" xr:uid="{3D0A9D24-0867-4A7E-A904-CB9B3340E7EB}"/>
    <cellStyle name="Normal 2 4" xfId="48" xr:uid="{00000000-0005-0000-0000-0000C8000000}"/>
    <cellStyle name="Normal 2 4 10" xfId="16798" xr:uid="{426E58DE-28AE-4FBB-BD8A-4FE0D0109C6C}"/>
    <cellStyle name="Normal 2 4 11" xfId="19020" xr:uid="{6B3770F8-EAD8-4FCC-BD80-1EE7D26116FF}"/>
    <cellStyle name="Normal 2 4 12" xfId="9292" xr:uid="{7B03EFA8-D0E8-45D5-9CA0-8DDCD610C28F}"/>
    <cellStyle name="Normal 2 4 12 2" xfId="20613" xr:uid="{214C5662-6E6E-4997-A370-E0F007E00A67}"/>
    <cellStyle name="Normal 2 4 12 2 2" xfId="26169" xr:uid="{78DAB4B7-B049-4767-BAAB-B3A51C65CD1C}"/>
    <cellStyle name="Normal 2 4 12 2 3" xfId="31663" xr:uid="{5E7FD457-FD15-4996-B92B-BD37DF76C160}"/>
    <cellStyle name="Normal 2 4 12 2 4" xfId="37147" xr:uid="{8B5BC79D-46B5-4848-B0C3-0915F95F7AA3}"/>
    <cellStyle name="Normal 2 4 12 3" xfId="23440" xr:uid="{E8DD5A37-677D-4A9E-A25B-E1D9B624A594}"/>
    <cellStyle name="Normal 2 4 12 4" xfId="28934" xr:uid="{1B391207-D9E1-4CB0-A1FE-26AF4F5342CE}"/>
    <cellStyle name="Normal 2 4 12 5" xfId="34418" xr:uid="{247B8946-2453-4172-A2C2-3799D3E3E602}"/>
    <cellStyle name="Normal 2 4 13" xfId="6205" xr:uid="{E58B9196-4260-4F40-8535-EEB46355C52F}"/>
    <cellStyle name="Normal 2 4 2" xfId="663" xr:uid="{329E74EF-1CA9-4FAF-9832-9FD1D63655C8}"/>
    <cellStyle name="Normal 2 4 2 2" xfId="6207" xr:uid="{BEB7483B-A613-4C73-88DB-73AA50D736EF}"/>
    <cellStyle name="Normal 2 4 2 2 2" xfId="14611" xr:uid="{41913047-E9A9-43BC-9BDB-3CB2B2EE2546}"/>
    <cellStyle name="Normal 2 4 2 2 2 2" xfId="21898" xr:uid="{5B3B7C4B-344D-487B-B481-FF25AF608BFA}"/>
    <cellStyle name="Normal 2 4 2 2 2 2 2" xfId="27454" xr:uid="{442C5239-6D89-43E8-B222-5699B660DE76}"/>
    <cellStyle name="Normal 2 4 2 2 2 2 3" xfId="32948" xr:uid="{0D41E95B-B37A-4102-A5A1-1813A92CF032}"/>
    <cellStyle name="Normal 2 4 2 2 2 2 4" xfId="38432" xr:uid="{0BDD6A56-B498-48A3-8BB4-D4C0CC28BF87}"/>
    <cellStyle name="Normal 2 4 2 2 2 3" xfId="24725" xr:uid="{D8880340-C37E-4204-B994-D4DCC8480E12}"/>
    <cellStyle name="Normal 2 4 2 2 2 4" xfId="30219" xr:uid="{00C6B350-7F8F-4A17-92EC-3834BB545767}"/>
    <cellStyle name="Normal 2 4 2 2 2 5" xfId="35703" xr:uid="{21F7E5FC-07D7-48B8-B9AF-0BEEAA90513C}"/>
    <cellStyle name="Normal 2 4 2 2 3" xfId="11564" xr:uid="{CA434DFA-F33B-4235-9AD6-C9F44C4160D7}"/>
    <cellStyle name="Normal 2 4 2 2 4" xfId="16800" xr:uid="{9656E7B5-751D-4FEF-9834-BD714347C9E3}"/>
    <cellStyle name="Normal 2 4 2 2 5" xfId="19022" xr:uid="{68FAE202-DFBF-4C49-B8C4-1BA1628B8B06}"/>
    <cellStyle name="Normal 2 4 2 2 6" xfId="9294" xr:uid="{A68F2E37-D2FE-49E6-863C-55C55060175B}"/>
    <cellStyle name="Normal 2 4 2 2 6 2" xfId="20615" xr:uid="{D0F4B8D5-5B94-41C2-9883-DF1164E16AC0}"/>
    <cellStyle name="Normal 2 4 2 2 6 2 2" xfId="26171" xr:uid="{C1A16B8E-5914-4C51-8B07-CCF0BE29C86F}"/>
    <cellStyle name="Normal 2 4 2 2 6 2 3" xfId="31665" xr:uid="{78340D0C-CC73-4A0D-A080-092893A031CD}"/>
    <cellStyle name="Normal 2 4 2 2 6 2 4" xfId="37149" xr:uid="{551346AB-8505-4D3A-9151-B3DE9453C6EA}"/>
    <cellStyle name="Normal 2 4 2 2 6 3" xfId="23442" xr:uid="{2E1AA7D9-F159-455C-A40C-102103293E99}"/>
    <cellStyle name="Normal 2 4 2 2 6 4" xfId="28936" xr:uid="{87D1CE6B-4743-489A-A18C-438D5AB3E39E}"/>
    <cellStyle name="Normal 2 4 2 2 6 5" xfId="34420" xr:uid="{0C35B435-4977-42D5-9A8F-19554AD03E2E}"/>
    <cellStyle name="Normal 2 4 2 3" xfId="6208" xr:uid="{013141B7-F2C6-4D0C-BD22-5D9D4B6DDEEA}"/>
    <cellStyle name="Normal 2 4 2 3 2" xfId="14612" xr:uid="{0EFC52A8-9EE3-4362-A78B-E4F6E125BF05}"/>
    <cellStyle name="Normal 2 4 2 3 2 2" xfId="21899" xr:uid="{FA1CEF60-9B20-46B0-AC4E-C30BB7F17724}"/>
    <cellStyle name="Normal 2 4 2 3 2 2 2" xfId="27455" xr:uid="{17531ACD-A309-4861-8757-BB2C07632DC8}"/>
    <cellStyle name="Normal 2 4 2 3 2 2 3" xfId="32949" xr:uid="{5D6E309C-4156-464C-8030-B315C32BC2BC}"/>
    <cellStyle name="Normal 2 4 2 3 2 2 4" xfId="38433" xr:uid="{0CF08183-8688-4817-9293-3E87237824E1}"/>
    <cellStyle name="Normal 2 4 2 3 2 3" xfId="24726" xr:uid="{02205F7A-A460-4312-B129-3199E5E77B80}"/>
    <cellStyle name="Normal 2 4 2 3 2 4" xfId="30220" xr:uid="{D44F6FDA-4445-4F9C-A3A0-47F97A0D4F2C}"/>
    <cellStyle name="Normal 2 4 2 3 2 5" xfId="35704" xr:uid="{60E0F72C-EADC-4765-A1AD-A2A229244D70}"/>
    <cellStyle name="Normal 2 4 2 3 3" xfId="11565" xr:uid="{37AD78BA-8CA1-4BE1-BC76-3353384A2322}"/>
    <cellStyle name="Normal 2 4 2 3 4" xfId="16801" xr:uid="{AA96E3E6-3009-4483-8C58-34C8607DBB1E}"/>
    <cellStyle name="Normal 2 4 2 3 5" xfId="19023" xr:uid="{D24AFD4D-7A9B-4CC4-8C34-CB6E5122717D}"/>
    <cellStyle name="Normal 2 4 2 3 6" xfId="9295" xr:uid="{7EADC7CC-4CB6-4391-A9A2-C11496861778}"/>
    <cellStyle name="Normal 2 4 2 3 6 2" xfId="20616" xr:uid="{E0604D1E-2BE0-4AC9-9ED3-145A50A5F06D}"/>
    <cellStyle name="Normal 2 4 2 3 6 2 2" xfId="26172" xr:uid="{E8C112DA-88E8-4114-BBDC-AE393ACDFC22}"/>
    <cellStyle name="Normal 2 4 2 3 6 2 3" xfId="31666" xr:uid="{F9EA76E9-CF2F-40C6-A6D2-534AA4CBA19B}"/>
    <cellStyle name="Normal 2 4 2 3 6 2 4" xfId="37150" xr:uid="{574FE798-8E8C-444D-AA82-E68D0544A370}"/>
    <cellStyle name="Normal 2 4 2 3 6 3" xfId="23443" xr:uid="{FE95B2A7-D08C-4FFC-AF32-25D8ACC739CC}"/>
    <cellStyle name="Normal 2 4 2 3 6 4" xfId="28937" xr:uid="{56C51F19-488A-4B4B-B3D3-7DAB461F7D1E}"/>
    <cellStyle name="Normal 2 4 2 3 6 5" xfId="34421" xr:uid="{0CDAA3BD-86B3-431E-90AB-411950508AAB}"/>
    <cellStyle name="Normal 2 4 2 4" xfId="14610" xr:uid="{D6699065-EE74-4F38-B2BF-1CE2793A7E9D}"/>
    <cellStyle name="Normal 2 4 2 4 2" xfId="21897" xr:uid="{A39E641E-F7A8-41D6-BE20-0AD15029BCE6}"/>
    <cellStyle name="Normal 2 4 2 4 2 2" xfId="27453" xr:uid="{74C97B4D-07AC-4AFD-BC9C-E3892FD10972}"/>
    <cellStyle name="Normal 2 4 2 4 2 3" xfId="32947" xr:uid="{50666F7D-38F0-4727-A637-BDF3A787D9F4}"/>
    <cellStyle name="Normal 2 4 2 4 2 4" xfId="38431" xr:uid="{52BC1398-65A9-4DC4-8B94-96B5F16F204A}"/>
    <cellStyle name="Normal 2 4 2 4 3" xfId="24724" xr:uid="{BD0B5C1A-774D-42FF-8C64-A136DA124AA2}"/>
    <cellStyle name="Normal 2 4 2 4 4" xfId="30218" xr:uid="{50433923-E185-4B33-8CB2-39D740ED76E1}"/>
    <cellStyle name="Normal 2 4 2 4 5" xfId="35702" xr:uid="{16A698AE-A973-4DEF-BEF2-1B41EC4FEEEF}"/>
    <cellStyle name="Normal 2 4 2 5" xfId="11563" xr:uid="{26CC5C85-97E8-431F-8419-CE09DFB3A0B6}"/>
    <cellStyle name="Normal 2 4 2 6" xfId="16799" xr:uid="{B83035C1-E133-47AF-99E6-D4AE1C57839B}"/>
    <cellStyle name="Normal 2 4 2 7" xfId="19021" xr:uid="{F49D27D8-EDCA-4213-A760-75D1EDC4B5E2}"/>
    <cellStyle name="Normal 2 4 2 8" xfId="9293" xr:uid="{5CD332B8-16D7-4EE1-812E-91ECEBD52A37}"/>
    <cellStyle name="Normal 2 4 2 8 2" xfId="20614" xr:uid="{049997DB-C1D7-4131-98AB-DC290837B8B5}"/>
    <cellStyle name="Normal 2 4 2 8 2 2" xfId="26170" xr:uid="{05624136-2C60-45CD-96A4-6E989F4F035C}"/>
    <cellStyle name="Normal 2 4 2 8 2 3" xfId="31664" xr:uid="{94730E83-0F55-4A02-8C75-24CC2CA80B30}"/>
    <cellStyle name="Normal 2 4 2 8 2 4" xfId="37148" xr:uid="{F59E0AFD-3FFD-4F86-B0C4-920EAB3DC3C2}"/>
    <cellStyle name="Normal 2 4 2 8 3" xfId="23441" xr:uid="{1EE71071-2343-4AD5-B5EF-63D01D61217F}"/>
    <cellStyle name="Normal 2 4 2 8 4" xfId="28935" xr:uid="{69E9F00D-FB4B-45BE-8503-803E61ADCA39}"/>
    <cellStyle name="Normal 2 4 2 8 5" xfId="34419" xr:uid="{63F5AD78-6096-4D20-B4B0-FA5170EC46BF}"/>
    <cellStyle name="Normal 2 4 2 9" xfId="6206" xr:uid="{B1F530A9-9FC6-44AF-978B-212551827EBC}"/>
    <cellStyle name="Normal 2 4 3" xfId="6209" xr:uid="{2E0A892D-D0EE-4E66-87D8-7B5D10150B54}"/>
    <cellStyle name="Normal 2 4 3 2" xfId="14613" xr:uid="{CBC575DD-0B94-4574-9602-10B7F9736D8A}"/>
    <cellStyle name="Normal 2 4 3 2 2" xfId="21900" xr:uid="{F4F9344A-A474-4241-B38A-85B6F22DD407}"/>
    <cellStyle name="Normal 2 4 3 2 2 2" xfId="27456" xr:uid="{BD56182D-439D-4CC3-BD8F-AA2E1DAC5F3B}"/>
    <cellStyle name="Normal 2 4 3 2 2 3" xfId="32950" xr:uid="{58307307-885F-4BD4-B505-E8E998268E74}"/>
    <cellStyle name="Normal 2 4 3 2 2 4" xfId="38434" xr:uid="{EC6DBE9E-314A-4174-8780-9750B5AFAC89}"/>
    <cellStyle name="Normal 2 4 3 2 3" xfId="24727" xr:uid="{73787270-671A-483E-9673-4800A1A6F184}"/>
    <cellStyle name="Normal 2 4 3 2 4" xfId="30221" xr:uid="{367AD35F-0731-46C4-A4DB-8888C7DB1791}"/>
    <cellStyle name="Normal 2 4 3 2 5" xfId="35705" xr:uid="{03095F66-D81B-4C2C-9876-206C78905211}"/>
    <cellStyle name="Normal 2 4 3 3" xfId="11566" xr:uid="{5C4649A0-C604-46CB-B144-D5AB24630248}"/>
    <cellStyle name="Normal 2 4 3 4" xfId="16802" xr:uid="{991F826D-4DDF-4D40-8FEB-9A07ABB6EAD8}"/>
    <cellStyle name="Normal 2 4 3 5" xfId="19024" xr:uid="{D7E6E7BD-10AD-49C6-A469-EEE19EDAA0A6}"/>
    <cellStyle name="Normal 2 4 3 6" xfId="9296" xr:uid="{A98A494B-3AAB-4C6F-B3FD-C2DAFF6931DD}"/>
    <cellStyle name="Normal 2 4 3 6 2" xfId="20617" xr:uid="{5B942FE4-78A6-4A14-AE77-07D8936C819B}"/>
    <cellStyle name="Normal 2 4 3 6 2 2" xfId="26173" xr:uid="{83C53B82-AE91-4484-97AA-3C53080048F4}"/>
    <cellStyle name="Normal 2 4 3 6 2 3" xfId="31667" xr:uid="{B0D52BEB-D1EC-4F30-A7CB-068AF62A6831}"/>
    <cellStyle name="Normal 2 4 3 6 2 4" xfId="37151" xr:uid="{9CB5EB3B-92AD-4107-BEE5-96E0CD3AFB96}"/>
    <cellStyle name="Normal 2 4 3 6 3" xfId="23444" xr:uid="{ADB4FB60-BFEC-4261-BDA0-0146F1AD6BB5}"/>
    <cellStyle name="Normal 2 4 3 6 4" xfId="28938" xr:uid="{B91CA641-6D26-4521-9943-77E17BAA0060}"/>
    <cellStyle name="Normal 2 4 3 6 5" xfId="34422" xr:uid="{6F995F08-FB12-4EF5-8E1E-5711785A876C}"/>
    <cellStyle name="Normal 2 4 4" xfId="6210" xr:uid="{CD268FDA-A888-47A0-9AB9-E08D222E7ED4}"/>
    <cellStyle name="Normal 2 4 4 2" xfId="14614" xr:uid="{399418FF-4EB2-4399-98EC-5603B3DD601E}"/>
    <cellStyle name="Normal 2 4 4 2 2" xfId="21901" xr:uid="{8437132B-9280-4E99-88B6-7BDFA064E3BC}"/>
    <cellStyle name="Normal 2 4 4 2 2 2" xfId="27457" xr:uid="{3A8AF0B6-A285-4332-9BCD-437C1A9F0E04}"/>
    <cellStyle name="Normal 2 4 4 2 2 3" xfId="32951" xr:uid="{8BB69C41-805C-4AAA-8346-86D07FF81DE7}"/>
    <cellStyle name="Normal 2 4 4 2 2 4" xfId="38435" xr:uid="{9A1FBF0C-B118-45C4-86C8-FB78B1EAD96E}"/>
    <cellStyle name="Normal 2 4 4 2 3" xfId="24728" xr:uid="{4E67F22F-BF38-4E6C-992B-5D2B0DF7E3F3}"/>
    <cellStyle name="Normal 2 4 4 2 4" xfId="30222" xr:uid="{CDCDF8B0-2390-42CF-8CAF-491B60ADD968}"/>
    <cellStyle name="Normal 2 4 4 2 5" xfId="35706" xr:uid="{FB036973-D430-4863-817A-737D42D8CDD8}"/>
    <cellStyle name="Normal 2 4 4 3" xfId="11567" xr:uid="{B70D2B48-E8D0-4CDA-9C91-85E33CC86A8F}"/>
    <cellStyle name="Normal 2 4 4 4" xfId="16803" xr:uid="{49C1A860-C671-40E1-8B9D-8A81EA98EA3D}"/>
    <cellStyle name="Normal 2 4 4 5" xfId="19025" xr:uid="{AD723337-07B7-4328-9DF5-7905DC1B7780}"/>
    <cellStyle name="Normal 2 4 4 6" xfId="9297" xr:uid="{87061847-923F-447B-AC40-91AD9552450A}"/>
    <cellStyle name="Normal 2 4 4 6 2" xfId="20618" xr:uid="{836E78A1-E75F-42DE-9002-457A7D7E4AF6}"/>
    <cellStyle name="Normal 2 4 4 6 2 2" xfId="26174" xr:uid="{355DCC07-F018-4D08-B825-7B22D2FEC77C}"/>
    <cellStyle name="Normal 2 4 4 6 2 3" xfId="31668" xr:uid="{766AAFFE-A0D2-4465-93A9-2DE5CD2869C4}"/>
    <cellStyle name="Normal 2 4 4 6 2 4" xfId="37152" xr:uid="{7C3641A4-6196-4560-AC1B-1EB175B8CEF1}"/>
    <cellStyle name="Normal 2 4 4 6 3" xfId="23445" xr:uid="{E3B7E68E-CD82-4F5E-AC55-91D2B9CB7A60}"/>
    <cellStyle name="Normal 2 4 4 6 4" xfId="28939" xr:uid="{47ADF06A-E1D2-4E37-89F7-A975D15B6371}"/>
    <cellStyle name="Normal 2 4 4 6 5" xfId="34423" xr:uid="{CEFD59FA-AC3C-46C7-ABC3-C56DE92C7E18}"/>
    <cellStyle name="Normal 2 4 5" xfId="6211" xr:uid="{9E1BE743-A284-4A72-B79A-565856C8AF17}"/>
    <cellStyle name="Normal 2 4 5 2" xfId="14615" xr:uid="{3188672D-E434-4B42-B9FD-EF855C8E429A}"/>
    <cellStyle name="Normal 2 4 5 2 2" xfId="21902" xr:uid="{B4DAA95B-BD7B-4B63-90BC-E694F38DDCEB}"/>
    <cellStyle name="Normal 2 4 5 2 2 2" xfId="27458" xr:uid="{94682A13-AE6E-4058-8EF0-229E074F9678}"/>
    <cellStyle name="Normal 2 4 5 2 2 3" xfId="32952" xr:uid="{ACE1AAB6-8E01-4EB9-910F-8953DA2E2C0D}"/>
    <cellStyle name="Normal 2 4 5 2 2 4" xfId="38436" xr:uid="{9D30D3A5-5868-4F6B-9E34-B495881AF741}"/>
    <cellStyle name="Normal 2 4 5 2 3" xfId="24729" xr:uid="{86B05B1F-C2B6-4310-B7A2-4366FA2B18F9}"/>
    <cellStyle name="Normal 2 4 5 2 4" xfId="30223" xr:uid="{EFB0AA6C-3965-44DD-9EF0-5A0D06F7241B}"/>
    <cellStyle name="Normal 2 4 5 2 5" xfId="35707" xr:uid="{6A8250B2-E470-432D-93ED-788EBB66770E}"/>
    <cellStyle name="Normal 2 4 5 3" xfId="11568" xr:uid="{D42BEE97-C780-4B15-9390-0B99B6B4D905}"/>
    <cellStyle name="Normal 2 4 5 4" xfId="16804" xr:uid="{B9E26F3F-4DE4-4CBD-B40C-BEB0855300E2}"/>
    <cellStyle name="Normal 2 4 5 5" xfId="19026" xr:uid="{7D327EC5-881D-4FE8-8CEC-74425EA0197D}"/>
    <cellStyle name="Normal 2 4 5 6" xfId="9298" xr:uid="{11587CF0-7FED-4A12-A0AA-42909B0C920A}"/>
    <cellStyle name="Normal 2 4 5 6 2" xfId="20619" xr:uid="{421A457D-4CA8-4B7A-98C2-C317EDFB14AF}"/>
    <cellStyle name="Normal 2 4 5 6 2 2" xfId="26175" xr:uid="{4A449DF3-963C-41CE-9185-3BA7558E67AF}"/>
    <cellStyle name="Normal 2 4 5 6 2 3" xfId="31669" xr:uid="{17DD5AC7-9AC8-4A56-A74C-95A82A5F5FD0}"/>
    <cellStyle name="Normal 2 4 5 6 2 4" xfId="37153" xr:uid="{51FF2F74-129D-444A-8F04-D93B37740CCD}"/>
    <cellStyle name="Normal 2 4 5 6 3" xfId="23446" xr:uid="{DB8AC3F4-0047-4288-80D9-E0D71ADC82DA}"/>
    <cellStyle name="Normal 2 4 5 6 4" xfId="28940" xr:uid="{8C5AC88A-6788-4B5D-8073-2EF47E60F387}"/>
    <cellStyle name="Normal 2 4 5 6 5" xfId="34424" xr:uid="{5AF876ED-BCD2-42ED-A7C4-3D7021519AA6}"/>
    <cellStyle name="Normal 2 4 6" xfId="7196" xr:uid="{05162292-4001-45D7-AB2A-CFA00B816F96}"/>
    <cellStyle name="Normal 2 4 6 2" xfId="14616" xr:uid="{133BC318-C1DA-42FB-850C-D8B71F4B38EF}"/>
    <cellStyle name="Normal 2 4 6 2 2" xfId="21903" xr:uid="{E31F2D79-19CE-4C14-93D6-AFD128A313F5}"/>
    <cellStyle name="Normal 2 4 6 2 2 2" xfId="27459" xr:uid="{09388CE0-E366-437D-970F-CA259633F789}"/>
    <cellStyle name="Normal 2 4 6 2 2 3" xfId="32953" xr:uid="{D417306A-5CEC-4ED4-AD9A-EC4BDB4209E1}"/>
    <cellStyle name="Normal 2 4 6 2 2 4" xfId="38437" xr:uid="{FB992CB9-3C8C-4190-AFEA-3120F74BD0F2}"/>
    <cellStyle name="Normal 2 4 6 2 3" xfId="24730" xr:uid="{58C996A5-90E3-4B4A-8B45-92AAE149D57D}"/>
    <cellStyle name="Normal 2 4 6 2 4" xfId="30224" xr:uid="{15362B54-0172-4C3B-AE47-76126C4468A9}"/>
    <cellStyle name="Normal 2 4 6 2 5" xfId="35708" xr:uid="{700E11A0-9021-4851-84D7-EAF0E45EA470}"/>
    <cellStyle name="Normal 2 4 6 3" xfId="12458" xr:uid="{8E537DAD-BD47-4179-AF68-89D46246A680}"/>
    <cellStyle name="Normal 2 4 6 4" xfId="9299" xr:uid="{77EF71E5-8F0C-4859-B561-21CB37ECDB63}"/>
    <cellStyle name="Normal 2 4 6 4 2" xfId="20620" xr:uid="{37D46F72-FE80-44BA-BEC9-12492836C449}"/>
    <cellStyle name="Normal 2 4 6 4 2 2" xfId="26176" xr:uid="{87F365AF-E970-458B-BE10-7A2F9AE89D22}"/>
    <cellStyle name="Normal 2 4 6 4 2 3" xfId="31670" xr:uid="{A75F8083-1C7D-4EDF-AA84-3FE0E7E632F0}"/>
    <cellStyle name="Normal 2 4 6 4 2 4" xfId="37154" xr:uid="{2280E6DA-455F-4BC7-A4D8-92043C736562}"/>
    <cellStyle name="Normal 2 4 6 4 3" xfId="23447" xr:uid="{8225DA1A-4A5D-4B90-BEAB-2D42A4791297}"/>
    <cellStyle name="Normal 2 4 6 4 4" xfId="28941" xr:uid="{8067FC26-ABD4-453B-9858-421A5102D280}"/>
    <cellStyle name="Normal 2 4 6 4 5" xfId="34425" xr:uid="{770DC9D3-0BED-4C78-941C-272066503444}"/>
    <cellStyle name="Normal 2 4 7" xfId="9300" xr:uid="{F4F3BA03-D145-480C-AE1B-DC44E0191467}"/>
    <cellStyle name="Normal 2 4 7 2" xfId="20621" xr:uid="{E5582A62-01CB-48F8-8C9A-1CF603AA440B}"/>
    <cellStyle name="Normal 2 4 7 2 2" xfId="26177" xr:uid="{FB4CC1CC-DF73-44C3-910F-FAB5B5F2AB42}"/>
    <cellStyle name="Normal 2 4 7 2 3" xfId="31671" xr:uid="{4CC95538-7AFD-4573-9A4D-5E7E6439FEAF}"/>
    <cellStyle name="Normal 2 4 7 2 4" xfId="37155" xr:uid="{2BFEFB60-40DF-4369-A7F3-3092A787EE11}"/>
    <cellStyle name="Normal 2 4 7 3" xfId="23448" xr:uid="{F0BB800B-DAF8-43BF-B05A-43C05D16C124}"/>
    <cellStyle name="Normal 2 4 7 4" xfId="28942" xr:uid="{285FDF02-975C-4E07-9214-0341271E40D8}"/>
    <cellStyle name="Normal 2 4 7 5" xfId="34426" xr:uid="{A979B997-07D3-4148-84A2-6B5294A458BE}"/>
    <cellStyle name="Normal 2 4 8" xfId="14609" xr:uid="{AD891B6E-73CA-47B3-94A1-D04A9C05A956}"/>
    <cellStyle name="Normal 2 4 8 2" xfId="21896" xr:uid="{3A72A3EF-437C-4CCA-9A70-BBB7775F718F}"/>
    <cellStyle name="Normal 2 4 8 2 2" xfId="27452" xr:uid="{2BF9468D-4A85-49A7-812E-6B00641C224F}"/>
    <cellStyle name="Normal 2 4 8 2 3" xfId="32946" xr:uid="{2338D9D4-50DE-4482-B6EF-B5B686D7AFC7}"/>
    <cellStyle name="Normal 2 4 8 2 4" xfId="38430" xr:uid="{10FA5068-34E0-414A-8EF3-C5F178654DE7}"/>
    <cellStyle name="Normal 2 4 8 3" xfId="24723" xr:uid="{ABBFB229-FBE6-4FDA-A65C-14995674FEAE}"/>
    <cellStyle name="Normal 2 4 8 4" xfId="30217" xr:uid="{57C54B01-5306-40BF-AA3E-89AB0A66FD53}"/>
    <cellStyle name="Normal 2 4 8 5" xfId="35701" xr:uid="{9FDDBA71-96CE-451A-AA2D-2BB2ABE0B114}"/>
    <cellStyle name="Normal 2 4 9" xfId="11562" xr:uid="{DBF0B414-F091-405A-981A-BA1371E64AAD}"/>
    <cellStyle name="Normal 2 5" xfId="664" xr:uid="{BEDF7E37-69AF-40DB-8020-42B3A02C7300}"/>
    <cellStyle name="Normal 2 5 2" xfId="665" xr:uid="{9D19DA3F-88EF-404A-89F4-2243A14D66F7}"/>
    <cellStyle name="Normal 2 5 2 2" xfId="14618" xr:uid="{F83E7B6E-03E3-4B20-8A9B-F782ED4ED628}"/>
    <cellStyle name="Normal 2 5 2 2 2" xfId="21905" xr:uid="{E5B2A78C-C743-4B00-8D0E-963FDAC9DF30}"/>
    <cellStyle name="Normal 2 5 2 2 2 2" xfId="27461" xr:uid="{E1C42B06-F2CB-4CF0-BB39-429667DF2498}"/>
    <cellStyle name="Normal 2 5 2 2 2 3" xfId="32955" xr:uid="{EA6629AC-0E8D-4F17-B7C3-6B3182B99E6C}"/>
    <cellStyle name="Normal 2 5 2 2 2 4" xfId="38439" xr:uid="{F7F02FE4-1C62-4D9B-83A7-0C5EC3D1AA24}"/>
    <cellStyle name="Normal 2 5 2 2 3" xfId="24732" xr:uid="{AB0B72C0-9BD9-4459-B19D-3F367FCBAABD}"/>
    <cellStyle name="Normal 2 5 2 2 4" xfId="30226" xr:uid="{2A515DE9-E35A-4725-9404-E5FC00333BE8}"/>
    <cellStyle name="Normal 2 5 2 2 5" xfId="35710" xr:uid="{2DD3DFDA-E938-4C92-B0AA-65678644218B}"/>
    <cellStyle name="Normal 2 5 2 3" xfId="11570" xr:uid="{17727D84-F091-44A5-A62C-C1B93863AB77}"/>
    <cellStyle name="Normal 2 5 2 4" xfId="16806" xr:uid="{3839BBB8-D06F-4638-9F08-0ADAE5873115}"/>
    <cellStyle name="Normal 2 5 2 5" xfId="19028" xr:uid="{D937F53A-6A4B-4ADA-A7D2-E86180FCBD42}"/>
    <cellStyle name="Normal 2 5 2 6" xfId="9302" xr:uid="{8D135462-F812-41B9-8815-5BC56E1FAE12}"/>
    <cellStyle name="Normal 2 5 2 6 2" xfId="20623" xr:uid="{A65304D9-F6D6-468B-B1CD-3BA149ABBF4E}"/>
    <cellStyle name="Normal 2 5 2 6 2 2" xfId="26179" xr:uid="{738741D0-C285-45F6-8502-513E186A44E8}"/>
    <cellStyle name="Normal 2 5 2 6 2 3" xfId="31673" xr:uid="{9C795ECD-3C12-420E-B16C-F1A63D6ACCC2}"/>
    <cellStyle name="Normal 2 5 2 6 2 4" xfId="37157" xr:uid="{A0078847-49D2-4477-BE1E-780FED9D24FB}"/>
    <cellStyle name="Normal 2 5 2 6 3" xfId="23450" xr:uid="{BF24C9DE-71AE-4509-8E38-77C996338F08}"/>
    <cellStyle name="Normal 2 5 2 6 4" xfId="28944" xr:uid="{97854D8A-3ED0-4767-BECA-8D0495DC8137}"/>
    <cellStyle name="Normal 2 5 2 6 5" xfId="34428" xr:uid="{EA93F625-40DD-417D-A4D9-A104D818D616}"/>
    <cellStyle name="Normal 2 5 2 7" xfId="6213" xr:uid="{743716DE-E46E-450F-99AE-92F6EBC6438E}"/>
    <cellStyle name="Normal 2 5 3" xfId="6214" xr:uid="{2D4DBDB6-8CB1-4641-A2A9-89B782C15341}"/>
    <cellStyle name="Normal 2 5 3 2" xfId="14619" xr:uid="{28B2F181-C288-4685-8B9B-0ED0188BE492}"/>
    <cellStyle name="Normal 2 5 3 2 2" xfId="21906" xr:uid="{CADBEFB8-B8F5-412E-B26D-957F7A4F312A}"/>
    <cellStyle name="Normal 2 5 3 2 2 2" xfId="27462" xr:uid="{B4B020D0-A5FC-4CB3-9345-7F523DACD521}"/>
    <cellStyle name="Normal 2 5 3 2 2 3" xfId="32956" xr:uid="{001FDD8A-8BC2-4D6F-AC37-C22337FA5358}"/>
    <cellStyle name="Normal 2 5 3 2 2 4" xfId="38440" xr:uid="{797E6D13-42A0-4D08-83FA-BAEC4242CF92}"/>
    <cellStyle name="Normal 2 5 3 2 3" xfId="24733" xr:uid="{4A135312-D396-431F-97F3-58BC4CAC82E5}"/>
    <cellStyle name="Normal 2 5 3 2 4" xfId="30227" xr:uid="{2DEC975C-EB89-4D61-99E1-5CABFC87C723}"/>
    <cellStyle name="Normal 2 5 3 2 5" xfId="35711" xr:uid="{ACA4F3DB-C17F-4D29-B357-7116AA708BE4}"/>
    <cellStyle name="Normal 2 5 3 3" xfId="11571" xr:uid="{30FB3AAF-2186-4DDC-AE6C-E5D699A4D23D}"/>
    <cellStyle name="Normal 2 5 3 4" xfId="16807" xr:uid="{E79D2A4C-9AB0-42B0-BA1A-377ACF77A669}"/>
    <cellStyle name="Normal 2 5 3 5" xfId="19029" xr:uid="{9204851F-3EE0-4314-A115-38B126E7B87E}"/>
    <cellStyle name="Normal 2 5 3 6" xfId="9303" xr:uid="{020D6AE8-61C1-41E6-A372-7B85AD62AA1F}"/>
    <cellStyle name="Normal 2 5 3 6 2" xfId="20624" xr:uid="{3751F480-53F2-468B-A907-52391353CE98}"/>
    <cellStyle name="Normal 2 5 3 6 2 2" xfId="26180" xr:uid="{EF08B7F8-1E44-4907-B290-EBE910A2F1B7}"/>
    <cellStyle name="Normal 2 5 3 6 2 3" xfId="31674" xr:uid="{0CE7F0C3-92A4-43F6-8169-98BD1AE57842}"/>
    <cellStyle name="Normal 2 5 3 6 2 4" xfId="37158" xr:uid="{5E10C600-3BC4-4DD8-A8CF-31BD6A314661}"/>
    <cellStyle name="Normal 2 5 3 6 3" xfId="23451" xr:uid="{174827EE-4822-4484-804A-D1C56A0A6058}"/>
    <cellStyle name="Normal 2 5 3 6 4" xfId="28945" xr:uid="{7ACC6874-CEB6-476A-A554-B99498C05B49}"/>
    <cellStyle name="Normal 2 5 3 6 5" xfId="34429" xr:uid="{700F3354-B2C0-4BA9-BF9E-A8B1D1601ADF}"/>
    <cellStyle name="Normal 2 5 4" xfId="14617" xr:uid="{0721233C-D0F7-407E-BB21-9EEB03FC3C2A}"/>
    <cellStyle name="Normal 2 5 4 2" xfId="21904" xr:uid="{FE23FFE9-0D16-4971-8CA8-A332A063B68E}"/>
    <cellStyle name="Normal 2 5 4 2 2" xfId="27460" xr:uid="{E2E0E4DF-C621-4D90-91D4-8A44FC926A69}"/>
    <cellStyle name="Normal 2 5 4 2 3" xfId="32954" xr:uid="{60FF1BDB-86BA-4FF2-B52D-5CD629579BAB}"/>
    <cellStyle name="Normal 2 5 4 2 4" xfId="38438" xr:uid="{01B72516-2590-4EB7-8487-39CFB7CB2C0B}"/>
    <cellStyle name="Normal 2 5 4 3" xfId="24731" xr:uid="{8ABA75D1-3D0D-4AAC-97FF-764F8E874674}"/>
    <cellStyle name="Normal 2 5 4 4" xfId="30225" xr:uid="{B1E051AC-A696-4950-8F36-FBFF771BDA8E}"/>
    <cellStyle name="Normal 2 5 4 5" xfId="35709" xr:uid="{9E8704C2-F2CF-4378-9E3A-977AAC72B2F7}"/>
    <cellStyle name="Normal 2 5 5" xfId="11569" xr:uid="{12404367-7CE9-411F-A4A0-E78E1B2888C6}"/>
    <cellStyle name="Normal 2 5 6" xfId="16805" xr:uid="{1EDF0109-72C6-474B-807A-C83F208BB3F3}"/>
    <cellStyle name="Normal 2 5 7" xfId="19027" xr:uid="{C8DA3413-5755-43E5-8501-F20A95B872A0}"/>
    <cellStyle name="Normal 2 5 8" xfId="9301" xr:uid="{6811B4D3-FED6-48C7-9436-72366AC5CC81}"/>
    <cellStyle name="Normal 2 5 8 2" xfId="20622" xr:uid="{59FCC61B-FBC5-425F-8111-F9A39B44AFC9}"/>
    <cellStyle name="Normal 2 5 8 2 2" xfId="26178" xr:uid="{D8192AE9-1777-4F75-9204-32AF9A3188AA}"/>
    <cellStyle name="Normal 2 5 8 2 3" xfId="31672" xr:uid="{9D7FFD36-82D8-4EC5-91EF-7230D4D2B277}"/>
    <cellStyle name="Normal 2 5 8 2 4" xfId="37156" xr:uid="{6DFB4341-157D-4297-85C1-FA9350F28021}"/>
    <cellStyle name="Normal 2 5 8 3" xfId="23449" xr:uid="{CF1568D5-DC7A-4D23-B5D1-13764528BC11}"/>
    <cellStyle name="Normal 2 5 8 4" xfId="28943" xr:uid="{7DEC4D58-A439-4E6D-B752-117336D17A74}"/>
    <cellStyle name="Normal 2 5 8 5" xfId="34427" xr:uid="{94C7F360-54AD-4C2A-86E2-9D2A72DDE9FE}"/>
    <cellStyle name="Normal 2 5 9" xfId="6212" xr:uid="{F207E6F6-A233-4E0C-8AD6-DEA8B18A8666}"/>
    <cellStyle name="Normal 2 6" xfId="666" xr:uid="{3AC0D624-0967-4788-B023-DDC091087E5B}"/>
    <cellStyle name="Normal 2 6 2" xfId="14620" xr:uid="{44F2A0BD-FD54-412E-862D-012FC340A401}"/>
    <cellStyle name="Normal 2 6 2 2" xfId="21907" xr:uid="{5130DF30-ACD1-49F0-9102-77FEFE0E50A8}"/>
    <cellStyle name="Normal 2 6 2 2 2" xfId="27463" xr:uid="{5216850A-93C4-4008-8FFA-63EE50F08199}"/>
    <cellStyle name="Normal 2 6 2 2 3" xfId="32957" xr:uid="{6D672597-6C2A-4D0B-A1A2-5475F1033351}"/>
    <cellStyle name="Normal 2 6 2 2 4" xfId="38441" xr:uid="{868E3D9B-9288-4C31-9251-0E4BB4818D27}"/>
    <cellStyle name="Normal 2 6 2 3" xfId="24734" xr:uid="{2ADEC727-4246-408F-8A43-FF55FED36907}"/>
    <cellStyle name="Normal 2 6 2 4" xfId="30228" xr:uid="{25C5E6E9-6208-4E3E-A537-630EA216FE85}"/>
    <cellStyle name="Normal 2 6 2 5" xfId="35712" xr:uid="{5843D3D3-EFB4-4175-94B7-5728EE086800}"/>
    <cellStyle name="Normal 2 6 3" xfId="11572" xr:uid="{7CE6C725-8953-412F-AB14-0B6AD346DAFF}"/>
    <cellStyle name="Normal 2 6 4" xfId="16808" xr:uid="{46349AF2-85F8-4759-9E1A-7E5FC1AD2444}"/>
    <cellStyle name="Normal 2 6 5" xfId="19030" xr:uid="{7CF5C703-DDE5-4995-B3FC-735B747E1519}"/>
    <cellStyle name="Normal 2 6 6" xfId="9304" xr:uid="{8707DC6E-1AC3-4BEE-B6C8-A87858B81768}"/>
    <cellStyle name="Normal 2 6 6 2" xfId="20625" xr:uid="{0F6AF4DD-E800-49D3-BEF3-33C2FD460B09}"/>
    <cellStyle name="Normal 2 6 6 2 2" xfId="26181" xr:uid="{A3774A18-C7BF-41B1-95A5-78C850E5EC2B}"/>
    <cellStyle name="Normal 2 6 6 2 3" xfId="31675" xr:uid="{73C3240A-FC78-4B39-9C66-D03A47964962}"/>
    <cellStyle name="Normal 2 6 6 2 4" xfId="37159" xr:uid="{2298A257-7A60-4E67-923E-9EBDCC8FFEBA}"/>
    <cellStyle name="Normal 2 6 6 3" xfId="23452" xr:uid="{227B75A8-2B2C-4D4B-A961-B159EB55C5A2}"/>
    <cellStyle name="Normal 2 6 6 4" xfId="28946" xr:uid="{647CC1DE-1DFF-4EF0-96A0-367F9487CDF2}"/>
    <cellStyle name="Normal 2 6 6 5" xfId="34430" xr:uid="{3452B7C5-FB3C-411B-8F93-78367D543694}"/>
    <cellStyle name="Normal 2 6 7" xfId="6215" xr:uid="{59115F77-33CE-4A63-88B0-26A3E67E73D6}"/>
    <cellStyle name="Normal 2 7" xfId="667" xr:uid="{85A2E642-B552-4666-A67F-D00548858E77}"/>
    <cellStyle name="Normal 2 7 2" xfId="14621" xr:uid="{EAA9692E-E227-4CA4-8F7D-07F51526ABC1}"/>
    <cellStyle name="Normal 2 7 2 2" xfId="21908" xr:uid="{DDCF7788-39DA-42D6-BF24-0314BF168840}"/>
    <cellStyle name="Normal 2 7 2 2 2" xfId="27464" xr:uid="{20EA3D1B-1034-470A-BBB9-9D8FEA93A06A}"/>
    <cellStyle name="Normal 2 7 2 2 3" xfId="32958" xr:uid="{F86CDC01-B630-4B76-987B-334AD8F593F2}"/>
    <cellStyle name="Normal 2 7 2 2 4" xfId="38442" xr:uid="{89ACAC63-91B8-4D13-87F9-FCB323DFAAA9}"/>
    <cellStyle name="Normal 2 7 2 3" xfId="24735" xr:uid="{3524120F-B2F3-4CB1-BB99-5A4C8E281B6A}"/>
    <cellStyle name="Normal 2 7 2 4" xfId="30229" xr:uid="{7BA9CE31-3F58-4003-8397-9EDBE1ADECF3}"/>
    <cellStyle name="Normal 2 7 2 5" xfId="35713" xr:uid="{9E4141D3-F61B-4DF1-AFBD-856FF4143B22}"/>
    <cellStyle name="Normal 2 7 3" xfId="11573" xr:uid="{BA0762C4-A2A8-4966-B8A8-9C4CF93E8BE7}"/>
    <cellStyle name="Normal 2 7 4" xfId="16809" xr:uid="{9FFCDFC3-D485-4A89-AD65-23B7FF83ADF0}"/>
    <cellStyle name="Normal 2 7 5" xfId="19031" xr:uid="{0262A282-2048-464E-834C-E3A6777BCB64}"/>
    <cellStyle name="Normal 2 7 6" xfId="9305" xr:uid="{607FD4A2-BEFA-4F91-B56B-6D978B40DF15}"/>
    <cellStyle name="Normal 2 7 6 2" xfId="20626" xr:uid="{45702067-9152-44B5-BFEF-ACC9C8454D5E}"/>
    <cellStyle name="Normal 2 7 6 2 2" xfId="26182" xr:uid="{07A8F7D1-76A7-4D04-9A21-FCDED5926C5B}"/>
    <cellStyle name="Normal 2 7 6 2 3" xfId="31676" xr:uid="{27F1D6A9-0540-46D3-A6DF-FE66A713EEBD}"/>
    <cellStyle name="Normal 2 7 6 2 4" xfId="37160" xr:uid="{5181B65D-B254-49F1-8367-630EAC0FBDC6}"/>
    <cellStyle name="Normal 2 7 6 3" xfId="23453" xr:uid="{5038F704-A26E-4FE4-AA84-28AC2DC98433}"/>
    <cellStyle name="Normal 2 7 6 4" xfId="28947" xr:uid="{FDF69C00-D61D-41C9-925F-0B176C7FC53D}"/>
    <cellStyle name="Normal 2 7 6 5" xfId="34431" xr:uid="{5E8E508A-7504-46A5-82EC-B038853D94E4}"/>
    <cellStyle name="Normal 2 7 7" xfId="6216" xr:uid="{1BA03B06-22E3-4197-B1A8-A8B7CFB5A830}"/>
    <cellStyle name="Normal 2 8" xfId="668" xr:uid="{0768B169-7737-43AB-91C9-77125F6CF12D}"/>
    <cellStyle name="Normal 2 8 2" xfId="14622" xr:uid="{BA99202D-4E2B-4B2B-9FBA-4CDAB5EDB670}"/>
    <cellStyle name="Normal 2 8 2 2" xfId="21909" xr:uid="{9C421299-5E17-4872-89B1-70A424A35B27}"/>
    <cellStyle name="Normal 2 8 2 2 2" xfId="27465" xr:uid="{7D604502-7AD4-4047-9094-870A339BAE62}"/>
    <cellStyle name="Normal 2 8 2 2 3" xfId="32959" xr:uid="{8CEF8D47-79C3-4851-91A3-CAAE2667CD6E}"/>
    <cellStyle name="Normal 2 8 2 2 4" xfId="38443" xr:uid="{54EACAAB-BDF9-4386-BA07-849199C01A94}"/>
    <cellStyle name="Normal 2 8 2 3" xfId="24736" xr:uid="{67B4F944-CE37-4A58-84C3-4181534E142F}"/>
    <cellStyle name="Normal 2 8 2 4" xfId="30230" xr:uid="{212BD624-1A65-4290-B995-4DC28AAFE94E}"/>
    <cellStyle name="Normal 2 8 2 5" xfId="35714" xr:uid="{56533690-5620-4394-8FCF-59B472567FA2}"/>
    <cellStyle name="Normal 2 8 3" xfId="11574" xr:uid="{06264B41-34D4-4DDF-A392-10CC98A24740}"/>
    <cellStyle name="Normal 2 8 4" xfId="16810" xr:uid="{10156034-44FE-4B32-AB1B-805F3A360667}"/>
    <cellStyle name="Normal 2 8 5" xfId="19032" xr:uid="{F99FA279-6447-43BA-9E55-D2195C406454}"/>
    <cellStyle name="Normal 2 8 6" xfId="9306" xr:uid="{C83CD4D6-A126-4972-B8DB-C4066EE45CB9}"/>
    <cellStyle name="Normal 2 8 6 2" xfId="20627" xr:uid="{27B9F0F1-EAED-4408-BD58-F48A6A5D8033}"/>
    <cellStyle name="Normal 2 8 6 2 2" xfId="26183" xr:uid="{67103363-EBE7-465A-9970-82DEF10E1CAC}"/>
    <cellStyle name="Normal 2 8 6 2 3" xfId="31677" xr:uid="{C374F0B6-9EFE-4D37-963C-00A5071F8E23}"/>
    <cellStyle name="Normal 2 8 6 2 4" xfId="37161" xr:uid="{6C116E34-1B53-40D9-A55D-F65F50BFB071}"/>
    <cellStyle name="Normal 2 8 6 3" xfId="23454" xr:uid="{96322749-C1DA-4DD0-94AA-A727E3E58A82}"/>
    <cellStyle name="Normal 2 8 6 4" xfId="28948" xr:uid="{6C646ACE-EB90-44AE-AFAC-5EC1A828830C}"/>
    <cellStyle name="Normal 2 8 6 5" xfId="34432" xr:uid="{874E0395-C17D-4E22-962D-B01193ECC5EE}"/>
    <cellStyle name="Normal 2 8 7" xfId="6217" xr:uid="{65E68519-2852-448E-8EE1-B7A3FD07CEF9}"/>
    <cellStyle name="Normal 2 9" xfId="325" xr:uid="{3B8CAEBE-6955-49E8-BC67-CFEA94044FAE}"/>
    <cellStyle name="Normal 2 9 2" xfId="14623" xr:uid="{3E8BCE62-F258-462E-9660-8FE3AB4A4E56}"/>
    <cellStyle name="Normal 2 9 2 2" xfId="21910" xr:uid="{803AF1E6-27E0-4FFF-B4AF-7F9BDC62732A}"/>
    <cellStyle name="Normal 2 9 2 2 2" xfId="27466" xr:uid="{D731FB8B-3D72-4DF5-A97F-4D8391E383F1}"/>
    <cellStyle name="Normal 2 9 2 2 3" xfId="32960" xr:uid="{C9A51DBC-8A44-48EE-AB67-8CE2F1965D66}"/>
    <cellStyle name="Normal 2 9 2 2 4" xfId="38444" xr:uid="{1664C358-0B17-4CB2-9820-2598FAEBF1D1}"/>
    <cellStyle name="Normal 2 9 2 3" xfId="24737" xr:uid="{97D5D6EE-BC2B-447E-98D8-C58E2D5FBEF3}"/>
    <cellStyle name="Normal 2 9 2 4" xfId="30231" xr:uid="{D4B5E908-D9DD-4F82-A268-B29377988891}"/>
    <cellStyle name="Normal 2 9 2 5" xfId="35715" xr:uid="{72E08F64-76B2-4749-9F94-98C9989541C1}"/>
    <cellStyle name="Normal 2 9 3" xfId="11575" xr:uid="{3CAD0FDE-7C14-4E9D-98BB-B5BDE1AB54F6}"/>
    <cellStyle name="Normal 2 9 4" xfId="16811" xr:uid="{94CA36BF-03C0-4A5E-96BC-D1138CBE712D}"/>
    <cellStyle name="Normal 2 9 5" xfId="19033" xr:uid="{15458FAA-A28E-413B-A4A6-B5BDA9B52176}"/>
    <cellStyle name="Normal 2 9 6" xfId="9307" xr:uid="{4EB005F7-D4BF-4089-B40F-B1AFB5CB234B}"/>
    <cellStyle name="Normal 2 9 6 2" xfId="20628" xr:uid="{6934C83B-EE08-428B-94B1-6726B6DCF201}"/>
    <cellStyle name="Normal 2 9 6 2 2" xfId="26184" xr:uid="{60553871-00DF-45DE-BD64-78B889697B6A}"/>
    <cellStyle name="Normal 2 9 6 2 3" xfId="31678" xr:uid="{880F61A0-74F9-456B-816D-83FBB3E723CC}"/>
    <cellStyle name="Normal 2 9 6 2 4" xfId="37162" xr:uid="{54C054E1-C53C-4416-A6CA-75B5E835DF7B}"/>
    <cellStyle name="Normal 2 9 6 3" xfId="23455" xr:uid="{38B947A3-8541-4EB5-89F7-7F1BD6B5D5EE}"/>
    <cellStyle name="Normal 2 9 6 4" xfId="28949" xr:uid="{AB906EC8-89F5-4B0B-BA83-3AC0FDADE807}"/>
    <cellStyle name="Normal 2 9 6 5" xfId="34433" xr:uid="{CDDCEE9C-ECBA-4EC5-97B4-5927B055607D}"/>
    <cellStyle name="Normal 2_2207 Estados Financieros al 31.12.2009 - Frigorífico Concepción S.A FINAL" xfId="6218" xr:uid="{6662AD52-A6A8-4904-BB23-C265F48FF6C2}"/>
    <cellStyle name="Normal 20" xfId="6219" xr:uid="{BE4134C1-78AA-452D-A675-C771D6C461C6}"/>
    <cellStyle name="Normal 20 10" xfId="9308" xr:uid="{77569592-E0FD-4751-A0B4-23B140FBFA51}"/>
    <cellStyle name="Normal 20 10 2" xfId="20629" xr:uid="{98BD3D08-6A7A-491B-9B59-902F610B7B6E}"/>
    <cellStyle name="Normal 20 10 2 2" xfId="26185" xr:uid="{36B0074D-3D6B-4E4C-8901-5DF5DE112070}"/>
    <cellStyle name="Normal 20 10 2 3" xfId="31679" xr:uid="{F1843A7B-8186-4007-A97D-650E90C507B6}"/>
    <cellStyle name="Normal 20 10 2 4" xfId="37163" xr:uid="{B8C26E10-1ED1-4E4F-A860-FEDC60A294B6}"/>
    <cellStyle name="Normal 20 10 3" xfId="23456" xr:uid="{86C9EBE0-BB23-42EC-9B78-21FB3A23BD82}"/>
    <cellStyle name="Normal 20 10 4" xfId="28950" xr:uid="{EED02CA1-BDCD-4DAC-80F8-CA45331D1226}"/>
    <cellStyle name="Normal 20 10 5" xfId="34434" xr:uid="{DE2DEFF3-4E6D-408A-A02F-1D9501845B0D}"/>
    <cellStyle name="Normal 20 2" xfId="6220" xr:uid="{0ECC26B7-40ED-4E26-8FE0-A130F8ABB2B6}"/>
    <cellStyle name="Normal 20 2 2" xfId="14625" xr:uid="{24F7A6DD-EC30-423E-98D5-F60BBCEE2A3C}"/>
    <cellStyle name="Normal 20 2 2 2" xfId="21912" xr:uid="{29EEB5A9-C2FC-4B6F-8E4C-10A841D8F6DF}"/>
    <cellStyle name="Normal 20 2 2 2 2" xfId="27468" xr:uid="{38892FF0-2378-431F-9F6B-C7A1E38C8541}"/>
    <cellStyle name="Normal 20 2 2 2 3" xfId="32962" xr:uid="{20FE3E45-68B1-4045-AEF6-855105D39BF6}"/>
    <cellStyle name="Normal 20 2 2 2 4" xfId="38446" xr:uid="{9D5C02D5-088C-4CCC-A02E-C86043C8BCEE}"/>
    <cellStyle name="Normal 20 2 2 3" xfId="24739" xr:uid="{6CC4E942-37AF-454E-8979-2A24BC46CA0C}"/>
    <cellStyle name="Normal 20 2 2 4" xfId="30233" xr:uid="{51A111B1-944A-4FFE-A975-1832988F219C}"/>
    <cellStyle name="Normal 20 2 2 5" xfId="35717" xr:uid="{4647D92B-22AB-4D29-B9BA-03EDF822B91B}"/>
    <cellStyle name="Normal 20 2 3" xfId="11577" xr:uid="{761A12CF-FAD7-4A5D-88D2-425D56D7F3F2}"/>
    <cellStyle name="Normal 20 2 4" xfId="16813" xr:uid="{5B490ADC-6618-40DB-BD8C-9BEC2D2E382D}"/>
    <cellStyle name="Normal 20 2 5" xfId="19035" xr:uid="{70E9F20E-CEAD-4B16-8DEC-C1DD9BB24D48}"/>
    <cellStyle name="Normal 20 2 6" xfId="9309" xr:uid="{8167B217-8E38-4F6C-8315-B0EA2CE89F37}"/>
    <cellStyle name="Normal 20 2 6 2" xfId="20630" xr:uid="{FCD214DC-7197-4E98-9DB5-05A3B2604E1C}"/>
    <cellStyle name="Normal 20 2 6 2 2" xfId="26186" xr:uid="{C24179F8-0A3B-42C5-A4C5-F7262B85E3AE}"/>
    <cellStyle name="Normal 20 2 6 2 3" xfId="31680" xr:uid="{443B4857-9841-4AE6-8878-C3B699708D20}"/>
    <cellStyle name="Normal 20 2 6 2 4" xfId="37164" xr:uid="{82D248B6-D25A-450F-A3B8-25856480F31A}"/>
    <cellStyle name="Normal 20 2 6 3" xfId="23457" xr:uid="{33CF3C5A-D67C-491F-9B67-135278BD990C}"/>
    <cellStyle name="Normal 20 2 6 4" xfId="28951" xr:uid="{5A45A606-12DD-45D0-887D-56E8DF8CC13A}"/>
    <cellStyle name="Normal 20 2 6 5" xfId="34435" xr:uid="{23463BA9-8007-474F-BE9B-2BBACD5B2C4E}"/>
    <cellStyle name="Normal 20 3" xfId="6221" xr:uid="{CF2ED7B4-AB6D-4D72-A36B-4A34732AB27E}"/>
    <cellStyle name="Normal 20 3 2" xfId="14626" xr:uid="{BC22CF98-6161-4D85-B0AF-3F35BE11F426}"/>
    <cellStyle name="Normal 20 3 2 2" xfId="21913" xr:uid="{B26F2AB4-5F86-480F-9F7C-AB87A5A3A8FA}"/>
    <cellStyle name="Normal 20 3 2 2 2" xfId="27469" xr:uid="{E24E1BE5-583B-4079-8127-21A357AAFE2C}"/>
    <cellStyle name="Normal 20 3 2 2 3" xfId="32963" xr:uid="{1E2E4747-C33D-41EE-8F40-A614A4234A5C}"/>
    <cellStyle name="Normal 20 3 2 2 4" xfId="38447" xr:uid="{1338C435-6CAC-4C90-AA42-648DE12D552B}"/>
    <cellStyle name="Normal 20 3 2 3" xfId="24740" xr:uid="{AE15AC75-8002-4F8D-A21A-FD91C72E18C1}"/>
    <cellStyle name="Normal 20 3 2 4" xfId="30234" xr:uid="{549FC6CE-ECF1-4B54-A51E-6E2CE5C36864}"/>
    <cellStyle name="Normal 20 3 2 5" xfId="35718" xr:uid="{0BED4087-1283-4583-ADA0-61B5849A4606}"/>
    <cellStyle name="Normal 20 3 3" xfId="11578" xr:uid="{AE0E5F43-5B43-4CA8-B2FD-94003DB19E22}"/>
    <cellStyle name="Normal 20 3 4" xfId="16814" xr:uid="{0591E76B-7DE1-4757-AC88-6D1B80B5C9F7}"/>
    <cellStyle name="Normal 20 3 5" xfId="19036" xr:uid="{D4B00C83-8AB8-4885-9682-8BBFBB1B97FF}"/>
    <cellStyle name="Normal 20 3 6" xfId="9310" xr:uid="{D0B433F2-646D-4E9E-9E9B-65DE1693A4C9}"/>
    <cellStyle name="Normal 20 3 6 2" xfId="20631" xr:uid="{79E32DC9-46A7-453B-B678-AECEA9646639}"/>
    <cellStyle name="Normal 20 3 6 2 2" xfId="26187" xr:uid="{6290F471-1159-4F7D-85F3-EC4FFB920E69}"/>
    <cellStyle name="Normal 20 3 6 2 3" xfId="31681" xr:uid="{0A6CA646-0557-4790-BCA5-99607A527143}"/>
    <cellStyle name="Normal 20 3 6 2 4" xfId="37165" xr:uid="{E853A002-A651-4746-BCE0-E356CA80108C}"/>
    <cellStyle name="Normal 20 3 6 3" xfId="23458" xr:uid="{DB819334-927A-4B2C-BF5F-2F5787432A50}"/>
    <cellStyle name="Normal 20 3 6 4" xfId="28952" xr:uid="{0497DE40-AB3F-4B76-A588-4390AEDA946D}"/>
    <cellStyle name="Normal 20 3 6 5" xfId="34436" xr:uid="{0045720A-98AF-4E3B-AB64-76F36EBA58FF}"/>
    <cellStyle name="Normal 20 4" xfId="7197" xr:uid="{54DF2E0F-FB1A-4359-8582-CDB0D75B594A}"/>
    <cellStyle name="Normal 20 4 2" xfId="14627" xr:uid="{5633C8EC-964B-4F78-B92E-FD9A1A49A100}"/>
    <cellStyle name="Normal 20 4 2 2" xfId="21914" xr:uid="{2FE1AF1B-B00D-43C0-BD1C-0C3A2283033B}"/>
    <cellStyle name="Normal 20 4 2 2 2" xfId="27470" xr:uid="{47B8AEF9-3417-4DF9-A2D8-BAAA210A915D}"/>
    <cellStyle name="Normal 20 4 2 2 3" xfId="32964" xr:uid="{A03CE4B1-BEEF-4A14-9474-267EF58CB42C}"/>
    <cellStyle name="Normal 20 4 2 2 4" xfId="38448" xr:uid="{EA5C23CC-4F90-4470-A794-CD5B9DD04A82}"/>
    <cellStyle name="Normal 20 4 2 3" xfId="24741" xr:uid="{3FBBF337-0566-4B07-8FCB-48B1035282F7}"/>
    <cellStyle name="Normal 20 4 2 4" xfId="30235" xr:uid="{DA1A139E-8058-439D-8DDF-84FDAE244F79}"/>
    <cellStyle name="Normal 20 4 2 5" xfId="35719" xr:uid="{B0D8143E-D91C-4B53-A5DA-8B31CAACEAE5}"/>
    <cellStyle name="Normal 20 4 3" xfId="12459" xr:uid="{D593EBFA-68FD-4234-B6FA-8F5AB93B23DD}"/>
    <cellStyle name="Normal 20 4 4" xfId="9311" xr:uid="{28A09D8C-C88A-4D1E-807D-633DF0B87ACF}"/>
    <cellStyle name="Normal 20 4 4 2" xfId="20632" xr:uid="{014B6A40-49C1-42CB-A59C-55F8A76ED94C}"/>
    <cellStyle name="Normal 20 4 4 2 2" xfId="26188" xr:uid="{813EAEC9-57B9-45A1-A52D-D7F4F5AD8E8C}"/>
    <cellStyle name="Normal 20 4 4 2 3" xfId="31682" xr:uid="{EA0ACBA4-7B91-4F98-A507-C8B638BBF7B7}"/>
    <cellStyle name="Normal 20 4 4 2 4" xfId="37166" xr:uid="{2CB78580-AE8B-41FE-92B7-D4728D587594}"/>
    <cellStyle name="Normal 20 4 4 3" xfId="23459" xr:uid="{D264C794-E5EA-4554-AFB2-9AC4591A8812}"/>
    <cellStyle name="Normal 20 4 4 4" xfId="28953" xr:uid="{13D6D9F6-5A7D-4EFA-BF30-D97E1E8A52B0}"/>
    <cellStyle name="Normal 20 4 4 5" xfId="34437" xr:uid="{74898C37-E946-43DE-9558-C7D4626F7C72}"/>
    <cellStyle name="Normal 20 5" xfId="9312" xr:uid="{D7D7CA21-C137-430D-BD7F-E44ED986EF36}"/>
    <cellStyle name="Normal 20 5 2" xfId="20633" xr:uid="{2FE3DEFC-DBC4-4DF7-9899-0971BD37EFCA}"/>
    <cellStyle name="Normal 20 5 2 2" xfId="26189" xr:uid="{4CB209F1-F77C-431E-A38B-A1439C663353}"/>
    <cellStyle name="Normal 20 5 2 3" xfId="31683" xr:uid="{9D569C0E-150D-498D-B25F-89BEE07C3F93}"/>
    <cellStyle name="Normal 20 5 2 4" xfId="37167" xr:uid="{81D4570C-2200-4FEF-A646-D6542ECAB748}"/>
    <cellStyle name="Normal 20 5 3" xfId="23460" xr:uid="{8FB2ACC5-1513-4EBE-B63C-9C8E69B10D58}"/>
    <cellStyle name="Normal 20 5 4" xfId="28954" xr:uid="{965A0194-9411-4B2B-B251-DC7EA8E91886}"/>
    <cellStyle name="Normal 20 5 5" xfId="34438" xr:uid="{439C8511-A63A-434C-9CCA-11DEB118CA8D}"/>
    <cellStyle name="Normal 20 6" xfId="14624" xr:uid="{D4151748-0877-483A-8F7B-AB109DF7CD20}"/>
    <cellStyle name="Normal 20 6 2" xfId="21911" xr:uid="{CD924647-41F5-4467-81EE-6103BDC2B7C1}"/>
    <cellStyle name="Normal 20 6 2 2" xfId="27467" xr:uid="{E16D8292-35AA-419E-A427-5642C641A83F}"/>
    <cellStyle name="Normal 20 6 2 3" xfId="32961" xr:uid="{563DC31F-3675-4606-BC43-8E42EF006176}"/>
    <cellStyle name="Normal 20 6 2 4" xfId="38445" xr:uid="{E3BF46F6-082D-441C-AE2D-7535B19E2133}"/>
    <cellStyle name="Normal 20 6 3" xfId="24738" xr:uid="{46BFED84-B2AC-46AC-AF0C-F4CA39A5589B}"/>
    <cellStyle name="Normal 20 6 4" xfId="30232" xr:uid="{CED98DFC-B2E9-4085-A617-7F264D5ECF4B}"/>
    <cellStyle name="Normal 20 6 5" xfId="35716" xr:uid="{E1315720-31D8-497A-AB2A-79C96F328132}"/>
    <cellStyle name="Normal 20 7" xfId="11576" xr:uid="{295FA5BB-5936-4FA1-8A8F-6ACB474CE49F}"/>
    <cellStyle name="Normal 20 8" xfId="16812" xr:uid="{22F30E9E-F97E-4882-B207-5B81639D66BF}"/>
    <cellStyle name="Normal 20 9" xfId="19034" xr:uid="{4216094B-6964-40B7-93E1-68571D8C3E9F}"/>
    <cellStyle name="Normal 200" xfId="39416" xr:uid="{BE9DEC7F-A20F-4C03-967E-016277C36F5E}"/>
    <cellStyle name="Normal 201" xfId="39417" xr:uid="{049901CF-FC05-4A5F-90EF-6EDF631A36F2}"/>
    <cellStyle name="Normal 202" xfId="39418" xr:uid="{55F6CED8-00A5-4EDA-91E3-2C03DB24DD59}"/>
    <cellStyle name="Normal 203" xfId="39419" xr:uid="{92951D60-EC94-45AB-8EC6-A3946C0BF827}"/>
    <cellStyle name="Normal 204" xfId="39420" xr:uid="{ECDF24EA-72E5-4B4A-A5F3-86CF0137C76E}"/>
    <cellStyle name="Normal 205" xfId="39421" xr:uid="{A25CC47B-199D-454D-BBC7-AC55A043A667}"/>
    <cellStyle name="Normal 206" xfId="39422" xr:uid="{F21064EF-1991-4907-9DD0-016BC307AAA6}"/>
    <cellStyle name="Normal 207" xfId="39423" xr:uid="{8931E2E5-4C29-4BB6-A3E0-27FE02AFB45F}"/>
    <cellStyle name="Normal 208" xfId="39424" xr:uid="{6370AF7D-CB77-4C87-A4F5-BBF8E32D7046}"/>
    <cellStyle name="Normal 209" xfId="39425" xr:uid="{F9B74C37-31E0-4880-B56C-06974B27CBE4}"/>
    <cellStyle name="Normal 21" xfId="6222" xr:uid="{A73AAE64-75F8-4155-B5DC-05B33EE9D267}"/>
    <cellStyle name="Normal 21 10" xfId="6223" xr:uid="{FD9830E8-3EB6-44D9-BDF8-4597FCDAAD78}"/>
    <cellStyle name="Normal 21 10 2" xfId="14629" xr:uid="{E14DFAA3-CC54-4CE3-A83C-B0674258CB39}"/>
    <cellStyle name="Normal 21 10 2 2" xfId="21916" xr:uid="{246CD574-6724-41B1-B1F0-32AF6CCE5D5C}"/>
    <cellStyle name="Normal 21 10 2 2 2" xfId="27472" xr:uid="{17C4D7AA-5A28-4A54-8530-8C170F05E39B}"/>
    <cellStyle name="Normal 21 10 2 2 3" xfId="32966" xr:uid="{128F3329-909C-4471-85D9-CC1FA011DC1C}"/>
    <cellStyle name="Normal 21 10 2 2 4" xfId="38450" xr:uid="{F90B8607-21BB-4D4E-AEBE-0CCB9EE09CE0}"/>
    <cellStyle name="Normal 21 10 2 3" xfId="24743" xr:uid="{FBF2E8E2-62BF-43FA-A921-F27C9808BF71}"/>
    <cellStyle name="Normal 21 10 2 4" xfId="30237" xr:uid="{4F36FDA2-389E-4090-A243-65869AF5B942}"/>
    <cellStyle name="Normal 21 10 2 5" xfId="35721" xr:uid="{D27E8949-9D32-42A9-BB1E-BE68EA04CC21}"/>
    <cellStyle name="Normal 21 10 3" xfId="11580" xr:uid="{936F499C-3387-4A19-BB18-FA25F4BA52EA}"/>
    <cellStyle name="Normal 21 10 4" xfId="16816" xr:uid="{69BD03C3-98CC-4353-96B1-294E98965B30}"/>
    <cellStyle name="Normal 21 10 5" xfId="19038" xr:uid="{2B978850-E632-480C-88F1-C7209DA8D157}"/>
    <cellStyle name="Normal 21 10 6" xfId="9314" xr:uid="{A6B520AB-1661-4ED5-8BB4-08A78CC89781}"/>
    <cellStyle name="Normal 21 10 6 2" xfId="20635" xr:uid="{BFF602BC-1BE4-4648-9B46-980154D0F5AE}"/>
    <cellStyle name="Normal 21 10 6 2 2" xfId="26191" xr:uid="{C7758F97-1E35-49D5-912F-3DBCF5C23DB8}"/>
    <cellStyle name="Normal 21 10 6 2 3" xfId="31685" xr:uid="{3CAD2489-AA16-40A4-85CC-038011853197}"/>
    <cellStyle name="Normal 21 10 6 2 4" xfId="37169" xr:uid="{B0715031-770C-467C-86A5-926AAAFA86FF}"/>
    <cellStyle name="Normal 21 10 6 3" xfId="23462" xr:uid="{B61A4F7D-749D-40C0-ABB4-3AF5784541F1}"/>
    <cellStyle name="Normal 21 10 6 4" xfId="28956" xr:uid="{C081A24F-374F-46A4-ABE4-85BDB8E0DB29}"/>
    <cellStyle name="Normal 21 10 6 5" xfId="34440" xr:uid="{68BA73BF-B13E-4AEB-A5F2-0421ADBCDFB6}"/>
    <cellStyle name="Normal 21 11" xfId="6224" xr:uid="{1108AD9B-FF68-476D-A944-8B6169C2AA99}"/>
    <cellStyle name="Normal 21 11 2" xfId="14630" xr:uid="{B25C32F5-52F0-41BE-B572-7739CF4A64F8}"/>
    <cellStyle name="Normal 21 11 2 2" xfId="21917" xr:uid="{039EF336-36D8-42E8-9152-DB2229877DBD}"/>
    <cellStyle name="Normal 21 11 2 2 2" xfId="27473" xr:uid="{70E720B4-FCAE-4F8A-B68B-64F58D9A7138}"/>
    <cellStyle name="Normal 21 11 2 2 3" xfId="32967" xr:uid="{EC90260E-BB1D-49F5-B871-5DF5FA384DE9}"/>
    <cellStyle name="Normal 21 11 2 2 4" xfId="38451" xr:uid="{7A509523-6E3A-4439-B9CF-7BA1E8FEA0CD}"/>
    <cellStyle name="Normal 21 11 2 3" xfId="24744" xr:uid="{F6036A8F-B848-4FB6-BBAF-95298FA4A145}"/>
    <cellStyle name="Normal 21 11 2 4" xfId="30238" xr:uid="{90FB3B8A-09DA-4504-ADD2-639771BF212B}"/>
    <cellStyle name="Normal 21 11 2 5" xfId="35722" xr:uid="{7345127B-233C-41FB-97ED-78CDFD34AC82}"/>
    <cellStyle name="Normal 21 11 3" xfId="11581" xr:uid="{D42A8387-F82E-4F80-8ECE-23E773C63A0D}"/>
    <cellStyle name="Normal 21 11 4" xfId="16817" xr:uid="{C9721186-B5C3-4420-BAB5-5967303C5603}"/>
    <cellStyle name="Normal 21 11 5" xfId="19039" xr:uid="{016F5710-CA88-4AE8-9D5D-3CC34482DA31}"/>
    <cellStyle name="Normal 21 11 6" xfId="9315" xr:uid="{B0317B31-9A6D-4E17-AE43-6DBA20B9AA1B}"/>
    <cellStyle name="Normal 21 11 6 2" xfId="20636" xr:uid="{BBEA228B-3E35-4A27-B842-E74A18DCFC05}"/>
    <cellStyle name="Normal 21 11 6 2 2" xfId="26192" xr:uid="{EC8ACC94-272E-429D-A1D6-B31671255758}"/>
    <cellStyle name="Normal 21 11 6 2 3" xfId="31686" xr:uid="{7AE38E6D-1076-4F2D-8D15-D462E7874D7F}"/>
    <cellStyle name="Normal 21 11 6 2 4" xfId="37170" xr:uid="{F5601F4F-A327-48B4-99DC-9096CE50B6C8}"/>
    <cellStyle name="Normal 21 11 6 3" xfId="23463" xr:uid="{70E17F7A-E931-434D-B038-A403474E4639}"/>
    <cellStyle name="Normal 21 11 6 4" xfId="28957" xr:uid="{26D51C7E-D7FD-4D92-BCBA-1148C7583499}"/>
    <cellStyle name="Normal 21 11 6 5" xfId="34441" xr:uid="{5B932965-5CFD-4366-A84E-EF687DA1FDF7}"/>
    <cellStyle name="Normal 21 12" xfId="6225" xr:uid="{CA56CB4A-F717-41C2-B6CE-4C0B18B3B28E}"/>
    <cellStyle name="Normal 21 12 2" xfId="6226" xr:uid="{3CBF425A-D0B2-4069-81EB-7A7675C52D16}"/>
    <cellStyle name="Normal 21 12 2 2" xfId="14632" xr:uid="{6B367051-5873-4744-94D7-543AFA0C1A4B}"/>
    <cellStyle name="Normal 21 12 2 2 2" xfId="21919" xr:uid="{E35EF062-7375-4ABF-94E4-D65A125E4AD0}"/>
    <cellStyle name="Normal 21 12 2 2 2 2" xfId="27475" xr:uid="{EA09AE40-8FE4-4098-A150-F152B7FB047F}"/>
    <cellStyle name="Normal 21 12 2 2 2 3" xfId="32969" xr:uid="{C03285A8-F53D-4D13-9EE5-88E672E220F1}"/>
    <cellStyle name="Normal 21 12 2 2 2 4" xfId="38453" xr:uid="{B94C38C5-33C4-48E2-9154-F68055BBA215}"/>
    <cellStyle name="Normal 21 12 2 2 3" xfId="24746" xr:uid="{0E0789B8-47C9-4240-B51A-21A1DAD5DD6F}"/>
    <cellStyle name="Normal 21 12 2 2 4" xfId="30240" xr:uid="{D67B55DF-39F0-4D56-B175-33A7A3DFD114}"/>
    <cellStyle name="Normal 21 12 2 2 5" xfId="35724" xr:uid="{D0136E79-3445-480C-9E07-60E6B00A2378}"/>
    <cellStyle name="Normal 21 12 2 3" xfId="11583" xr:uid="{2598B634-F6A6-4F78-8AFE-24036D7E0E37}"/>
    <cellStyle name="Normal 21 12 2 4" xfId="16819" xr:uid="{FF887EE1-CC81-47AF-B4ED-5EDB9B99B31C}"/>
    <cellStyle name="Normal 21 12 2 5" xfId="19041" xr:uid="{EB08B61C-26CC-4D00-A650-4DF4454DC286}"/>
    <cellStyle name="Normal 21 12 2 6" xfId="9317" xr:uid="{7D76E13F-6DC3-406E-88BA-69E0EAEDB1F2}"/>
    <cellStyle name="Normal 21 12 2 6 2" xfId="20638" xr:uid="{EBF6406C-9B02-4DE7-91D8-7710215FDDA3}"/>
    <cellStyle name="Normal 21 12 2 6 2 2" xfId="26194" xr:uid="{97ADBEF1-1610-4F60-B033-C3AE364C4D0B}"/>
    <cellStyle name="Normal 21 12 2 6 2 3" xfId="31688" xr:uid="{A7CCE1E1-27FD-4532-BE79-9757C53CF126}"/>
    <cellStyle name="Normal 21 12 2 6 2 4" xfId="37172" xr:uid="{2EDD89D1-F26F-4BF8-8AD8-5D21BCB0C550}"/>
    <cellStyle name="Normal 21 12 2 6 3" xfId="23465" xr:uid="{16F2E8C5-D2BF-4EF8-BD09-831F51F60B38}"/>
    <cellStyle name="Normal 21 12 2 6 4" xfId="28959" xr:uid="{7AD1E31C-1D64-495E-AC54-F933347CCA29}"/>
    <cellStyle name="Normal 21 12 2 6 5" xfId="34443" xr:uid="{3BE15667-D363-40AE-A3E1-A23E6F06AC76}"/>
    <cellStyle name="Normal 21 12 3" xfId="14631" xr:uid="{E5C0509C-98E1-4A15-BD93-AFD9F7506A71}"/>
    <cellStyle name="Normal 21 12 3 2" xfId="21918" xr:uid="{5ECB3695-0F4B-458F-A872-10B8C40E32A1}"/>
    <cellStyle name="Normal 21 12 3 2 2" xfId="27474" xr:uid="{A6F379C8-4C37-408C-9852-A56CEBDC875D}"/>
    <cellStyle name="Normal 21 12 3 2 3" xfId="32968" xr:uid="{C339EF0D-3D54-4579-B6FC-E264A948970C}"/>
    <cellStyle name="Normal 21 12 3 2 4" xfId="38452" xr:uid="{274373D0-9E2E-4E28-AFCC-45EF3F50BB57}"/>
    <cellStyle name="Normal 21 12 3 3" xfId="24745" xr:uid="{16284602-066E-43F8-A863-8E716724292B}"/>
    <cellStyle name="Normal 21 12 3 4" xfId="30239" xr:uid="{BE0F0FCC-D08F-45DA-9615-04011099D7C7}"/>
    <cellStyle name="Normal 21 12 3 5" xfId="35723" xr:uid="{78392F97-A45A-4553-B86A-B00AD433599A}"/>
    <cellStyle name="Normal 21 12 4" xfId="11582" xr:uid="{71CBA72F-A454-492F-A91A-381AAF97816B}"/>
    <cellStyle name="Normal 21 12 5" xfId="16818" xr:uid="{389FB62F-75FD-486E-9A1E-C3F34EE53594}"/>
    <cellStyle name="Normal 21 12 6" xfId="19040" xr:uid="{617E9517-1CB6-47CB-ADE6-8CCF9E08BBF2}"/>
    <cellStyle name="Normal 21 12 7" xfId="9316" xr:uid="{74C1CBBE-84C0-47E7-B3CB-3471EB140913}"/>
    <cellStyle name="Normal 21 12 7 2" xfId="20637" xr:uid="{435EC8C8-7DE7-4668-8483-CFAD8BB62309}"/>
    <cellStyle name="Normal 21 12 7 2 2" xfId="26193" xr:uid="{39D99359-B22E-418C-AD1C-16DF9734C9FC}"/>
    <cellStyle name="Normal 21 12 7 2 3" xfId="31687" xr:uid="{D5D46FB2-F54C-4AA6-AD36-B86375009025}"/>
    <cellStyle name="Normal 21 12 7 2 4" xfId="37171" xr:uid="{2A598656-334F-40FB-8A0E-82D69AECE1DC}"/>
    <cellStyle name="Normal 21 12 7 3" xfId="23464" xr:uid="{58C71A96-727B-4107-868C-E3D9E66CC362}"/>
    <cellStyle name="Normal 21 12 7 4" xfId="28958" xr:uid="{3C44755F-E5DC-438D-852D-90332855EFB9}"/>
    <cellStyle name="Normal 21 12 7 5" xfId="34442" xr:uid="{79C0F2D3-D6BF-4F75-B1E1-E56193E57D5F}"/>
    <cellStyle name="Normal 21 13" xfId="6227" xr:uid="{471CAE61-9A84-46CC-9031-7AD22E6F0774}"/>
    <cellStyle name="Normal 21 13 2" xfId="14633" xr:uid="{860BE76A-EB6C-4689-AA5C-5C87FE51661F}"/>
    <cellStyle name="Normal 21 13 2 2" xfId="21920" xr:uid="{2B1F7ED0-79A8-4A58-8FCC-207512132DB4}"/>
    <cellStyle name="Normal 21 13 2 2 2" xfId="27476" xr:uid="{254D096C-EA60-4EF3-9928-6E61487F2CAE}"/>
    <cellStyle name="Normal 21 13 2 2 3" xfId="32970" xr:uid="{D71A9E47-1179-454E-A310-C924A7DF7408}"/>
    <cellStyle name="Normal 21 13 2 2 4" xfId="38454" xr:uid="{87827CF4-693B-4C0C-BE42-5AF5C5D91541}"/>
    <cellStyle name="Normal 21 13 2 3" xfId="24747" xr:uid="{2EE62066-4140-4E8D-AA86-9D0A8C1FFDE4}"/>
    <cellStyle name="Normal 21 13 2 4" xfId="30241" xr:uid="{1EF1A054-3072-4660-8053-4056305A3FAB}"/>
    <cellStyle name="Normal 21 13 2 5" xfId="35725" xr:uid="{AA0AFC4A-73CF-451C-938A-8CDFF85DFCE9}"/>
    <cellStyle name="Normal 21 13 3" xfId="11584" xr:uid="{36D1B74F-9472-4FAB-83B9-6F8565FD1356}"/>
    <cellStyle name="Normal 21 13 4" xfId="16820" xr:uid="{3CEBF3D1-3AE7-4CAE-8FB7-6E3DC4803F67}"/>
    <cellStyle name="Normal 21 13 5" xfId="19042" xr:uid="{E652DA31-E979-49D4-B397-B67504FA03FA}"/>
    <cellStyle name="Normal 21 13 6" xfId="9318" xr:uid="{979B6139-F345-426C-AAF1-24BF174525FB}"/>
    <cellStyle name="Normal 21 13 6 2" xfId="20639" xr:uid="{C0F6FCC6-6991-4E42-8DBF-F9972501B9B5}"/>
    <cellStyle name="Normal 21 13 6 2 2" xfId="26195" xr:uid="{FCFDBB3D-8282-4128-8159-811CC1E76ED0}"/>
    <cellStyle name="Normal 21 13 6 2 3" xfId="31689" xr:uid="{05EC736A-E0D1-4583-BF7E-A1C6829ED817}"/>
    <cellStyle name="Normal 21 13 6 2 4" xfId="37173" xr:uid="{D7377400-77F4-4965-B965-718BE86B81E9}"/>
    <cellStyle name="Normal 21 13 6 3" xfId="23466" xr:uid="{003DA5F5-4520-4653-B2A8-E18B388E3583}"/>
    <cellStyle name="Normal 21 13 6 4" xfId="28960" xr:uid="{157A10A0-94EE-4935-8F3E-D12145A693D2}"/>
    <cellStyle name="Normal 21 13 6 5" xfId="34444" xr:uid="{FC8E211E-2B33-4E81-A230-25B4CF16029F}"/>
    <cellStyle name="Normal 21 14" xfId="6228" xr:uid="{9A705F5D-08F7-4DAA-BFDC-594D871431EE}"/>
    <cellStyle name="Normal 21 14 2" xfId="14634" xr:uid="{B566F8A5-EA5E-405C-AF87-99414D04F3ED}"/>
    <cellStyle name="Normal 21 14 2 2" xfId="21921" xr:uid="{CED76EAE-2E4D-418E-9877-4D3BFA19AE29}"/>
    <cellStyle name="Normal 21 14 2 2 2" xfId="27477" xr:uid="{9D5610EE-046E-48F1-B819-66DF8BE24B67}"/>
    <cellStyle name="Normal 21 14 2 2 3" xfId="32971" xr:uid="{595B3F3E-F23B-478E-BFF8-54F3B33EC618}"/>
    <cellStyle name="Normal 21 14 2 2 4" xfId="38455" xr:uid="{45F627EE-540D-44C6-AEFB-6037D686DE18}"/>
    <cellStyle name="Normal 21 14 2 3" xfId="24748" xr:uid="{B22F969D-EE3F-4109-A687-80375AEC25CC}"/>
    <cellStyle name="Normal 21 14 2 4" xfId="30242" xr:uid="{5EBAAA48-4B54-4CD9-99A4-4D655FEBCA5C}"/>
    <cellStyle name="Normal 21 14 2 5" xfId="35726" xr:uid="{321FE137-98D9-486A-B748-3BBFAB090B5C}"/>
    <cellStyle name="Normal 21 14 3" xfId="11585" xr:uid="{33A7BF70-5B27-45EB-A685-9D703BCF6990}"/>
    <cellStyle name="Normal 21 14 4" xfId="16821" xr:uid="{E3050099-CB74-46F0-97F5-F2A4BA87BD78}"/>
    <cellStyle name="Normal 21 14 5" xfId="19043" xr:uid="{3DD9A29B-7759-43E8-B20F-D8A5518C655A}"/>
    <cellStyle name="Normal 21 14 6" xfId="9319" xr:uid="{66B55691-2564-4B5F-88B5-773F878EC50E}"/>
    <cellStyle name="Normal 21 14 6 2" xfId="20640" xr:uid="{DEA03A38-6E82-464B-90E5-2F0FA54A8573}"/>
    <cellStyle name="Normal 21 14 6 2 2" xfId="26196" xr:uid="{21F34E90-B568-46B7-BF2F-A50BBA76A698}"/>
    <cellStyle name="Normal 21 14 6 2 3" xfId="31690" xr:uid="{64E31826-0874-494F-BF89-3E488181C69C}"/>
    <cellStyle name="Normal 21 14 6 2 4" xfId="37174" xr:uid="{72A9DD4A-C545-45B3-A139-04C20FBC7A6E}"/>
    <cellStyle name="Normal 21 14 6 3" xfId="23467" xr:uid="{A8F41F5D-30D2-4676-90D5-302005D4765C}"/>
    <cellStyle name="Normal 21 14 6 4" xfId="28961" xr:uid="{ACA527D6-FD7F-4D03-9000-CC73040E7B63}"/>
    <cellStyle name="Normal 21 14 6 5" xfId="34445" xr:uid="{0FA557BD-3336-48F6-931C-1C0B31038AB9}"/>
    <cellStyle name="Normal 21 15" xfId="7198" xr:uid="{722B7987-AA5C-42CF-9313-65A8330E5025}"/>
    <cellStyle name="Normal 21 15 2" xfId="14635" xr:uid="{7BD50C79-AE44-40FA-9664-4EAD913FF2FF}"/>
    <cellStyle name="Normal 21 15 2 2" xfId="21922" xr:uid="{0B7A9DFC-37AF-4D0A-8F76-C0226ADFD22F}"/>
    <cellStyle name="Normal 21 15 2 2 2" xfId="27478" xr:uid="{7EC42267-496C-4297-80D2-62409A9A251C}"/>
    <cellStyle name="Normal 21 15 2 2 3" xfId="32972" xr:uid="{497022F8-BB4D-4AB9-AC3E-08497EA48172}"/>
    <cellStyle name="Normal 21 15 2 2 4" xfId="38456" xr:uid="{CAE33E99-3CED-420E-987C-CB21C805570B}"/>
    <cellStyle name="Normal 21 15 2 3" xfId="24749" xr:uid="{9191F7A0-7B94-4761-9DCC-B61AE8FB697B}"/>
    <cellStyle name="Normal 21 15 2 4" xfId="30243" xr:uid="{EB1DCB51-5B32-42F5-8C79-37EC269D6212}"/>
    <cellStyle name="Normal 21 15 2 5" xfId="35727" xr:uid="{FEB0CEB0-6E83-491C-ACAA-0A182150DEB3}"/>
    <cellStyle name="Normal 21 15 3" xfId="12460" xr:uid="{3C36143A-B274-4660-B37D-BBA45E4FC3C9}"/>
    <cellStyle name="Normal 21 15 4" xfId="9320" xr:uid="{50C468C2-F226-426A-B8C5-C67AA05D3FEE}"/>
    <cellStyle name="Normal 21 15 4 2" xfId="20641" xr:uid="{94A2ADCB-10F5-460C-89F1-5572993E0CD7}"/>
    <cellStyle name="Normal 21 15 4 2 2" xfId="26197" xr:uid="{9B6BF604-B7AE-4489-83F0-868DEBD2AAEA}"/>
    <cellStyle name="Normal 21 15 4 2 3" xfId="31691" xr:uid="{EF5E058C-C40E-4610-AACD-B2CB4E3E5D3C}"/>
    <cellStyle name="Normal 21 15 4 2 4" xfId="37175" xr:uid="{EEBD75C5-16E6-46B8-860D-6C6D4279D84D}"/>
    <cellStyle name="Normal 21 15 4 3" xfId="23468" xr:uid="{B3519CF1-6FFC-45BC-986D-C3CC96C278DC}"/>
    <cellStyle name="Normal 21 15 4 4" xfId="28962" xr:uid="{3E786FB0-52EE-4A43-A04D-2C2463441E63}"/>
    <cellStyle name="Normal 21 15 4 5" xfId="34446" xr:uid="{26AA2686-3D20-4098-8E21-F219F870B616}"/>
    <cellStyle name="Normal 21 16" xfId="9321" xr:uid="{E0343232-8995-44A3-B32D-2110F1B13905}"/>
    <cellStyle name="Normal 21 16 2" xfId="20642" xr:uid="{40D754F6-C883-448B-8C25-12A0AFF75E2E}"/>
    <cellStyle name="Normal 21 16 2 2" xfId="26198" xr:uid="{8F2BE473-4FC0-4F32-88AA-54D825A64D31}"/>
    <cellStyle name="Normal 21 16 2 3" xfId="31692" xr:uid="{CC980EC3-A5BD-4657-B0B3-ACB134B2D124}"/>
    <cellStyle name="Normal 21 16 2 4" xfId="37176" xr:uid="{B28B8237-3DE3-44CC-B842-7A0CCF1E08F5}"/>
    <cellStyle name="Normal 21 16 3" xfId="23469" xr:uid="{B850F151-7748-4821-B39D-AFE812C5F7F1}"/>
    <cellStyle name="Normal 21 16 4" xfId="28963" xr:uid="{161669CE-8BE2-4761-923C-82EE351E3C5F}"/>
    <cellStyle name="Normal 21 16 5" xfId="34447" xr:uid="{AF99FF3E-473C-4DC3-B51B-A6465B26A7F2}"/>
    <cellStyle name="Normal 21 17" xfId="14628" xr:uid="{701B6104-435F-4222-A2D5-CC87A1762BF2}"/>
    <cellStyle name="Normal 21 17 2" xfId="21915" xr:uid="{DB368754-865F-421F-900C-07CC5077DC6A}"/>
    <cellStyle name="Normal 21 17 2 2" xfId="27471" xr:uid="{E26E886E-8091-4CFD-90E8-2F132159DE03}"/>
    <cellStyle name="Normal 21 17 2 3" xfId="32965" xr:uid="{F39A5340-2A5A-471C-8CFA-B61A82AE0780}"/>
    <cellStyle name="Normal 21 17 2 4" xfId="38449" xr:uid="{A8BB0428-0878-4D3E-A6EF-3D2A365B5C0C}"/>
    <cellStyle name="Normal 21 17 3" xfId="24742" xr:uid="{9447136A-3DB7-4A47-83E7-E7F9A5CE1613}"/>
    <cellStyle name="Normal 21 17 4" xfId="30236" xr:uid="{F066FA3D-0AB2-44A4-BCC9-C6E9C3CE4F92}"/>
    <cellStyle name="Normal 21 17 5" xfId="35720" xr:uid="{0D3C664B-5F96-4713-B5B8-23D7796216FC}"/>
    <cellStyle name="Normal 21 18" xfId="11579" xr:uid="{F4BD19F6-0AB0-4346-B41A-2F20B79D8D5D}"/>
    <cellStyle name="Normal 21 19" xfId="16815" xr:uid="{120B1CCC-BDF3-426B-95C2-A8FE06F4544C}"/>
    <cellStyle name="Normal 21 2" xfId="6229" xr:uid="{E093CC58-CE2E-410A-A73D-977C11DC7BB9}"/>
    <cellStyle name="Normal 21 2 2" xfId="14636" xr:uid="{9BDBABE2-688F-432A-83EB-0BE637DAEC26}"/>
    <cellStyle name="Normal 21 2 2 2" xfId="21923" xr:uid="{DB949DE6-2807-4FF0-ACA4-5211835BBE1A}"/>
    <cellStyle name="Normal 21 2 2 2 2" xfId="27479" xr:uid="{043FB97C-EB36-4A10-91E8-28FFB4AFDCB2}"/>
    <cellStyle name="Normal 21 2 2 2 3" xfId="32973" xr:uid="{88AECDBF-CD00-4DEF-BA4B-68C04219FBF4}"/>
    <cellStyle name="Normal 21 2 2 2 4" xfId="38457" xr:uid="{51614876-3B2E-494F-AF6E-6A0B4FE81F91}"/>
    <cellStyle name="Normal 21 2 2 3" xfId="24750" xr:uid="{A327828F-7669-4D07-A0E1-8708C736BE9B}"/>
    <cellStyle name="Normal 21 2 2 4" xfId="30244" xr:uid="{1D881D37-6B86-4DA9-A946-194C1E88FEAE}"/>
    <cellStyle name="Normal 21 2 2 5" xfId="35728" xr:uid="{696A39D2-9FB8-4CAF-9F76-1A88E8B01CC2}"/>
    <cellStyle name="Normal 21 2 3" xfId="11586" xr:uid="{96B20A4A-3609-4792-8BA9-E0A612CE2A97}"/>
    <cellStyle name="Normal 21 2 4" xfId="16822" xr:uid="{93EDA6DF-34DB-4912-B92A-446B740EC171}"/>
    <cellStyle name="Normal 21 2 5" xfId="19044" xr:uid="{E21F3149-09B1-4D4B-99C9-1E956A5F061B}"/>
    <cellStyle name="Normal 21 2 6" xfId="9322" xr:uid="{2F34D9D2-7102-4454-AE25-7EBED3FAB72A}"/>
    <cellStyle name="Normal 21 2 6 2" xfId="20643" xr:uid="{F0668B89-734B-4CB6-A028-96A591C1A959}"/>
    <cellStyle name="Normal 21 2 6 2 2" xfId="26199" xr:uid="{8A0D2220-4364-4061-B66A-D74A8C9F7472}"/>
    <cellStyle name="Normal 21 2 6 2 3" xfId="31693" xr:uid="{D21D3583-ABC3-43FE-B4BD-F3621D9DAF56}"/>
    <cellStyle name="Normal 21 2 6 2 4" xfId="37177" xr:uid="{B667C2E9-E151-416A-8ACD-EFE56C446B4E}"/>
    <cellStyle name="Normal 21 2 6 3" xfId="23470" xr:uid="{C2B2241B-2AF6-4334-8DE8-5934DDDC7C31}"/>
    <cellStyle name="Normal 21 2 6 4" xfId="28964" xr:uid="{875D8B64-3CDB-4217-B4BB-9540223D28E2}"/>
    <cellStyle name="Normal 21 2 6 5" xfId="34448" xr:uid="{9EFB328A-ECA0-44A4-9A53-94B21668A59B}"/>
    <cellStyle name="Normal 21 20" xfId="19037" xr:uid="{08486E71-8591-4861-A7BF-A28A758A5CC8}"/>
    <cellStyle name="Normal 21 21" xfId="9313" xr:uid="{E3CF4893-E9C7-40D7-B562-97C254254233}"/>
    <cellStyle name="Normal 21 21 2" xfId="20634" xr:uid="{1B74ADB2-5A4F-4AA1-A53E-3BC4B3E2628E}"/>
    <cellStyle name="Normal 21 21 2 2" xfId="26190" xr:uid="{E40EA9C7-A631-42E7-B78E-72249E88DA11}"/>
    <cellStyle name="Normal 21 21 2 3" xfId="31684" xr:uid="{B66739C2-63C9-4641-80BB-95A7214B7E2F}"/>
    <cellStyle name="Normal 21 21 2 4" xfId="37168" xr:uid="{5674F4B6-4512-4780-AFE2-56E91E8CDB3C}"/>
    <cellStyle name="Normal 21 21 3" xfId="23461" xr:uid="{7644C647-0B5D-4341-A6A8-06C1B9A73001}"/>
    <cellStyle name="Normal 21 21 4" xfId="28955" xr:uid="{60D6526E-9069-499A-A785-1DE99C10BDF8}"/>
    <cellStyle name="Normal 21 21 5" xfId="34439" xr:uid="{A1103E00-4653-4318-B448-64C113011AB2}"/>
    <cellStyle name="Normal 21 3" xfId="6230" xr:uid="{182D1EB8-F708-40AE-8EDB-40C078E0C498}"/>
    <cellStyle name="Normal 21 3 2" xfId="14637" xr:uid="{449F88AA-1569-4928-82CB-F1C0575EEE04}"/>
    <cellStyle name="Normal 21 3 2 2" xfId="21924" xr:uid="{36806CEB-0D1F-4D6E-875A-6A82C058D1D0}"/>
    <cellStyle name="Normal 21 3 2 2 2" xfId="27480" xr:uid="{C3DE2EC5-9538-4CA8-986C-377EA71BCAE5}"/>
    <cellStyle name="Normal 21 3 2 2 3" xfId="32974" xr:uid="{C5392F39-25E0-45BC-A174-03C292A1627A}"/>
    <cellStyle name="Normal 21 3 2 2 4" xfId="38458" xr:uid="{986FCC46-0D73-4524-8BD8-3FDA91EEF985}"/>
    <cellStyle name="Normal 21 3 2 3" xfId="24751" xr:uid="{0010A531-236F-4F14-B10E-53F17012D774}"/>
    <cellStyle name="Normal 21 3 2 4" xfId="30245" xr:uid="{39D0B9F0-7DB3-42AB-A9A8-F0AB5028E1D4}"/>
    <cellStyle name="Normal 21 3 2 5" xfId="35729" xr:uid="{95A3DAA0-39B0-4618-9236-A5AB40D99DB5}"/>
    <cellStyle name="Normal 21 3 3" xfId="11587" xr:uid="{987FD442-D384-486A-BE26-950522065EFB}"/>
    <cellStyle name="Normal 21 3 4" xfId="16823" xr:uid="{D432B4B9-BEEF-405A-A3A3-DA1A6FE6C6E8}"/>
    <cellStyle name="Normal 21 3 5" xfId="19045" xr:uid="{E2F4E725-FBB7-489E-A4D1-A3CF3F2964F1}"/>
    <cellStyle name="Normal 21 3 6" xfId="9323" xr:uid="{77DAE4F8-0C9A-4B6B-9BD4-8BF7B9628064}"/>
    <cellStyle name="Normal 21 3 6 2" xfId="20644" xr:uid="{95A8887C-4512-4A55-A3FE-29E7D11B626D}"/>
    <cellStyle name="Normal 21 3 6 2 2" xfId="26200" xr:uid="{7445B6CD-EB11-4CBC-A7E1-02D313035DE8}"/>
    <cellStyle name="Normal 21 3 6 2 3" xfId="31694" xr:uid="{1B654669-8CD4-4457-8308-1E7733847EFB}"/>
    <cellStyle name="Normal 21 3 6 2 4" xfId="37178" xr:uid="{8A5BABB4-67EF-43DD-AD38-D3950B5835B8}"/>
    <cellStyle name="Normal 21 3 6 3" xfId="23471" xr:uid="{CEC242EF-C1FC-44C3-9401-972E70C96A52}"/>
    <cellStyle name="Normal 21 3 6 4" xfId="28965" xr:uid="{0D3E15C1-D9C0-4E8E-A08D-49704B0317AA}"/>
    <cellStyle name="Normal 21 3 6 5" xfId="34449" xr:uid="{08E371ED-219E-49E4-8784-56536A94C78A}"/>
    <cellStyle name="Normal 21 4" xfId="6231" xr:uid="{B80BE750-BF62-4656-A469-895185BC2DAC}"/>
    <cellStyle name="Normal 21 4 2" xfId="14638" xr:uid="{E1FD51EF-3B25-4934-A150-671008A16E49}"/>
    <cellStyle name="Normal 21 4 2 2" xfId="21925" xr:uid="{86DC7220-7950-4B73-9876-678D974348EE}"/>
    <cellStyle name="Normal 21 4 2 2 2" xfId="27481" xr:uid="{BBFED99F-F411-4B8D-BE7F-0818F365AE7D}"/>
    <cellStyle name="Normal 21 4 2 2 3" xfId="32975" xr:uid="{91FF4D34-E707-4AC5-8567-99851EC3CAC0}"/>
    <cellStyle name="Normal 21 4 2 2 4" xfId="38459" xr:uid="{09F92D4B-D266-40CB-B998-28C439C95A0C}"/>
    <cellStyle name="Normal 21 4 2 3" xfId="24752" xr:uid="{6451A0F7-522B-45C0-93ED-117C4CE4CE1D}"/>
    <cellStyle name="Normal 21 4 2 4" xfId="30246" xr:uid="{9E7566BB-D5F2-4C74-872B-5B9ACC103BAA}"/>
    <cellStyle name="Normal 21 4 2 5" xfId="35730" xr:uid="{3CCCFF96-0052-4837-9919-AF0D84EFB0F4}"/>
    <cellStyle name="Normal 21 4 3" xfId="11588" xr:uid="{A153A8AA-CEFF-498F-B3D3-9DDF46E836A5}"/>
    <cellStyle name="Normal 21 4 4" xfId="16824" xr:uid="{FAB155B5-5602-4A1E-817C-4995319E4EC7}"/>
    <cellStyle name="Normal 21 4 5" xfId="19046" xr:uid="{3DD24154-1642-4B09-BA95-9A2232B84596}"/>
    <cellStyle name="Normal 21 4 6" xfId="9324" xr:uid="{F80E601E-7A09-482C-B9E6-ACBB9726FBD4}"/>
    <cellStyle name="Normal 21 4 6 2" xfId="20645" xr:uid="{0EA28176-71DF-4E8F-93A5-6076E6AD8C4A}"/>
    <cellStyle name="Normal 21 4 6 2 2" xfId="26201" xr:uid="{2E572DD1-C0DC-4299-B5D7-CFE745E6CA14}"/>
    <cellStyle name="Normal 21 4 6 2 3" xfId="31695" xr:uid="{2EFA31DF-DFF5-40B4-B92E-B9DA497D62CD}"/>
    <cellStyle name="Normal 21 4 6 2 4" xfId="37179" xr:uid="{14E5BFC7-F0B5-47D1-AF7F-C0A748DC8D37}"/>
    <cellStyle name="Normal 21 4 6 3" xfId="23472" xr:uid="{FBDD6B4F-2991-46D5-9180-B662BEF63539}"/>
    <cellStyle name="Normal 21 4 6 4" xfId="28966" xr:uid="{D7854927-135B-4C0D-89D4-FA1E80A81E2B}"/>
    <cellStyle name="Normal 21 4 6 5" xfId="34450" xr:uid="{92336AEB-36B1-4842-87C9-6D75804001F8}"/>
    <cellStyle name="Normal 21 5" xfId="6232" xr:uid="{96F33E3C-6ADB-4880-BE08-B875BA5C2B21}"/>
    <cellStyle name="Normal 21 5 2" xfId="14639" xr:uid="{E32B6D87-6CD1-43E2-85EC-B7D97B60C4E9}"/>
    <cellStyle name="Normal 21 5 2 2" xfId="21926" xr:uid="{025D65FB-1515-4334-AD7F-B2365076E477}"/>
    <cellStyle name="Normal 21 5 2 2 2" xfId="27482" xr:uid="{1CBDF66E-6124-46EA-9C8B-97588C56E93B}"/>
    <cellStyle name="Normal 21 5 2 2 3" xfId="32976" xr:uid="{AE6F813C-7442-42B4-ADDD-139ED3C02ED4}"/>
    <cellStyle name="Normal 21 5 2 2 4" xfId="38460" xr:uid="{1462A938-B692-4FED-82F9-69C07BDD4BA5}"/>
    <cellStyle name="Normal 21 5 2 3" xfId="24753" xr:uid="{2974992F-AFC4-41F2-941A-7C854B05914D}"/>
    <cellStyle name="Normal 21 5 2 4" xfId="30247" xr:uid="{0FD4FFE1-E5BF-4543-890A-3D95E2DACDE0}"/>
    <cellStyle name="Normal 21 5 2 5" xfId="35731" xr:uid="{0335E3F1-5DE5-48C9-876E-4ACF28FDF12C}"/>
    <cellStyle name="Normal 21 5 3" xfId="11589" xr:uid="{9E1169A2-46D8-4530-8C9E-F420E71CF052}"/>
    <cellStyle name="Normal 21 5 4" xfId="16825" xr:uid="{0DD4A844-9900-4DC5-8E5D-8F851D827C01}"/>
    <cellStyle name="Normal 21 5 5" xfId="19047" xr:uid="{7091995F-A75B-4317-B746-3929DC7C1D70}"/>
    <cellStyle name="Normal 21 5 6" xfId="9325" xr:uid="{2FFA537E-0B00-4D24-9574-B441BA903E8F}"/>
    <cellStyle name="Normal 21 5 6 2" xfId="20646" xr:uid="{12FB279D-8C3A-40FB-8F87-4D748E02BC90}"/>
    <cellStyle name="Normal 21 5 6 2 2" xfId="26202" xr:uid="{F6DCE62F-1409-4E67-9D2C-7D9986C36ED6}"/>
    <cellStyle name="Normal 21 5 6 2 3" xfId="31696" xr:uid="{044EA155-DB2E-435E-9ADF-A19B2A73F64C}"/>
    <cellStyle name="Normal 21 5 6 2 4" xfId="37180" xr:uid="{9168CC04-6A37-4C19-97C1-5A197D268E6D}"/>
    <cellStyle name="Normal 21 5 6 3" xfId="23473" xr:uid="{A23C966F-9B51-4EA3-AFB8-066CF5238628}"/>
    <cellStyle name="Normal 21 5 6 4" xfId="28967" xr:uid="{228D1F0A-E016-410F-9962-D8968E379E7E}"/>
    <cellStyle name="Normal 21 5 6 5" xfId="34451" xr:uid="{CF985D35-D222-47C7-8F9D-88B5BDFF1BF1}"/>
    <cellStyle name="Normal 21 6" xfId="6233" xr:uid="{96EB2DA9-0A54-47DB-A768-A198CDF5E638}"/>
    <cellStyle name="Normal 21 6 2" xfId="14640" xr:uid="{B77CFC3B-1448-4CE6-9D76-7FFC7CB6C04D}"/>
    <cellStyle name="Normal 21 6 2 2" xfId="21927" xr:uid="{70BDA23B-1C9A-4D18-BF97-AD51BF0A52D8}"/>
    <cellStyle name="Normal 21 6 2 2 2" xfId="27483" xr:uid="{7CCE1955-8A8C-452A-A3AE-6FFD51238676}"/>
    <cellStyle name="Normal 21 6 2 2 3" xfId="32977" xr:uid="{D9312741-198B-4A64-9CAC-6C1D4030C9E6}"/>
    <cellStyle name="Normal 21 6 2 2 4" xfId="38461" xr:uid="{79D80E71-FF64-4F7D-9D74-140ED7AE8F54}"/>
    <cellStyle name="Normal 21 6 2 3" xfId="24754" xr:uid="{416A642C-A140-422F-B8B4-9760BA9356E5}"/>
    <cellStyle name="Normal 21 6 2 4" xfId="30248" xr:uid="{BA8FF2C6-9577-48E6-941F-40B4BE935A3D}"/>
    <cellStyle name="Normal 21 6 2 5" xfId="35732" xr:uid="{EBCEE784-155C-42CC-9035-D6D2D01AC1AA}"/>
    <cellStyle name="Normal 21 6 3" xfId="11590" xr:uid="{4EE8D80D-E6DC-4530-85A5-5C3AF96B11C9}"/>
    <cellStyle name="Normal 21 6 4" xfId="16826" xr:uid="{48A77732-E081-45DC-A787-9714A84D0B21}"/>
    <cellStyle name="Normal 21 6 5" xfId="19048" xr:uid="{C127F132-6264-45CF-8FCF-4B51810F24E6}"/>
    <cellStyle name="Normal 21 6 6" xfId="9326" xr:uid="{CB89210D-F1CA-434C-B226-76DA56817C71}"/>
    <cellStyle name="Normal 21 6 6 2" xfId="20647" xr:uid="{C82B444F-708B-48E1-99D0-7D41ADA68EC8}"/>
    <cellStyle name="Normal 21 6 6 2 2" xfId="26203" xr:uid="{57E73C86-EA80-432F-ADB3-32B0DD688F52}"/>
    <cellStyle name="Normal 21 6 6 2 3" xfId="31697" xr:uid="{1F9A74FF-7F83-453F-BF55-155D313A8EFF}"/>
    <cellStyle name="Normal 21 6 6 2 4" xfId="37181" xr:uid="{97C6235A-E4EA-4DBF-8D4F-7560ECEA727A}"/>
    <cellStyle name="Normal 21 6 6 3" xfId="23474" xr:uid="{959DA82E-B136-4CCC-A124-F3E6E176B42E}"/>
    <cellStyle name="Normal 21 6 6 4" xfId="28968" xr:uid="{9B666DAE-51B9-49CF-9235-17A0F2797AAE}"/>
    <cellStyle name="Normal 21 6 6 5" xfId="34452" xr:uid="{75B336FC-CBDE-4FAC-B3CE-795D4754C9D8}"/>
    <cellStyle name="Normal 21 7" xfId="6234" xr:uid="{B9B0FBAE-7F4B-4662-90B7-4A040F9AF4BF}"/>
    <cellStyle name="Normal 21 7 2" xfId="14641" xr:uid="{0B52FEDF-A8DB-4D4A-BFBA-CE0B569050AF}"/>
    <cellStyle name="Normal 21 7 2 2" xfId="21928" xr:uid="{F4F0F204-740A-4EC8-B412-B0352D886FE1}"/>
    <cellStyle name="Normal 21 7 2 2 2" xfId="27484" xr:uid="{1D4AA43B-C82F-4139-92E6-3824E5A42EFF}"/>
    <cellStyle name="Normal 21 7 2 2 3" xfId="32978" xr:uid="{3F8E91C7-2281-48B9-BA75-8A6B7E795B16}"/>
    <cellStyle name="Normal 21 7 2 2 4" xfId="38462" xr:uid="{6BBD0865-ACFF-4908-8249-B1CCF71D898D}"/>
    <cellStyle name="Normal 21 7 2 3" xfId="24755" xr:uid="{77D5D8F3-3AFF-4F4C-A365-7191E5903BE3}"/>
    <cellStyle name="Normal 21 7 2 4" xfId="30249" xr:uid="{674380AC-1923-49C9-B40F-A80794E419EB}"/>
    <cellStyle name="Normal 21 7 2 5" xfId="35733" xr:uid="{4F601F25-CE80-49C4-B60B-3D6317D690E3}"/>
    <cellStyle name="Normal 21 7 3" xfId="11591" xr:uid="{CDA4D75E-A44C-4FB6-9A65-F5797D53D78A}"/>
    <cellStyle name="Normal 21 7 4" xfId="16827" xr:uid="{BD725C4D-E6C2-4C3D-B950-4A460C96A03C}"/>
    <cellStyle name="Normal 21 7 5" xfId="19049" xr:uid="{FB2D3D95-6856-4006-A272-40E002394D02}"/>
    <cellStyle name="Normal 21 7 6" xfId="9327" xr:uid="{5C71E817-5F0D-46FE-8536-7C56727812C9}"/>
    <cellStyle name="Normal 21 7 6 2" xfId="20648" xr:uid="{7E3DDE36-22E2-4D0F-9523-075B2CBB3DC9}"/>
    <cellStyle name="Normal 21 7 6 2 2" xfId="26204" xr:uid="{DFE68246-2A53-4FA4-B868-61469EE66C40}"/>
    <cellStyle name="Normal 21 7 6 2 3" xfId="31698" xr:uid="{851FC980-20AE-4B5B-A489-31E61BB694C4}"/>
    <cellStyle name="Normal 21 7 6 2 4" xfId="37182" xr:uid="{EA02B89E-4394-430A-A476-A008B11DC317}"/>
    <cellStyle name="Normal 21 7 6 3" xfId="23475" xr:uid="{875B8F98-A65D-4B0F-8465-D7B442EDF46D}"/>
    <cellStyle name="Normal 21 7 6 4" xfId="28969" xr:uid="{64118EA6-8620-4205-ACAB-1B6E8F3524A7}"/>
    <cellStyle name="Normal 21 7 6 5" xfId="34453" xr:uid="{67EFABF4-007F-4DAC-902F-3344CD4E2C22}"/>
    <cellStyle name="Normal 21 8" xfId="6235" xr:uid="{68D54D9D-40C7-4CEA-96B3-AF2FB9C04724}"/>
    <cellStyle name="Normal 21 8 2" xfId="14642" xr:uid="{0710DDB1-6E4F-450E-80C6-06685F2AE918}"/>
    <cellStyle name="Normal 21 8 2 2" xfId="21929" xr:uid="{5D21ABB6-A477-492C-A748-7AEA0ED7D96A}"/>
    <cellStyle name="Normal 21 8 2 2 2" xfId="27485" xr:uid="{345CC5FA-E67C-42C1-B264-6EE4ED543A33}"/>
    <cellStyle name="Normal 21 8 2 2 3" xfId="32979" xr:uid="{9FFD0C4F-D771-4773-9CD3-463738A8ABEE}"/>
    <cellStyle name="Normal 21 8 2 2 4" xfId="38463" xr:uid="{3EC92F8E-0522-49F5-A487-DA864EC4B310}"/>
    <cellStyle name="Normal 21 8 2 3" xfId="24756" xr:uid="{11C10A2F-1F58-4AB4-878B-FA3D9A83DE25}"/>
    <cellStyle name="Normal 21 8 2 4" xfId="30250" xr:uid="{CE4E5DFD-47E6-4ED0-85B6-1DCC0F22222F}"/>
    <cellStyle name="Normal 21 8 2 5" xfId="35734" xr:uid="{6E09D5C9-75F5-4A07-B182-B5CAF748F2FF}"/>
    <cellStyle name="Normal 21 8 3" xfId="11592" xr:uid="{AE0ECCBD-9738-4D10-BF18-35CD02263910}"/>
    <cellStyle name="Normal 21 8 4" xfId="16828" xr:uid="{3D5E099C-403A-4037-BB91-E5945E57DBB4}"/>
    <cellStyle name="Normal 21 8 5" xfId="19050" xr:uid="{82FD2BEB-C20C-40AC-9CEF-12A73F8ABCA9}"/>
    <cellStyle name="Normal 21 8 6" xfId="9328" xr:uid="{3FAE04FC-2EBC-4727-9B84-FFF1A5643405}"/>
    <cellStyle name="Normal 21 8 6 2" xfId="20649" xr:uid="{6999908C-7CAE-4810-B1CA-E8CFCF48BCF9}"/>
    <cellStyle name="Normal 21 8 6 2 2" xfId="26205" xr:uid="{F7F548A0-AC1D-4131-9B69-FDE942B0E697}"/>
    <cellStyle name="Normal 21 8 6 2 3" xfId="31699" xr:uid="{4488ECF4-2A98-42DD-8D15-CD2F41090655}"/>
    <cellStyle name="Normal 21 8 6 2 4" xfId="37183" xr:uid="{26791846-6C8B-49FA-AC56-D73BA9AFC357}"/>
    <cellStyle name="Normal 21 8 6 3" xfId="23476" xr:uid="{369D4D44-E244-44C1-AFA0-C292A9DBAB5B}"/>
    <cellStyle name="Normal 21 8 6 4" xfId="28970" xr:uid="{17E6378D-F79F-41D0-9F88-0E2FD4DF9D87}"/>
    <cellStyle name="Normal 21 8 6 5" xfId="34454" xr:uid="{0C3EEE65-6A32-4CC9-9D61-33B90D7B353E}"/>
    <cellStyle name="Normal 21 9" xfId="6236" xr:uid="{75842AEE-6394-4505-8346-E3F9DD6566AB}"/>
    <cellStyle name="Normal 21 9 2" xfId="14643" xr:uid="{680914AB-DCB3-4455-8679-8C3A2F3BFBE9}"/>
    <cellStyle name="Normal 21 9 2 2" xfId="21930" xr:uid="{54AB6BB4-15C2-4E72-BB72-6E9BCF196B83}"/>
    <cellStyle name="Normal 21 9 2 2 2" xfId="27486" xr:uid="{9297EC31-A472-472F-9AB1-17D6D882DCC0}"/>
    <cellStyle name="Normal 21 9 2 2 3" xfId="32980" xr:uid="{F1FAD50A-43FC-453D-B4AA-692099A9DACA}"/>
    <cellStyle name="Normal 21 9 2 2 4" xfId="38464" xr:uid="{27F0D8FC-6517-481F-80FE-F97B3DC4C1B9}"/>
    <cellStyle name="Normal 21 9 2 3" xfId="24757" xr:uid="{64A148A8-6737-4B7B-BF4C-931B162C8417}"/>
    <cellStyle name="Normal 21 9 2 4" xfId="30251" xr:uid="{40CFE534-3758-4F11-B5B2-CF065D9F3204}"/>
    <cellStyle name="Normal 21 9 2 5" xfId="35735" xr:uid="{4A745F4A-6B05-4ADC-B834-C16C6D659E75}"/>
    <cellStyle name="Normal 21 9 3" xfId="11593" xr:uid="{7A0B493F-2CAC-4EA7-9E01-7405B903383B}"/>
    <cellStyle name="Normal 21 9 4" xfId="16829" xr:uid="{AACFEB87-9ECF-4A36-B4AD-A4042B53DB13}"/>
    <cellStyle name="Normal 21 9 5" xfId="19051" xr:uid="{4EE76EBD-A5FC-4A10-8D29-0886F4F095F1}"/>
    <cellStyle name="Normal 21 9 6" xfId="9329" xr:uid="{29633C8D-CE25-47F8-A068-11AD3EC21494}"/>
    <cellStyle name="Normal 21 9 6 2" xfId="20650" xr:uid="{D4B16729-BEFE-46F0-8260-668C5F82AD27}"/>
    <cellStyle name="Normal 21 9 6 2 2" xfId="26206" xr:uid="{892A5594-B3A6-43E4-BD3A-D5E92C8E7A77}"/>
    <cellStyle name="Normal 21 9 6 2 3" xfId="31700" xr:uid="{33E23E46-3189-44EF-9CBD-B2DE6970464E}"/>
    <cellStyle name="Normal 21 9 6 2 4" xfId="37184" xr:uid="{8780DF97-9E61-4A1C-A2E1-33C6CFD37FFA}"/>
    <cellStyle name="Normal 21 9 6 3" xfId="23477" xr:uid="{12074E55-5579-4053-919B-89E6B8AD4471}"/>
    <cellStyle name="Normal 21 9 6 4" xfId="28971" xr:uid="{6BF17FA2-6038-4BBE-BA70-C1EFCDED33D2}"/>
    <cellStyle name="Normal 21 9 6 5" xfId="34455" xr:uid="{0D7CCFB2-9F2A-4E87-AEAF-2ADA6D58018E}"/>
    <cellStyle name="Normal 210" xfId="39426" xr:uid="{7BF1A8FA-F117-4A42-975A-BA9FAE997E4E}"/>
    <cellStyle name="Normal 211" xfId="39427" xr:uid="{0EABF577-699A-4445-8B3F-2AF8A3BE3EFF}"/>
    <cellStyle name="Normal 212" xfId="39428" xr:uid="{AF36342C-56EE-419A-AF3D-5098E8A5CC80}"/>
    <cellStyle name="Normal 213" xfId="39429" xr:uid="{8642B695-CFA2-4D71-8D40-0C07A9C770A5}"/>
    <cellStyle name="Normal 214" xfId="39430" xr:uid="{B2F34024-A42B-43A0-B4CB-BA73DDB5E6DD}"/>
    <cellStyle name="Normal 215" xfId="39431" xr:uid="{01991B20-5987-4CF0-A027-8C16CAA57643}"/>
    <cellStyle name="Normal 216" xfId="39432" xr:uid="{174CAC77-FC5B-46F7-8708-FA4BC844CE2D}"/>
    <cellStyle name="Normal 217" xfId="39433" xr:uid="{31E6BA79-0540-4102-BB81-2B15612FD0F6}"/>
    <cellStyle name="Normal 218" xfId="39434" xr:uid="{1F81D1B6-B563-4115-93CC-648F453E02ED}"/>
    <cellStyle name="Normal 219" xfId="39435" xr:uid="{8BEFD9F2-30D1-479A-AA4D-46418A513D3E}"/>
    <cellStyle name="Normal 22" xfId="6237" xr:uid="{79BCB17C-E9CB-4613-A88D-354D6379015C}"/>
    <cellStyle name="Normal 22 10" xfId="6238" xr:uid="{792EEDAF-3D8D-40DE-A999-202B10BBC4F3}"/>
    <cellStyle name="Normal 22 10 2" xfId="14645" xr:uid="{7B5B0929-32E4-43CA-A4F9-9248DF351AE5}"/>
    <cellStyle name="Normal 22 10 2 2" xfId="21932" xr:uid="{B0D8C14E-7724-46B2-89E6-5FC32ECC443C}"/>
    <cellStyle name="Normal 22 10 2 2 2" xfId="27488" xr:uid="{A890B033-104A-4CDE-AB78-B6BB7B49D883}"/>
    <cellStyle name="Normal 22 10 2 2 3" xfId="32982" xr:uid="{B0A41F7A-47B3-4E77-A543-EB5DB319FC18}"/>
    <cellStyle name="Normal 22 10 2 2 4" xfId="38466" xr:uid="{05B5C71B-7D87-4FD6-A535-E72818D1CE98}"/>
    <cellStyle name="Normal 22 10 2 3" xfId="24759" xr:uid="{A99DCDE3-AE2C-4D08-A930-6DE95C426046}"/>
    <cellStyle name="Normal 22 10 2 4" xfId="30253" xr:uid="{45914362-23D3-4981-A308-07627FBF040D}"/>
    <cellStyle name="Normal 22 10 2 5" xfId="35737" xr:uid="{70EAF4E5-F9BF-44C1-A75F-131B899CB6C8}"/>
    <cellStyle name="Normal 22 10 3" xfId="11595" xr:uid="{53C32F81-B376-4780-93E6-32942879E395}"/>
    <cellStyle name="Normal 22 10 4" xfId="16831" xr:uid="{DD48E804-8A23-44AF-835D-E2C1C6AC9D1C}"/>
    <cellStyle name="Normal 22 10 5" xfId="19053" xr:uid="{841D8F53-2529-4CF9-BB10-9BCDD9021088}"/>
    <cellStyle name="Normal 22 10 6" xfId="9331" xr:uid="{8FB8AC6C-AF12-434F-97EB-CCC3277495FB}"/>
    <cellStyle name="Normal 22 10 6 2" xfId="20652" xr:uid="{6E00C08F-75FF-4063-B458-6B67983241D0}"/>
    <cellStyle name="Normal 22 10 6 2 2" xfId="26208" xr:uid="{78916052-D78A-4A2F-BA75-A470C0A97758}"/>
    <cellStyle name="Normal 22 10 6 2 3" xfId="31702" xr:uid="{E3F59D89-1010-49AC-8806-2193B0EA7CDA}"/>
    <cellStyle name="Normal 22 10 6 2 4" xfId="37186" xr:uid="{F6DDD4DD-18C2-4147-BAAE-E009147D5961}"/>
    <cellStyle name="Normal 22 10 6 3" xfId="23479" xr:uid="{65820FE1-5FA5-4AEC-9BAF-CD613D09AC33}"/>
    <cellStyle name="Normal 22 10 6 4" xfId="28973" xr:uid="{8BF7C4BA-86CF-4F5B-84AA-B8A01F3A7A7F}"/>
    <cellStyle name="Normal 22 10 6 5" xfId="34457" xr:uid="{45EECF26-AA01-4942-AAD5-B040802AA6F1}"/>
    <cellStyle name="Normal 22 11" xfId="6239" xr:uid="{5FE76298-4665-497D-B75A-30AACCD7C250}"/>
    <cellStyle name="Normal 22 11 2" xfId="14646" xr:uid="{EFDF67DA-3753-4A41-96AD-2106720CF58E}"/>
    <cellStyle name="Normal 22 11 2 2" xfId="21933" xr:uid="{623993D2-69A4-4E74-8282-CE94FAEA2FD3}"/>
    <cellStyle name="Normal 22 11 2 2 2" xfId="27489" xr:uid="{F9F16910-2622-4724-BD45-29F2F62C9194}"/>
    <cellStyle name="Normal 22 11 2 2 3" xfId="32983" xr:uid="{CDB64526-18A9-49C6-A66F-F4FF9C9981E9}"/>
    <cellStyle name="Normal 22 11 2 2 4" xfId="38467" xr:uid="{D4537D72-636A-4646-9346-AB4D2FE9B694}"/>
    <cellStyle name="Normal 22 11 2 3" xfId="24760" xr:uid="{441B3A5B-70BC-4A0B-943E-6122DC7F832A}"/>
    <cellStyle name="Normal 22 11 2 4" xfId="30254" xr:uid="{000491DF-A479-40D2-B0D7-BC359DEA5FAE}"/>
    <cellStyle name="Normal 22 11 2 5" xfId="35738" xr:uid="{98103B3F-B8B1-422F-9AC4-B4831EB97400}"/>
    <cellStyle name="Normal 22 11 3" xfId="11596" xr:uid="{92648EAD-549E-40D7-A37F-70B13465143B}"/>
    <cellStyle name="Normal 22 11 4" xfId="16832" xr:uid="{1755BDC7-EF30-44C8-AA75-6325ADD828CB}"/>
    <cellStyle name="Normal 22 11 5" xfId="19054" xr:uid="{A43A9DDD-8994-43E7-9231-7995294BBFBC}"/>
    <cellStyle name="Normal 22 11 6" xfId="9332" xr:uid="{DB69374C-826C-42BA-925E-09658ECF2C95}"/>
    <cellStyle name="Normal 22 11 6 2" xfId="20653" xr:uid="{C02B72FE-6075-44B5-9CF1-CB6BE5FA6C77}"/>
    <cellStyle name="Normal 22 11 6 2 2" xfId="26209" xr:uid="{F1C0A8AB-4EAD-4246-8ACE-1E773584F248}"/>
    <cellStyle name="Normal 22 11 6 2 3" xfId="31703" xr:uid="{983EC92A-D372-43AD-9A30-4518FE59A78A}"/>
    <cellStyle name="Normal 22 11 6 2 4" xfId="37187" xr:uid="{A3E296E2-9496-407E-811C-D1980BEA6228}"/>
    <cellStyle name="Normal 22 11 6 3" xfId="23480" xr:uid="{E65D8788-6369-419E-A287-9FB734C4FA02}"/>
    <cellStyle name="Normal 22 11 6 4" xfId="28974" xr:uid="{D7A5A52E-BB0F-4E39-8355-2D99F7A8DC80}"/>
    <cellStyle name="Normal 22 11 6 5" xfId="34458" xr:uid="{CC0652CB-0637-467D-88A5-1861EBE16135}"/>
    <cellStyle name="Normal 22 12" xfId="6240" xr:uid="{725BC304-A385-4E6A-A248-153640E3327B}"/>
    <cellStyle name="Normal 22 12 2" xfId="14647" xr:uid="{7D1FF55B-7C18-4E80-88C7-E9D829C7E496}"/>
    <cellStyle name="Normal 22 12 2 2" xfId="21934" xr:uid="{8F0E6243-E913-4D14-B745-C79A548F23B3}"/>
    <cellStyle name="Normal 22 12 2 2 2" xfId="27490" xr:uid="{57996A1B-3C12-47C9-B7A7-ED9376B5F394}"/>
    <cellStyle name="Normal 22 12 2 2 3" xfId="32984" xr:uid="{E4A13042-0CC3-49EB-A5D3-58F56BCD479B}"/>
    <cellStyle name="Normal 22 12 2 2 4" xfId="38468" xr:uid="{CE42EFD5-4815-4642-AD17-A72119BA7623}"/>
    <cellStyle name="Normal 22 12 2 3" xfId="24761" xr:uid="{19A6E87E-F849-4869-9D77-52DA7720569A}"/>
    <cellStyle name="Normal 22 12 2 4" xfId="30255" xr:uid="{3EBF3834-4215-40B2-AFAB-F6278CD79BA2}"/>
    <cellStyle name="Normal 22 12 2 5" xfId="35739" xr:uid="{41981E6E-3584-4677-AD5E-632D33E47FEB}"/>
    <cellStyle name="Normal 22 12 3" xfId="11597" xr:uid="{CCF3846E-7D4C-47AD-B393-310FD301AD1B}"/>
    <cellStyle name="Normal 22 12 4" xfId="16833" xr:uid="{881EA9DC-D9C6-4752-9463-401C466822F9}"/>
    <cellStyle name="Normal 22 12 5" xfId="19055" xr:uid="{DEF93F93-DA53-4D5E-83FE-334AACA1F2FC}"/>
    <cellStyle name="Normal 22 12 6" xfId="9333" xr:uid="{8DAE9CFD-B910-4B56-ABCB-095EC9AE6BDA}"/>
    <cellStyle name="Normal 22 12 6 2" xfId="20654" xr:uid="{E00BEC6C-951E-4AC5-B408-A48ED86368BB}"/>
    <cellStyle name="Normal 22 12 6 2 2" xfId="26210" xr:uid="{CBF3974B-9C5F-4319-9134-C7115A45E51D}"/>
    <cellStyle name="Normal 22 12 6 2 3" xfId="31704" xr:uid="{C96F0809-63DF-406E-94C5-D400AF4BC22A}"/>
    <cellStyle name="Normal 22 12 6 2 4" xfId="37188" xr:uid="{50971BA3-ABD1-4DD6-9358-D73E20EBA0CA}"/>
    <cellStyle name="Normal 22 12 6 3" xfId="23481" xr:uid="{0A91F036-7471-487F-B207-41161714A125}"/>
    <cellStyle name="Normal 22 12 6 4" xfId="28975" xr:uid="{D2477AD6-0EC7-431D-A5C2-A05A3DD606C3}"/>
    <cellStyle name="Normal 22 12 6 5" xfId="34459" xr:uid="{3EB088D9-8656-4FF5-A6EE-642FB475FC08}"/>
    <cellStyle name="Normal 22 13" xfId="6241" xr:uid="{F7B91862-2EA3-4724-8EAB-55CE6214E65E}"/>
    <cellStyle name="Normal 22 13 2" xfId="14648" xr:uid="{D7DD1B94-3609-4698-88EB-24F0BD247113}"/>
    <cellStyle name="Normal 22 13 2 2" xfId="21935" xr:uid="{4041AA48-0D01-4E62-B01A-82656EA12BEC}"/>
    <cellStyle name="Normal 22 13 2 2 2" xfId="27491" xr:uid="{4E46B5B2-04F0-4B2F-A1FF-018DCCF54707}"/>
    <cellStyle name="Normal 22 13 2 2 3" xfId="32985" xr:uid="{3A8256F1-4B51-4BC5-927D-5F9854847944}"/>
    <cellStyle name="Normal 22 13 2 2 4" xfId="38469" xr:uid="{3F91B090-43C0-47AC-863A-FDD9CBACF48A}"/>
    <cellStyle name="Normal 22 13 2 3" xfId="24762" xr:uid="{920CDAFD-CBF3-4A72-B9E3-E2F2E8917CEE}"/>
    <cellStyle name="Normal 22 13 2 4" xfId="30256" xr:uid="{62E17884-4DBF-4AA3-880C-2509A652B3F3}"/>
    <cellStyle name="Normal 22 13 2 5" xfId="35740" xr:uid="{FB76E50F-A420-4B7A-BC7D-F8AEA380D93C}"/>
    <cellStyle name="Normal 22 13 3" xfId="11598" xr:uid="{D961E932-0D0E-4A62-B07C-F5D41CB690F6}"/>
    <cellStyle name="Normal 22 13 4" xfId="16834" xr:uid="{996A205E-9A1C-4CDE-B7A3-965A1189F518}"/>
    <cellStyle name="Normal 22 13 5" xfId="19056" xr:uid="{B2584D28-14D3-43CE-94DE-164E4CF4FE2B}"/>
    <cellStyle name="Normal 22 13 6" xfId="9334" xr:uid="{816D93A1-3624-4EF4-A555-088171BE6514}"/>
    <cellStyle name="Normal 22 13 6 2" xfId="20655" xr:uid="{1EC94F1E-B070-445F-BE23-9A9E240EC5E2}"/>
    <cellStyle name="Normal 22 13 6 2 2" xfId="26211" xr:uid="{6D234E94-F01D-4A27-AAED-4666E8B7BEF0}"/>
    <cellStyle name="Normal 22 13 6 2 3" xfId="31705" xr:uid="{25496B7B-C89F-4469-AAD1-45EA98A3CD02}"/>
    <cellStyle name="Normal 22 13 6 2 4" xfId="37189" xr:uid="{38406F65-E591-404B-9666-2DD4C1794516}"/>
    <cellStyle name="Normal 22 13 6 3" xfId="23482" xr:uid="{0F874F71-2475-4C71-97DF-A4A89A97DD52}"/>
    <cellStyle name="Normal 22 13 6 4" xfId="28976" xr:uid="{DE9CBFF7-A8CB-456C-9701-6538A0940009}"/>
    <cellStyle name="Normal 22 13 6 5" xfId="34460" xr:uid="{8656FB7B-6BB3-4587-A5E2-6E5F98421A86}"/>
    <cellStyle name="Normal 22 14" xfId="7199" xr:uid="{62B03DC0-16D2-4AA6-9B86-DB7A59E9C64A}"/>
    <cellStyle name="Normal 22 14 2" xfId="14649" xr:uid="{3D4DA9E7-59E8-487E-B431-EDA75AFD9C7F}"/>
    <cellStyle name="Normal 22 14 2 2" xfId="21936" xr:uid="{0C684595-1FD4-4801-AEFE-F8342DFE72B2}"/>
    <cellStyle name="Normal 22 14 2 2 2" xfId="27492" xr:uid="{D70940CD-BFEF-422C-B7E1-C18407A8D886}"/>
    <cellStyle name="Normal 22 14 2 2 3" xfId="32986" xr:uid="{011CA055-D7D4-4712-A245-2F76CE3B4E85}"/>
    <cellStyle name="Normal 22 14 2 2 4" xfId="38470" xr:uid="{A6549670-8F02-4E04-8A73-4A41427F9D9E}"/>
    <cellStyle name="Normal 22 14 2 3" xfId="24763" xr:uid="{5FE05870-46B1-480C-9E63-08D00FB06696}"/>
    <cellStyle name="Normal 22 14 2 4" xfId="30257" xr:uid="{03144A40-32BF-492C-8065-289E535FE43F}"/>
    <cellStyle name="Normal 22 14 2 5" xfId="35741" xr:uid="{69CCA64D-1E76-4477-B903-A6300278012E}"/>
    <cellStyle name="Normal 22 14 3" xfId="12461" xr:uid="{6CE60586-A17E-4190-9389-E94821AEA772}"/>
    <cellStyle name="Normal 22 14 4" xfId="9335" xr:uid="{53D614B0-C4B7-4BFF-84C3-98C9B0612E67}"/>
    <cellStyle name="Normal 22 14 4 2" xfId="20656" xr:uid="{537C44FC-929E-4639-979C-7188427052EE}"/>
    <cellStyle name="Normal 22 14 4 2 2" xfId="26212" xr:uid="{96254CDF-FA97-4337-B532-896AA23D9ACD}"/>
    <cellStyle name="Normal 22 14 4 2 3" xfId="31706" xr:uid="{9B02930A-E156-477C-9E6F-331C78BEF198}"/>
    <cellStyle name="Normal 22 14 4 2 4" xfId="37190" xr:uid="{EB47DF37-066C-486B-9D0A-CE19129E81AF}"/>
    <cellStyle name="Normal 22 14 4 3" xfId="23483" xr:uid="{612521A5-46DB-47BF-9392-937D5D2FC471}"/>
    <cellStyle name="Normal 22 14 4 4" xfId="28977" xr:uid="{18EFE839-CA43-4DBB-8154-47FCF88EB006}"/>
    <cellStyle name="Normal 22 14 4 5" xfId="34461" xr:uid="{23FF8BF4-E254-4781-95D3-96E27E6704B1}"/>
    <cellStyle name="Normal 22 15" xfId="9336" xr:uid="{9914369A-DAA5-4C27-817B-B4CAE5DB2A32}"/>
    <cellStyle name="Normal 22 15 2" xfId="20657" xr:uid="{7D005666-CF8B-4C08-8014-1FBB7237ABDE}"/>
    <cellStyle name="Normal 22 15 2 2" xfId="26213" xr:uid="{B190A124-473F-4693-B091-D81361D54E7D}"/>
    <cellStyle name="Normal 22 15 2 3" xfId="31707" xr:uid="{7EBA79B7-2720-4475-A3F8-9F1AB8A7211F}"/>
    <cellStyle name="Normal 22 15 2 4" xfId="37191" xr:uid="{A6A2B196-5407-41DB-AA51-2DF4E01CED92}"/>
    <cellStyle name="Normal 22 15 3" xfId="23484" xr:uid="{6B455EAB-5FA9-4992-B9DA-81D85FA4407B}"/>
    <cellStyle name="Normal 22 15 4" xfId="28978" xr:uid="{4D39D2C0-599D-4F1A-943B-6694DB185B4F}"/>
    <cellStyle name="Normal 22 15 5" xfId="34462" xr:uid="{1A1E842E-8F9D-41B4-AD30-F4A21EB736E4}"/>
    <cellStyle name="Normal 22 16" xfId="14644" xr:uid="{61F807CF-2DCC-4020-BBDE-1A4B1618A1F6}"/>
    <cellStyle name="Normal 22 16 2" xfId="21931" xr:uid="{B5745F82-F467-4378-88F5-97300C3285CA}"/>
    <cellStyle name="Normal 22 16 2 2" xfId="27487" xr:uid="{7872F5AF-6FAA-4594-A323-9397DEE3E575}"/>
    <cellStyle name="Normal 22 16 2 3" xfId="32981" xr:uid="{8CEF6469-9449-47B4-84D3-3C2A5B00A86B}"/>
    <cellStyle name="Normal 22 16 2 4" xfId="38465" xr:uid="{9A674786-A64A-465A-93F9-8CD9E237FF9C}"/>
    <cellStyle name="Normal 22 16 3" xfId="24758" xr:uid="{C688EF52-6806-43EA-8C7D-460FE375A988}"/>
    <cellStyle name="Normal 22 16 4" xfId="30252" xr:uid="{AAB6AD3D-2BCD-498A-A26E-DA670D84F9C2}"/>
    <cellStyle name="Normal 22 16 5" xfId="35736" xr:uid="{8E00015F-4FA6-4588-8E38-7BD44A6B4074}"/>
    <cellStyle name="Normal 22 17" xfId="11594" xr:uid="{E90FAB8C-ACAC-4AA5-AEDF-A15DFB8A9E5C}"/>
    <cellStyle name="Normal 22 18" xfId="16830" xr:uid="{59713EE7-854B-46C4-AB67-CB2D33D801CC}"/>
    <cellStyle name="Normal 22 19" xfId="19052" xr:uid="{D5A859BA-3956-48F7-87C8-2F0761FC3B1F}"/>
    <cellStyle name="Normal 22 2" xfId="6242" xr:uid="{932D1C9D-480D-4E7F-9E5B-262EF37AC1F5}"/>
    <cellStyle name="Normal 22 2 2" xfId="14650" xr:uid="{EDB48B5D-7DDA-4738-BD81-43A785C7A2C5}"/>
    <cellStyle name="Normal 22 2 2 2" xfId="21937" xr:uid="{85FBD380-1533-47FF-8808-AFD9B3098CE4}"/>
    <cellStyle name="Normal 22 2 2 2 2" xfId="27493" xr:uid="{C091FE1D-1674-4D78-86DD-282156AE5019}"/>
    <cellStyle name="Normal 22 2 2 2 3" xfId="32987" xr:uid="{103F1727-4E5D-41F7-B420-34548424EAE8}"/>
    <cellStyle name="Normal 22 2 2 2 4" xfId="38471" xr:uid="{3BF0B3E4-D162-4AC2-8715-0A0073090657}"/>
    <cellStyle name="Normal 22 2 2 3" xfId="24764" xr:uid="{D34B7BCD-69C0-4A75-A4A1-D3252ACDC96F}"/>
    <cellStyle name="Normal 22 2 2 4" xfId="30258" xr:uid="{CB77E96D-9A11-4006-8986-DEA25C3305F0}"/>
    <cellStyle name="Normal 22 2 2 5" xfId="35742" xr:uid="{EAA2E87A-501E-4E6C-9E6D-57201FA91B38}"/>
    <cellStyle name="Normal 22 2 3" xfId="11599" xr:uid="{17AD81EB-2B3C-41A3-A1A7-B5C64FAFCD59}"/>
    <cellStyle name="Normal 22 2 4" xfId="16835" xr:uid="{FD57B899-3526-41C8-840C-39317CF8C429}"/>
    <cellStyle name="Normal 22 2 5" xfId="19057" xr:uid="{910BD11F-70CF-439E-A832-327F022CCAF8}"/>
    <cellStyle name="Normal 22 2 6" xfId="9337" xr:uid="{29056563-A1A2-4AA7-9166-644965A076A3}"/>
    <cellStyle name="Normal 22 2 6 2" xfId="20658" xr:uid="{9233FD24-3103-47A1-999A-90934FEE4F9B}"/>
    <cellStyle name="Normal 22 2 6 2 2" xfId="26214" xr:uid="{3B96B710-BCFF-45A1-BE5A-493F87C22BC7}"/>
    <cellStyle name="Normal 22 2 6 2 3" xfId="31708" xr:uid="{F105356D-F53C-4836-B308-F9A0FB6CCFFB}"/>
    <cellStyle name="Normal 22 2 6 2 4" xfId="37192" xr:uid="{385F489A-3780-47CB-85ED-5719B3E9B047}"/>
    <cellStyle name="Normal 22 2 6 3" xfId="23485" xr:uid="{6A77C620-5120-4BFD-89B5-6F390AA64E54}"/>
    <cellStyle name="Normal 22 2 6 4" xfId="28979" xr:uid="{083FEB83-8C57-4D44-8E5F-93BBE5FBC04C}"/>
    <cellStyle name="Normal 22 2 6 5" xfId="34463" xr:uid="{A148B7D4-A055-4E2E-A155-6FDB2F298EEF}"/>
    <cellStyle name="Normal 22 20" xfId="9330" xr:uid="{591CCAF0-9483-43B2-8862-04414465641A}"/>
    <cellStyle name="Normal 22 20 2" xfId="20651" xr:uid="{EBD9C383-2585-4EE5-BC8F-292A47F52738}"/>
    <cellStyle name="Normal 22 20 2 2" xfId="26207" xr:uid="{2E81D911-5B8C-4C1A-B326-64C3FEA1754B}"/>
    <cellStyle name="Normal 22 20 2 3" xfId="31701" xr:uid="{3F9EFAFC-40C1-4136-BAA4-04A57C944867}"/>
    <cellStyle name="Normal 22 20 2 4" xfId="37185" xr:uid="{89D0773E-1C9A-44DD-A3F7-6BBD5059A4FA}"/>
    <cellStyle name="Normal 22 20 3" xfId="23478" xr:uid="{FF3A0604-7610-467F-83E1-1EF078F4E7F8}"/>
    <cellStyle name="Normal 22 20 4" xfId="28972" xr:uid="{D8C920AD-5E9B-4274-B6AF-29EA23A7F3AD}"/>
    <cellStyle name="Normal 22 20 5" xfId="34456" xr:uid="{90EBCE54-30C3-4966-B8F4-5435196883E2}"/>
    <cellStyle name="Normal 22 3" xfId="6243" xr:uid="{CC4D3AF2-2413-483A-9BEB-9D8F0E8D6F89}"/>
    <cellStyle name="Normal 22 3 2" xfId="14651" xr:uid="{786BA884-6E16-454F-A929-39266CA66341}"/>
    <cellStyle name="Normal 22 3 2 2" xfId="21938" xr:uid="{0395D17C-49A4-473D-8A1B-6EAB2B4AE14A}"/>
    <cellStyle name="Normal 22 3 2 2 2" xfId="27494" xr:uid="{57EEF8BD-8AC3-46F1-9DC3-39EB7DB635EE}"/>
    <cellStyle name="Normal 22 3 2 2 3" xfId="32988" xr:uid="{A3ADC5DA-8F1B-466C-8E21-356E16F18C1D}"/>
    <cellStyle name="Normal 22 3 2 2 4" xfId="38472" xr:uid="{53CD4CD1-D408-446B-9900-B64A6A598E04}"/>
    <cellStyle name="Normal 22 3 2 3" xfId="24765" xr:uid="{A7448D00-FEAE-4637-9365-E3E5CA6FE673}"/>
    <cellStyle name="Normal 22 3 2 4" xfId="30259" xr:uid="{96AA0DEC-63D3-47C7-9DCA-DFEBDC8BB420}"/>
    <cellStyle name="Normal 22 3 2 5" xfId="35743" xr:uid="{F37BBDEC-DC33-4536-92BB-F5AFAD0D8C9A}"/>
    <cellStyle name="Normal 22 3 3" xfId="11600" xr:uid="{89477F3F-C5EC-48A1-8722-89B9407537B5}"/>
    <cellStyle name="Normal 22 3 4" xfId="16836" xr:uid="{7DC67E3D-40F3-4F42-B3F4-7090932234F1}"/>
    <cellStyle name="Normal 22 3 5" xfId="19058" xr:uid="{3FC39E4A-C023-4AEA-A772-7CDAC44F6601}"/>
    <cellStyle name="Normal 22 3 6" xfId="9338" xr:uid="{29E44F69-2833-4D27-88ED-E923FE322EBD}"/>
    <cellStyle name="Normal 22 3 6 2" xfId="20659" xr:uid="{A645A09C-8186-4E9B-8D77-146312C35583}"/>
    <cellStyle name="Normal 22 3 6 2 2" xfId="26215" xr:uid="{3AD0F088-5EB2-4C10-A022-8F8160202A00}"/>
    <cellStyle name="Normal 22 3 6 2 3" xfId="31709" xr:uid="{2BF8CFB2-0DA0-4A08-98F9-6B2A826753C9}"/>
    <cellStyle name="Normal 22 3 6 2 4" xfId="37193" xr:uid="{FC5F286F-82BF-4540-9C79-96D5D389EADD}"/>
    <cellStyle name="Normal 22 3 6 3" xfId="23486" xr:uid="{8A514467-CA91-4A72-ACB5-B4148537B1AA}"/>
    <cellStyle name="Normal 22 3 6 4" xfId="28980" xr:uid="{E9CB1B17-7075-40EC-9056-728455C22004}"/>
    <cellStyle name="Normal 22 3 6 5" xfId="34464" xr:uid="{08028714-CBC5-4157-9804-35731D76A5EE}"/>
    <cellStyle name="Normal 22 4" xfId="6244" xr:uid="{39005B2F-1BF8-4613-A055-5E767BD75FCE}"/>
    <cellStyle name="Normal 22 4 2" xfId="14652" xr:uid="{D940ABB4-11FD-4445-9FCA-6C1D34FBC6F2}"/>
    <cellStyle name="Normal 22 4 2 2" xfId="21939" xr:uid="{5B03A746-B345-40B0-B0E0-7322141EBFAA}"/>
    <cellStyle name="Normal 22 4 2 2 2" xfId="27495" xr:uid="{E54D866D-E579-49DD-AEB5-619D9642246C}"/>
    <cellStyle name="Normal 22 4 2 2 3" xfId="32989" xr:uid="{B49CEFCF-CCDA-4149-9721-66B0956E1AC0}"/>
    <cellStyle name="Normal 22 4 2 2 4" xfId="38473" xr:uid="{ABC01F22-EEBF-4232-B47B-BE605DA21837}"/>
    <cellStyle name="Normal 22 4 2 3" xfId="24766" xr:uid="{13F49DD3-AA35-409F-858D-B2EDB9A2641C}"/>
    <cellStyle name="Normal 22 4 2 4" xfId="30260" xr:uid="{BFD471E5-6BEB-437C-86AF-70393C4D3650}"/>
    <cellStyle name="Normal 22 4 2 5" xfId="35744" xr:uid="{9D511CCC-736A-4E82-847F-7766FC29D840}"/>
    <cellStyle name="Normal 22 4 3" xfId="11601" xr:uid="{58A1CC27-2552-4AB5-8789-5ABC07195873}"/>
    <cellStyle name="Normal 22 4 4" xfId="16837" xr:uid="{0B7F8A4C-6270-4896-B754-36D7B80B141B}"/>
    <cellStyle name="Normal 22 4 5" xfId="19059" xr:uid="{602241C9-2842-4FCA-9FA7-0AC2D2D6CFA0}"/>
    <cellStyle name="Normal 22 4 6" xfId="9339" xr:uid="{4C8A20AD-FF1D-4390-B46A-9CB77B7AB2D8}"/>
    <cellStyle name="Normal 22 4 6 2" xfId="20660" xr:uid="{DBE3DA6D-7C69-49A0-90AE-7A786F1C2CF4}"/>
    <cellStyle name="Normal 22 4 6 2 2" xfId="26216" xr:uid="{BC8B2FBA-5D9C-402E-AAA4-391A15B350FD}"/>
    <cellStyle name="Normal 22 4 6 2 3" xfId="31710" xr:uid="{B6EF6560-968A-4F7B-B8A9-8A69A2A513C9}"/>
    <cellStyle name="Normal 22 4 6 2 4" xfId="37194" xr:uid="{AE1E1509-9ECD-4925-A75F-98FA4325C55A}"/>
    <cellStyle name="Normal 22 4 6 3" xfId="23487" xr:uid="{E37B645F-41B6-4072-9B99-953C44C18386}"/>
    <cellStyle name="Normal 22 4 6 4" xfId="28981" xr:uid="{44BE69F9-DD57-4D7B-818C-BA7D701CCD5A}"/>
    <cellStyle name="Normal 22 4 6 5" xfId="34465" xr:uid="{55C3753B-6B42-4A2D-868E-65C2E185CCBA}"/>
    <cellStyle name="Normal 22 5" xfId="6245" xr:uid="{5B8F93CB-E3D6-41E4-A7FF-6977AD32DE71}"/>
    <cellStyle name="Normal 22 5 2" xfId="14653" xr:uid="{0EB27945-DE06-4CA0-A447-5557BFF0BF77}"/>
    <cellStyle name="Normal 22 5 2 2" xfId="21940" xr:uid="{6072F596-94C3-44D8-8BC4-4E2F0BE866E6}"/>
    <cellStyle name="Normal 22 5 2 2 2" xfId="27496" xr:uid="{2114F010-56EF-4525-AD2F-5B7D78E1B148}"/>
    <cellStyle name="Normal 22 5 2 2 3" xfId="32990" xr:uid="{FF84B480-AC21-487D-91DE-0887FCAF2999}"/>
    <cellStyle name="Normal 22 5 2 2 4" xfId="38474" xr:uid="{9AAD1664-D986-4F39-9EF4-6DB69B48A1D9}"/>
    <cellStyle name="Normal 22 5 2 3" xfId="24767" xr:uid="{75ADE3D4-0A49-4EA1-8607-0A88E040AE5E}"/>
    <cellStyle name="Normal 22 5 2 4" xfId="30261" xr:uid="{6EA9EC12-8BDF-4EE2-86AD-2C5CD9D75EC8}"/>
    <cellStyle name="Normal 22 5 2 5" xfId="35745" xr:uid="{ECA48CD0-662A-45F3-B201-09E6095F94F3}"/>
    <cellStyle name="Normal 22 5 3" xfId="11602" xr:uid="{7F6F8BBD-A8BC-456A-9297-399E91C9E71C}"/>
    <cellStyle name="Normal 22 5 4" xfId="16838" xr:uid="{9F03DDE6-5534-459C-9392-5FB5B12E8F53}"/>
    <cellStyle name="Normal 22 5 5" xfId="19060" xr:uid="{741915D5-92A6-44C7-A127-6C06549FA4F6}"/>
    <cellStyle name="Normal 22 5 6" xfId="9340" xr:uid="{00FE117F-01A8-4BAA-B229-6F131A2D43E2}"/>
    <cellStyle name="Normal 22 5 6 2" xfId="20661" xr:uid="{D066C5B9-9B97-4F41-AF5B-049770A853AB}"/>
    <cellStyle name="Normal 22 5 6 2 2" xfId="26217" xr:uid="{72CFB763-8520-4137-B80D-E2AB1231A49F}"/>
    <cellStyle name="Normal 22 5 6 2 3" xfId="31711" xr:uid="{38604D71-DDCC-4137-967D-2DB05EEF703D}"/>
    <cellStyle name="Normal 22 5 6 2 4" xfId="37195" xr:uid="{D1106498-EB0E-4A73-80C5-766C5DC03225}"/>
    <cellStyle name="Normal 22 5 6 3" xfId="23488" xr:uid="{5B7E50F6-EBF1-4E53-B4A7-AE99C8510F1B}"/>
    <cellStyle name="Normal 22 5 6 4" xfId="28982" xr:uid="{ADB84591-C852-4B15-89A2-4A408BD8E383}"/>
    <cellStyle name="Normal 22 5 6 5" xfId="34466" xr:uid="{497C446E-8BF9-434E-AB73-AEE865EFAEE3}"/>
    <cellStyle name="Normal 22 6" xfId="6246" xr:uid="{36676F0A-F582-4F85-879E-5695796A59AE}"/>
    <cellStyle name="Normal 22 6 2" xfId="14654" xr:uid="{982B1190-EC23-4CC2-BB92-ABFC7016E3AA}"/>
    <cellStyle name="Normal 22 6 2 2" xfId="21941" xr:uid="{0D0D0625-7979-44D5-AD07-F6D0C607199B}"/>
    <cellStyle name="Normal 22 6 2 2 2" xfId="27497" xr:uid="{3B756031-8513-41DF-8865-3C7D01EC2D4C}"/>
    <cellStyle name="Normal 22 6 2 2 3" xfId="32991" xr:uid="{23BC1741-E7F1-4628-9C15-DFEF9BD7B808}"/>
    <cellStyle name="Normal 22 6 2 2 4" xfId="38475" xr:uid="{D777A102-5ED0-4718-8285-B751C5EE1D41}"/>
    <cellStyle name="Normal 22 6 2 3" xfId="24768" xr:uid="{652734C6-A6D3-40C8-9FCB-581B833099DB}"/>
    <cellStyle name="Normal 22 6 2 4" xfId="30262" xr:uid="{25BC5549-E2DA-4D3D-A145-65236F44896A}"/>
    <cellStyle name="Normal 22 6 2 5" xfId="35746" xr:uid="{5EB04813-42D5-4363-9FC0-5447D8AC3900}"/>
    <cellStyle name="Normal 22 6 3" xfId="11603" xr:uid="{1C7BF375-BD50-4DC4-AB81-F2A5113FE833}"/>
    <cellStyle name="Normal 22 6 4" xfId="16839" xr:uid="{154E4145-597A-42C2-B3FD-429A72606B0F}"/>
    <cellStyle name="Normal 22 6 5" xfId="19061" xr:uid="{C2532F2A-3B48-475D-9CFB-6F55271BA103}"/>
    <cellStyle name="Normal 22 6 6" xfId="9341" xr:uid="{1A03A113-A7FE-401E-9107-F9D719748231}"/>
    <cellStyle name="Normal 22 6 6 2" xfId="20662" xr:uid="{16841DF0-E45B-4122-8D6C-16E6527A31D8}"/>
    <cellStyle name="Normal 22 6 6 2 2" xfId="26218" xr:uid="{B54F19C4-74ED-4C4A-A554-D51A520860E3}"/>
    <cellStyle name="Normal 22 6 6 2 3" xfId="31712" xr:uid="{2E4A43E6-0FBF-4159-8106-926791CD14D4}"/>
    <cellStyle name="Normal 22 6 6 2 4" xfId="37196" xr:uid="{E2EC6B10-5EBA-408B-A672-E230A00EBA59}"/>
    <cellStyle name="Normal 22 6 6 3" xfId="23489" xr:uid="{64D238DA-8E19-487A-B321-AED5BD1DCBA1}"/>
    <cellStyle name="Normal 22 6 6 4" xfId="28983" xr:uid="{1B513E7F-9BB6-4C8E-959F-F33B9A0520A1}"/>
    <cellStyle name="Normal 22 6 6 5" xfId="34467" xr:uid="{0C946FB5-5309-43A8-9E17-1D77B539B4D5}"/>
    <cellStyle name="Normal 22 7" xfId="6247" xr:uid="{69AE4E28-73A7-44CD-94D6-73DA72075D8E}"/>
    <cellStyle name="Normal 22 7 2" xfId="14655" xr:uid="{1A85447F-5EB7-4D9E-AD53-A1866946C150}"/>
    <cellStyle name="Normal 22 7 2 2" xfId="21942" xr:uid="{EFDF926E-08EF-4A45-92A0-F9C67B47A15D}"/>
    <cellStyle name="Normal 22 7 2 2 2" xfId="27498" xr:uid="{801F9EED-9C02-40D0-A63D-12613383812A}"/>
    <cellStyle name="Normal 22 7 2 2 3" xfId="32992" xr:uid="{E94A8CB8-23AE-4FA7-A511-0209190052F6}"/>
    <cellStyle name="Normal 22 7 2 2 4" xfId="38476" xr:uid="{F0EB6B6F-957F-4E6E-AD1A-C31C674D8396}"/>
    <cellStyle name="Normal 22 7 2 3" xfId="24769" xr:uid="{20D4D97A-39B1-41FB-B85D-9F8A3A1E8A8A}"/>
    <cellStyle name="Normal 22 7 2 4" xfId="30263" xr:uid="{B4010B59-4FA1-4418-BBCB-DBA8F3A82006}"/>
    <cellStyle name="Normal 22 7 2 5" xfId="35747" xr:uid="{C95EA3CF-F7FA-4EE3-AD35-22F4766934B2}"/>
    <cellStyle name="Normal 22 7 3" xfId="11604" xr:uid="{7571A1FB-EEB8-4E89-8B1F-BF14FC011050}"/>
    <cellStyle name="Normal 22 7 4" xfId="16840" xr:uid="{CBB0A496-7992-46B5-969B-01581C7A78CD}"/>
    <cellStyle name="Normal 22 7 5" xfId="19062" xr:uid="{667A29A2-DF8B-4E97-9DEF-DDCDD8B5818B}"/>
    <cellStyle name="Normal 22 7 6" xfId="9342" xr:uid="{ADFC77F7-AB5C-49DC-B2CF-8CD35A19C0C5}"/>
    <cellStyle name="Normal 22 7 6 2" xfId="20663" xr:uid="{4732B86B-C8AA-4C1E-ABA8-977774B97E9E}"/>
    <cellStyle name="Normal 22 7 6 2 2" xfId="26219" xr:uid="{6E222D6A-355D-4248-8BEF-EB66296D074E}"/>
    <cellStyle name="Normal 22 7 6 2 3" xfId="31713" xr:uid="{696D3E7F-8D03-49E5-8FD1-C26E49AC9AF9}"/>
    <cellStyle name="Normal 22 7 6 2 4" xfId="37197" xr:uid="{0CF1FDDE-07D5-49AF-8509-945D055DB920}"/>
    <cellStyle name="Normal 22 7 6 3" xfId="23490" xr:uid="{B0FC6D7B-CEA4-40DD-9A74-4282ED451A02}"/>
    <cellStyle name="Normal 22 7 6 4" xfId="28984" xr:uid="{EA2E57E6-5772-4DDA-A7A9-7987ADF2AC46}"/>
    <cellStyle name="Normal 22 7 6 5" xfId="34468" xr:uid="{0C30D939-12AF-4CEC-8C64-804EDC3C949E}"/>
    <cellStyle name="Normal 22 8" xfId="6248" xr:uid="{B8B1BA2B-A2D8-4B95-A99A-5D4893383225}"/>
    <cellStyle name="Normal 22 8 2" xfId="14656" xr:uid="{A9727CB1-3B91-4492-ADBF-69B0FAED4DC1}"/>
    <cellStyle name="Normal 22 8 2 2" xfId="21943" xr:uid="{D72DAC9F-A0C4-4CC8-B6EF-B05F6A5A4E25}"/>
    <cellStyle name="Normal 22 8 2 2 2" xfId="27499" xr:uid="{3F2C3746-A3F9-4237-A7FF-1E720BEE426F}"/>
    <cellStyle name="Normal 22 8 2 2 3" xfId="32993" xr:uid="{D08ACE15-2DB7-43E7-98A0-04DCBFC4CF57}"/>
    <cellStyle name="Normal 22 8 2 2 4" xfId="38477" xr:uid="{57845B01-A30C-46AF-A256-D886498A986D}"/>
    <cellStyle name="Normal 22 8 2 3" xfId="24770" xr:uid="{DE1018E5-EA50-4DB5-B569-8A17DC91657C}"/>
    <cellStyle name="Normal 22 8 2 4" xfId="30264" xr:uid="{74828452-83F7-4A28-8987-298924CDC2CE}"/>
    <cellStyle name="Normal 22 8 2 5" xfId="35748" xr:uid="{FFDB393B-21F7-4A5F-9D90-3F93552301C6}"/>
    <cellStyle name="Normal 22 8 3" xfId="11605" xr:uid="{1910F4EE-BEBE-4638-A0E6-42992177EEFF}"/>
    <cellStyle name="Normal 22 8 4" xfId="16841" xr:uid="{894E9EA6-AE64-45BA-8967-3F18518278CB}"/>
    <cellStyle name="Normal 22 8 5" xfId="19063" xr:uid="{FA8774ED-007D-4845-8296-1E5917C52CCA}"/>
    <cellStyle name="Normal 22 8 6" xfId="9343" xr:uid="{8E4BC758-62B2-410E-924F-498BDDFC6D61}"/>
    <cellStyle name="Normal 22 8 6 2" xfId="20664" xr:uid="{C92F5295-BBAF-4949-B01D-F9F988F262C4}"/>
    <cellStyle name="Normal 22 8 6 2 2" xfId="26220" xr:uid="{7165F505-0D49-4605-A28B-10E686884A68}"/>
    <cellStyle name="Normal 22 8 6 2 3" xfId="31714" xr:uid="{A4E85361-90D8-4A67-A300-A0AB70141436}"/>
    <cellStyle name="Normal 22 8 6 2 4" xfId="37198" xr:uid="{05063B44-8F10-45F9-916E-581FE1E51B38}"/>
    <cellStyle name="Normal 22 8 6 3" xfId="23491" xr:uid="{28D18919-6EDF-4CA8-9A01-AB5DBA5A8945}"/>
    <cellStyle name="Normal 22 8 6 4" xfId="28985" xr:uid="{DFF59D53-BF55-4283-8041-9FF8725FED0A}"/>
    <cellStyle name="Normal 22 8 6 5" xfId="34469" xr:uid="{91FABECE-30BC-4A7B-B682-B720E0257F18}"/>
    <cellStyle name="Normal 22 9" xfId="6249" xr:uid="{F1B36E87-CF5B-45F9-A520-1725E8C7F51C}"/>
    <cellStyle name="Normal 22 9 2" xfId="14657" xr:uid="{06777C8E-301C-4395-A597-6DB77996E03C}"/>
    <cellStyle name="Normal 22 9 2 2" xfId="21944" xr:uid="{952DAE79-154E-4BF4-9AAB-BAB81EEEACA0}"/>
    <cellStyle name="Normal 22 9 2 2 2" xfId="27500" xr:uid="{FC3FBFFB-CEDB-49F1-9C9F-F092B12D9B6A}"/>
    <cellStyle name="Normal 22 9 2 2 3" xfId="32994" xr:uid="{412FE0BD-CA54-4146-8C18-A95FF2DE896E}"/>
    <cellStyle name="Normal 22 9 2 2 4" xfId="38478" xr:uid="{8D256011-518F-48D7-80C4-9FBAFF79A739}"/>
    <cellStyle name="Normal 22 9 2 3" xfId="24771" xr:uid="{F65AF7CF-F728-4B30-AE35-DBF0E7EECAEA}"/>
    <cellStyle name="Normal 22 9 2 4" xfId="30265" xr:uid="{5A7270A3-0C5C-41A0-9527-DE6528FD35AC}"/>
    <cellStyle name="Normal 22 9 2 5" xfId="35749" xr:uid="{27DE474E-C6EB-4A10-92A7-EDAE222FBA39}"/>
    <cellStyle name="Normal 22 9 3" xfId="11606" xr:uid="{E221F6A5-40C9-4E36-9166-B3BAB258F2A9}"/>
    <cellStyle name="Normal 22 9 4" xfId="16842" xr:uid="{071F6F0D-D2BE-421C-839C-20CE4616BB2E}"/>
    <cellStyle name="Normal 22 9 5" xfId="19064" xr:uid="{84A8CAC7-B37E-4B56-BF8F-9C6008D7D2D0}"/>
    <cellStyle name="Normal 22 9 6" xfId="9344" xr:uid="{69EEE5BD-06BD-4DD1-AB2B-794ABDA45FED}"/>
    <cellStyle name="Normal 22 9 6 2" xfId="20665" xr:uid="{D4E849E1-A7BC-46AB-BA0C-3E6284471025}"/>
    <cellStyle name="Normal 22 9 6 2 2" xfId="26221" xr:uid="{C2154ABD-CCB2-4320-97BC-034FCEF86795}"/>
    <cellStyle name="Normal 22 9 6 2 3" xfId="31715" xr:uid="{006AD1C7-6FC8-467E-9041-AB2E040F7682}"/>
    <cellStyle name="Normal 22 9 6 2 4" xfId="37199" xr:uid="{B62C0F86-C12D-4DA3-A7B2-909A1B407B96}"/>
    <cellStyle name="Normal 22 9 6 3" xfId="23492" xr:uid="{B2269E04-14AA-4C59-9AA6-51FA801133D4}"/>
    <cellStyle name="Normal 22 9 6 4" xfId="28986" xr:uid="{EFF84005-73B8-4956-A485-018A8DF85C42}"/>
    <cellStyle name="Normal 22 9 6 5" xfId="34470" xr:uid="{037BF49A-03BA-48B2-900F-78452BB42ECC}"/>
    <cellStyle name="Normal 220" xfId="39436" xr:uid="{267F4AE1-CC23-445B-A890-1D8C020056FA}"/>
    <cellStyle name="Normal 221" xfId="39437" xr:uid="{7AC1C7FA-C919-4B11-BA24-7CCF7D16CDAE}"/>
    <cellStyle name="Normal 222" xfId="39438" xr:uid="{AC47CF18-1E9A-4A1C-B99B-2866063F36F0}"/>
    <cellStyle name="Normal 223" xfId="39439" xr:uid="{B9294F36-B86D-4E77-A736-B4A76B50F573}"/>
    <cellStyle name="Normal 224" xfId="39440" xr:uid="{679EFAD1-7014-417F-AB06-D72B0193DD9A}"/>
    <cellStyle name="Normal 225" xfId="39441" xr:uid="{CD8A48D3-6B1B-4054-9239-C5EDBB4E5355}"/>
    <cellStyle name="Normal 226" xfId="39442" xr:uid="{9F032330-C82E-4654-8540-ABEB8769E829}"/>
    <cellStyle name="Normal 227" xfId="39443" xr:uid="{F5E24383-539F-4880-AB3E-45D69C6D967F}"/>
    <cellStyle name="Normal 228" xfId="39444" xr:uid="{EC97CE0A-A763-4F9F-82B2-504E1CAFC943}"/>
    <cellStyle name="Normal 229" xfId="39445" xr:uid="{0B36E2B2-7C0D-450C-AE55-4868C52A0A04}"/>
    <cellStyle name="Normal 23" xfId="6250" xr:uid="{56EDD748-087F-4360-ACF5-9E6E2A93D4BA}"/>
    <cellStyle name="Normal 23 10" xfId="6251" xr:uid="{1E8ACC2B-21BD-4B1A-A045-B7EEFA03D151}"/>
    <cellStyle name="Normal 23 10 2" xfId="14659" xr:uid="{5A6882EF-AEB3-47A9-81A8-A03F50019B74}"/>
    <cellStyle name="Normal 23 10 2 2" xfId="21946" xr:uid="{5463458A-6886-453F-9AA5-C91A7C2CD9CD}"/>
    <cellStyle name="Normal 23 10 2 2 2" xfId="27502" xr:uid="{BD52CB21-D041-47AD-97E6-98A9706965E5}"/>
    <cellStyle name="Normal 23 10 2 2 3" xfId="32996" xr:uid="{BEEF9A44-D792-4B45-BA61-D79BFC286DFA}"/>
    <cellStyle name="Normal 23 10 2 2 4" xfId="38480" xr:uid="{969B6357-98DE-48B2-864D-8F22DB894449}"/>
    <cellStyle name="Normal 23 10 2 3" xfId="24773" xr:uid="{4A7A2C76-6B81-4CA3-940A-736CDF508140}"/>
    <cellStyle name="Normal 23 10 2 4" xfId="30267" xr:uid="{7B0EA2D9-8949-4ECF-BCEA-07323C4CD743}"/>
    <cellStyle name="Normal 23 10 2 5" xfId="35751" xr:uid="{1A3DA1B8-F7A9-4D5C-B652-9F41A3DA34B4}"/>
    <cellStyle name="Normal 23 10 3" xfId="11608" xr:uid="{DD88F4B2-4E24-46BF-81B7-DC0346CDFF15}"/>
    <cellStyle name="Normal 23 10 4" xfId="16844" xr:uid="{00563317-E654-4C16-9E86-AD943AADB753}"/>
    <cellStyle name="Normal 23 10 5" xfId="19066" xr:uid="{5F2D6F9D-E396-4D40-8BE5-51105B0618B2}"/>
    <cellStyle name="Normal 23 10 6" xfId="9346" xr:uid="{0725FA70-34AA-4D5C-B7D2-F41707761FAC}"/>
    <cellStyle name="Normal 23 10 6 2" xfId="20667" xr:uid="{68EE188F-A283-4E81-AF7F-44A819D9E684}"/>
    <cellStyle name="Normal 23 10 6 2 2" xfId="26223" xr:uid="{E6D97B18-7F48-41BA-8FCD-FC878EEA239F}"/>
    <cellStyle name="Normal 23 10 6 2 3" xfId="31717" xr:uid="{CCF89EDC-8E7B-4253-A5E5-ED1600789A16}"/>
    <cellStyle name="Normal 23 10 6 2 4" xfId="37201" xr:uid="{1959B1D5-F674-432C-9CB9-38D8CA75B11A}"/>
    <cellStyle name="Normal 23 10 6 3" xfId="23494" xr:uid="{63BC5DD5-6FD3-471E-AB44-5BAF76A359E6}"/>
    <cellStyle name="Normal 23 10 6 4" xfId="28988" xr:uid="{E1A6B28D-97F1-4C16-A09F-4CCE5A07DE9C}"/>
    <cellStyle name="Normal 23 10 6 5" xfId="34472" xr:uid="{17033BA7-B394-4C61-BDDF-AB27C2F7A5E7}"/>
    <cellStyle name="Normal 23 11" xfId="6252" xr:uid="{A107F8BC-D221-40AB-8EE8-3BA9D99DE02E}"/>
    <cellStyle name="Normal 23 11 2" xfId="14660" xr:uid="{A6EADDF4-617B-4872-BDBF-491CA48AD0A7}"/>
    <cellStyle name="Normal 23 11 2 2" xfId="21947" xr:uid="{8515BDBE-D80E-449F-B772-79D1305CA5B5}"/>
    <cellStyle name="Normal 23 11 2 2 2" xfId="27503" xr:uid="{5D926C10-8C2A-4520-ABA6-FCCE50DED608}"/>
    <cellStyle name="Normal 23 11 2 2 3" xfId="32997" xr:uid="{70D6176F-BD39-40BC-8F7C-7468EC619044}"/>
    <cellStyle name="Normal 23 11 2 2 4" xfId="38481" xr:uid="{5E374EDF-BDDD-4675-B7C3-9890A39EDFE0}"/>
    <cellStyle name="Normal 23 11 2 3" xfId="24774" xr:uid="{0B39BF51-C720-423B-A825-775378C250A1}"/>
    <cellStyle name="Normal 23 11 2 4" xfId="30268" xr:uid="{EF889AAC-A158-432F-86D5-C36329D555C5}"/>
    <cellStyle name="Normal 23 11 2 5" xfId="35752" xr:uid="{0EC9C75D-6F95-4A51-A808-F0DF58B581CC}"/>
    <cellStyle name="Normal 23 11 3" xfId="11609" xr:uid="{00E44198-5612-4DEC-B024-C0ECE5DCAD37}"/>
    <cellStyle name="Normal 23 11 4" xfId="16845" xr:uid="{48C433EB-734C-486A-BEBF-553F26362DF3}"/>
    <cellStyle name="Normal 23 11 5" xfId="19067" xr:uid="{57896665-9F90-4203-9CA3-35B6F497731D}"/>
    <cellStyle name="Normal 23 11 6" xfId="9347" xr:uid="{A66B1E4D-4BDE-491B-ADDE-9761C1917D4F}"/>
    <cellStyle name="Normal 23 11 6 2" xfId="20668" xr:uid="{9E81B926-94B2-4E14-B2E7-AEF217368556}"/>
    <cellStyle name="Normal 23 11 6 2 2" xfId="26224" xr:uid="{C2BDA927-71C9-455B-B32B-55DF2B5D72A3}"/>
    <cellStyle name="Normal 23 11 6 2 3" xfId="31718" xr:uid="{D023B423-BD4B-417F-959B-4FE42E52FFBC}"/>
    <cellStyle name="Normal 23 11 6 2 4" xfId="37202" xr:uid="{5AAA30E2-9E33-44C6-9FE4-319187303165}"/>
    <cellStyle name="Normal 23 11 6 3" xfId="23495" xr:uid="{9B00275C-C5CC-4562-AAE2-28FB7ACB2F35}"/>
    <cellStyle name="Normal 23 11 6 4" xfId="28989" xr:uid="{4580527A-F59E-4D64-846D-324574432406}"/>
    <cellStyle name="Normal 23 11 6 5" xfId="34473" xr:uid="{72249695-DEBD-47E5-A49A-70BCECA53E56}"/>
    <cellStyle name="Normal 23 12" xfId="6253" xr:uid="{16F5D39E-D10B-417E-9DA0-3EEE4E65F147}"/>
    <cellStyle name="Normal 23 12 2" xfId="14661" xr:uid="{29FCB6DD-FEF1-432F-8203-BFAAC28A6AA5}"/>
    <cellStyle name="Normal 23 12 2 2" xfId="21948" xr:uid="{1ECFEC0E-2B88-4489-87F2-939086ED77FF}"/>
    <cellStyle name="Normal 23 12 2 2 2" xfId="27504" xr:uid="{9D08D3D6-BF29-4505-B933-3D3F9E879700}"/>
    <cellStyle name="Normal 23 12 2 2 3" xfId="32998" xr:uid="{8C84D3EF-8CDB-4F6C-8AAE-914064272EDE}"/>
    <cellStyle name="Normal 23 12 2 2 4" xfId="38482" xr:uid="{E3179B2E-5337-466A-9F6A-1FF08B95ED36}"/>
    <cellStyle name="Normal 23 12 2 3" xfId="24775" xr:uid="{D54D8B5F-E407-48A1-9DFC-21B594B7E09E}"/>
    <cellStyle name="Normal 23 12 2 4" xfId="30269" xr:uid="{0B6F1D0E-EB4C-4B75-992D-E60D24F0AC87}"/>
    <cellStyle name="Normal 23 12 2 5" xfId="35753" xr:uid="{CD963E7C-6B26-421C-B9D3-8A6F6F43F8C8}"/>
    <cellStyle name="Normal 23 12 3" xfId="11610" xr:uid="{4373221C-CE1E-412E-927B-51DFEE8A013F}"/>
    <cellStyle name="Normal 23 12 4" xfId="16846" xr:uid="{AC425999-C759-4328-951C-38D9DEF5E031}"/>
    <cellStyle name="Normal 23 12 5" xfId="19068" xr:uid="{4DEDA2BA-ADC9-45F3-A4FA-5B79960FF717}"/>
    <cellStyle name="Normal 23 12 6" xfId="9348" xr:uid="{8209CC28-B5F1-44FC-A85D-EDB16E038A81}"/>
    <cellStyle name="Normal 23 12 6 2" xfId="20669" xr:uid="{030AF731-5EB6-4157-9F92-5A8D05202569}"/>
    <cellStyle name="Normal 23 12 6 2 2" xfId="26225" xr:uid="{F5392C88-8C7F-4363-ABA7-6AEBCA65C2FA}"/>
    <cellStyle name="Normal 23 12 6 2 3" xfId="31719" xr:uid="{6A3F263D-9F55-4544-8578-5788CEC083C0}"/>
    <cellStyle name="Normal 23 12 6 2 4" xfId="37203" xr:uid="{67245C8D-827D-4262-B5FD-502693A63211}"/>
    <cellStyle name="Normal 23 12 6 3" xfId="23496" xr:uid="{35781D38-17D0-42B3-A521-026465FB0C2D}"/>
    <cellStyle name="Normal 23 12 6 4" xfId="28990" xr:uid="{8A67C128-5345-4B43-ADF4-BD04843F4791}"/>
    <cellStyle name="Normal 23 12 6 5" xfId="34474" xr:uid="{C7305BD2-936B-4174-9A41-6FD722746658}"/>
    <cellStyle name="Normal 23 13" xfId="6254" xr:uid="{E890A96A-BDAD-4BD5-BEA8-F8FFD9F93838}"/>
    <cellStyle name="Normal 23 13 2" xfId="14662" xr:uid="{CED2963E-1EB4-4340-B2C4-A028AD19EB60}"/>
    <cellStyle name="Normal 23 13 2 2" xfId="21949" xr:uid="{5BDC66F4-0722-4785-A026-5681A6F147E6}"/>
    <cellStyle name="Normal 23 13 2 2 2" xfId="27505" xr:uid="{CA2779D5-5EA5-4726-ADC1-788C28453636}"/>
    <cellStyle name="Normal 23 13 2 2 3" xfId="32999" xr:uid="{7DF3D9E9-C00B-429E-A118-F6E2DAFB62AE}"/>
    <cellStyle name="Normal 23 13 2 2 4" xfId="38483" xr:uid="{6D917926-5794-49DD-A45A-B8F4D7BCE802}"/>
    <cellStyle name="Normal 23 13 2 3" xfId="24776" xr:uid="{511466F6-2AA9-4B16-A00E-2ADC23C0D9FE}"/>
    <cellStyle name="Normal 23 13 2 4" xfId="30270" xr:uid="{D06E670A-2C27-4E8C-80D1-646E8BB7048E}"/>
    <cellStyle name="Normal 23 13 2 5" xfId="35754" xr:uid="{37C03FFA-8C3B-4D27-B789-B4A40386E5F5}"/>
    <cellStyle name="Normal 23 13 3" xfId="11611" xr:uid="{85647040-DADE-43A8-8F3E-D86FD77F315D}"/>
    <cellStyle name="Normal 23 13 4" xfId="16847" xr:uid="{33AB33D2-3461-4A82-AB02-141897D8973D}"/>
    <cellStyle name="Normal 23 13 5" xfId="19069" xr:uid="{528DEF44-EC92-472A-B977-6A609DC24E10}"/>
    <cellStyle name="Normal 23 13 6" xfId="9349" xr:uid="{3579F1B5-A1C1-4C6E-B60B-A74D4E3AEB8B}"/>
    <cellStyle name="Normal 23 13 6 2" xfId="20670" xr:uid="{01B79E9C-139E-4ABC-BEC3-18B2E0B0982D}"/>
    <cellStyle name="Normal 23 13 6 2 2" xfId="26226" xr:uid="{4AB856D4-826E-4102-B861-69289B315D31}"/>
    <cellStyle name="Normal 23 13 6 2 3" xfId="31720" xr:uid="{176E0C4B-D50B-48E3-9272-E2EED706FCD6}"/>
    <cellStyle name="Normal 23 13 6 2 4" xfId="37204" xr:uid="{F60EB5D7-ED20-4C09-9540-E7C31B855FB8}"/>
    <cellStyle name="Normal 23 13 6 3" xfId="23497" xr:uid="{0D227A67-855C-40DC-BF16-807AEF21DCBA}"/>
    <cellStyle name="Normal 23 13 6 4" xfId="28991" xr:uid="{3229330A-5BE1-4538-A965-16BE7CF88F8D}"/>
    <cellStyle name="Normal 23 13 6 5" xfId="34475" xr:uid="{55C3C167-E62A-4CC4-BC69-EF9C5E10C43B}"/>
    <cellStyle name="Normal 23 14" xfId="7200" xr:uid="{80A929E3-F410-4FA7-BCC6-E0CD57D83EF1}"/>
    <cellStyle name="Normal 23 14 2" xfId="14663" xr:uid="{27194DD6-AB1F-42D8-8ADF-AC77BD94A361}"/>
    <cellStyle name="Normal 23 14 2 2" xfId="21950" xr:uid="{FF739EAF-0469-4A63-898B-B996B53D284A}"/>
    <cellStyle name="Normal 23 14 2 2 2" xfId="27506" xr:uid="{6995094B-0FEB-49F8-BAC7-6E76AEBA44E7}"/>
    <cellStyle name="Normal 23 14 2 2 3" xfId="33000" xr:uid="{FA733829-CEC0-4FC5-A0AC-A230156D4B49}"/>
    <cellStyle name="Normal 23 14 2 2 4" xfId="38484" xr:uid="{8C467BCB-3AAA-4FC1-8F10-3B50D9FEA2E9}"/>
    <cellStyle name="Normal 23 14 2 3" xfId="24777" xr:uid="{E4992BAF-2F20-4D92-8A2B-883A1A93AAD8}"/>
    <cellStyle name="Normal 23 14 2 4" xfId="30271" xr:uid="{DF6F63E6-B77D-4AC2-8C3B-D11FA0E130A8}"/>
    <cellStyle name="Normal 23 14 2 5" xfId="35755" xr:uid="{CAC40D83-C7A7-4BBD-9FB2-69B2E9DF6B83}"/>
    <cellStyle name="Normal 23 14 3" xfId="12462" xr:uid="{F040F0D2-50AC-4841-B768-2AC774C20437}"/>
    <cellStyle name="Normal 23 14 4" xfId="9350" xr:uid="{E8EE9B3C-ACF3-4857-94B9-CC5CFF7F8175}"/>
    <cellStyle name="Normal 23 14 4 2" xfId="20671" xr:uid="{CF23F2E0-105A-47E4-AD10-2A018AAB9B09}"/>
    <cellStyle name="Normal 23 14 4 2 2" xfId="26227" xr:uid="{7F688D84-2D5A-4A19-9961-82BDB7A2D325}"/>
    <cellStyle name="Normal 23 14 4 2 3" xfId="31721" xr:uid="{88953376-8374-467C-88EE-BA7A1D019EEA}"/>
    <cellStyle name="Normal 23 14 4 2 4" xfId="37205" xr:uid="{5761E34E-1629-43BB-BD0F-A6BFCFE95937}"/>
    <cellStyle name="Normal 23 14 4 3" xfId="23498" xr:uid="{EB834D13-5DE0-43BB-ABC0-28BDA3F59775}"/>
    <cellStyle name="Normal 23 14 4 4" xfId="28992" xr:uid="{061FB605-E5CA-4958-85F6-8DBC4F21607B}"/>
    <cellStyle name="Normal 23 14 4 5" xfId="34476" xr:uid="{03AF191C-30C7-4A91-94D8-E9EC29232D91}"/>
    <cellStyle name="Normal 23 15" xfId="9351" xr:uid="{F6884D3D-030F-43AF-A3CD-64A6CC9ED0E9}"/>
    <cellStyle name="Normal 23 15 2" xfId="20672" xr:uid="{EF90A57D-DC4B-4945-B39D-0C5A790D9D0C}"/>
    <cellStyle name="Normal 23 15 2 2" xfId="26228" xr:uid="{90E47B5B-2017-4C92-A235-A117683AE2A4}"/>
    <cellStyle name="Normal 23 15 2 3" xfId="31722" xr:uid="{972B4E2F-799F-4A94-8178-8CDF0E474DEA}"/>
    <cellStyle name="Normal 23 15 2 4" xfId="37206" xr:uid="{6076AACE-FFB7-4D9D-A576-8805E52D1837}"/>
    <cellStyle name="Normal 23 15 3" xfId="23499" xr:uid="{82CCB3B4-BC18-4D66-9B7E-FC938C5D5009}"/>
    <cellStyle name="Normal 23 15 4" xfId="28993" xr:uid="{7B3638AE-8A9C-4C99-BB82-363D43FA5487}"/>
    <cellStyle name="Normal 23 15 5" xfId="34477" xr:uid="{E3491DD4-BF2B-41F1-9AE6-A75FF9260170}"/>
    <cellStyle name="Normal 23 16" xfId="14658" xr:uid="{D1EED91C-7685-48DC-823A-64CAAD30C69D}"/>
    <cellStyle name="Normal 23 16 2" xfId="21945" xr:uid="{A8E7B1B7-9ED8-4989-ADB7-491993470C44}"/>
    <cellStyle name="Normal 23 16 2 2" xfId="27501" xr:uid="{DB240AEE-7125-4051-BA18-E32A7365D52E}"/>
    <cellStyle name="Normal 23 16 2 3" xfId="32995" xr:uid="{C4A57F74-046F-4147-A349-D35ED57FC8C9}"/>
    <cellStyle name="Normal 23 16 2 4" xfId="38479" xr:uid="{D5E3B0D8-E5E0-4D6B-8550-6E1C47ECCB1C}"/>
    <cellStyle name="Normal 23 16 3" xfId="24772" xr:uid="{FC3833C1-143C-4B0E-B20E-86CD8FDD3F84}"/>
    <cellStyle name="Normal 23 16 4" xfId="30266" xr:uid="{AFECCE64-3012-44CF-9CAC-2836DA4E2462}"/>
    <cellStyle name="Normal 23 16 5" xfId="35750" xr:uid="{23A19485-0668-455C-A6C9-175E9AEEFFE1}"/>
    <cellStyle name="Normal 23 17" xfId="11607" xr:uid="{D6345904-FCAF-443E-AE16-0F8228F36D59}"/>
    <cellStyle name="Normal 23 18" xfId="16843" xr:uid="{D946DF99-855C-413C-A8A8-959AAC1B62C8}"/>
    <cellStyle name="Normal 23 19" xfId="19065" xr:uid="{3D8606F9-815F-456D-8404-E99BFE5FF362}"/>
    <cellStyle name="Normal 23 2" xfId="6255" xr:uid="{1E9BAD1A-CFC3-45C4-8326-9CE4EC16A029}"/>
    <cellStyle name="Normal 23 2 2" xfId="14664" xr:uid="{5260D9E3-DC05-47DA-A955-5D72FBF089F6}"/>
    <cellStyle name="Normal 23 2 2 2" xfId="21951" xr:uid="{9626183C-7A99-4672-9B3B-14905A0BA88D}"/>
    <cellStyle name="Normal 23 2 2 2 2" xfId="27507" xr:uid="{7693E0DE-31DA-47CB-AB80-AC94F2206535}"/>
    <cellStyle name="Normal 23 2 2 2 3" xfId="33001" xr:uid="{DDBFD11B-BE04-4B23-ACFB-6AE1FE6FF96A}"/>
    <cellStyle name="Normal 23 2 2 2 4" xfId="38485" xr:uid="{FDA836B7-6235-4706-A55A-401CC0B81EE1}"/>
    <cellStyle name="Normal 23 2 2 3" xfId="24778" xr:uid="{7FC7A3CA-2040-44D3-88CA-B449F0352036}"/>
    <cellStyle name="Normal 23 2 2 4" xfId="30272" xr:uid="{3F1C1C06-4008-4CFB-9BC8-376C9F832F61}"/>
    <cellStyle name="Normal 23 2 2 5" xfId="35756" xr:uid="{10E19C06-E6FA-4513-80A7-80D3E28F8B54}"/>
    <cellStyle name="Normal 23 2 3" xfId="11612" xr:uid="{9883A3E7-3011-4022-A325-C96DE7A0C59D}"/>
    <cellStyle name="Normal 23 2 4" xfId="16848" xr:uid="{FFFC7480-B3AA-4B0C-AAEA-8FCA90E5CA1C}"/>
    <cellStyle name="Normal 23 2 5" xfId="19070" xr:uid="{F7DCFFC1-B476-4564-8283-7662C89BE342}"/>
    <cellStyle name="Normal 23 2 6" xfId="9352" xr:uid="{CB7D556C-277F-4C8C-A6EB-A86FDC8474D0}"/>
    <cellStyle name="Normal 23 2 6 2" xfId="20673" xr:uid="{550CCDAD-420D-49C3-9D77-E710E7DC2248}"/>
    <cellStyle name="Normal 23 2 6 2 2" xfId="26229" xr:uid="{69FD99EE-C723-4EAD-9749-07395121912D}"/>
    <cellStyle name="Normal 23 2 6 2 3" xfId="31723" xr:uid="{DC249BC2-5812-4ABA-9B51-A5B6BB891222}"/>
    <cellStyle name="Normal 23 2 6 2 4" xfId="37207" xr:uid="{8BBAA195-5DAF-44CD-8630-E2430BDEAFB3}"/>
    <cellStyle name="Normal 23 2 6 3" xfId="23500" xr:uid="{D85798F2-B5B2-4719-83B5-EB52ED3427FE}"/>
    <cellStyle name="Normal 23 2 6 4" xfId="28994" xr:uid="{E32EECC8-B956-4BD0-BB8F-4E2DE1E9FD7F}"/>
    <cellStyle name="Normal 23 2 6 5" xfId="34478" xr:uid="{6FC86E58-075B-4006-BB77-FDE93D3F1B00}"/>
    <cellStyle name="Normal 23 20" xfId="9345" xr:uid="{204926AD-914B-464E-8937-3437A493771D}"/>
    <cellStyle name="Normal 23 20 2" xfId="20666" xr:uid="{DFF178CB-5759-4D3A-8938-51EC75EC7172}"/>
    <cellStyle name="Normal 23 20 2 2" xfId="26222" xr:uid="{6DE2CCDB-51C5-433E-9244-39077AF222CB}"/>
    <cellStyle name="Normal 23 20 2 3" xfId="31716" xr:uid="{6A7170FD-8281-4CD1-BD9A-8CAD138C53FF}"/>
    <cellStyle name="Normal 23 20 2 4" xfId="37200" xr:uid="{DCD1F73A-B1E6-4284-A3A8-FC5FCDED3444}"/>
    <cellStyle name="Normal 23 20 3" xfId="23493" xr:uid="{63476E44-DF22-4925-B016-B1287BF714A6}"/>
    <cellStyle name="Normal 23 20 4" xfId="28987" xr:uid="{10FAF76C-0E95-4EB9-B341-D4435B0D0B78}"/>
    <cellStyle name="Normal 23 20 5" xfId="34471" xr:uid="{55E24D2C-FE9B-4C93-840D-36FBD3977EDF}"/>
    <cellStyle name="Normal 23 3" xfId="6256" xr:uid="{E7B8A53D-2BDF-4867-B0A6-7625C72CE54F}"/>
    <cellStyle name="Normal 23 3 2" xfId="14665" xr:uid="{93D03D2D-25EA-4C65-8E2A-C3A2CABB65A4}"/>
    <cellStyle name="Normal 23 3 2 2" xfId="21952" xr:uid="{574A169D-FC74-4676-8667-A38DD777C50D}"/>
    <cellStyle name="Normal 23 3 2 2 2" xfId="27508" xr:uid="{F8DE9C35-059F-4BEA-A95A-16510FCA3910}"/>
    <cellStyle name="Normal 23 3 2 2 3" xfId="33002" xr:uid="{194D9F6E-CE6D-4557-89E3-895193D54F64}"/>
    <cellStyle name="Normal 23 3 2 2 4" xfId="38486" xr:uid="{8C3F5915-5B1A-4C35-A16C-620EC93E2E50}"/>
    <cellStyle name="Normal 23 3 2 3" xfId="24779" xr:uid="{FC2E844C-8DA4-498F-ACA6-1CAE83AB42BA}"/>
    <cellStyle name="Normal 23 3 2 4" xfId="30273" xr:uid="{C3983C8D-2B87-4250-BD2F-9E584282F945}"/>
    <cellStyle name="Normal 23 3 2 5" xfId="35757" xr:uid="{1108892E-76B5-440B-B361-8342FDF3A62B}"/>
    <cellStyle name="Normal 23 3 3" xfId="11613" xr:uid="{551D16B8-12FB-4FC8-BEF4-2852A29F5A1D}"/>
    <cellStyle name="Normal 23 3 4" xfId="16849" xr:uid="{2F1FB18D-7B24-4D8E-8B2D-3C3BCB01FB02}"/>
    <cellStyle name="Normal 23 3 5" xfId="19071" xr:uid="{806BCB3C-5153-4310-AA3A-42373BF19A57}"/>
    <cellStyle name="Normal 23 3 6" xfId="9353" xr:uid="{7A947415-2F55-404E-9720-ED749B7FE211}"/>
    <cellStyle name="Normal 23 3 6 2" xfId="20674" xr:uid="{37637E19-B556-4F62-B5C6-0F8B6496A50A}"/>
    <cellStyle name="Normal 23 3 6 2 2" xfId="26230" xr:uid="{FE27B5F1-9826-4CC4-A49A-CBD6150E4D95}"/>
    <cellStyle name="Normal 23 3 6 2 3" xfId="31724" xr:uid="{E5AE14C7-F24C-49F9-AAA8-EBAABD7D8F05}"/>
    <cellStyle name="Normal 23 3 6 2 4" xfId="37208" xr:uid="{B229549E-0A1F-4D82-A68D-7FCF8574E2D8}"/>
    <cellStyle name="Normal 23 3 6 3" xfId="23501" xr:uid="{1731B4B2-4401-45A1-AF73-E9FE8102D32C}"/>
    <cellStyle name="Normal 23 3 6 4" xfId="28995" xr:uid="{31DD25FC-F4F2-4514-AAB8-44CA86059B58}"/>
    <cellStyle name="Normal 23 3 6 5" xfId="34479" xr:uid="{9EDA826B-5B10-42BD-A1E3-F30A75C6E131}"/>
    <cellStyle name="Normal 23 4" xfId="6257" xr:uid="{25DD29CA-A824-4731-9734-702398238528}"/>
    <cellStyle name="Normal 23 4 2" xfId="14666" xr:uid="{CB1B5256-76AC-47EE-8273-41D0F6C8EECE}"/>
    <cellStyle name="Normal 23 4 2 2" xfId="21953" xr:uid="{81DC7023-2214-4D21-9DA4-3D8FA531907A}"/>
    <cellStyle name="Normal 23 4 2 2 2" xfId="27509" xr:uid="{68A03F6E-B9C7-47A0-B9F5-FA3DA5EF23A2}"/>
    <cellStyle name="Normal 23 4 2 2 3" xfId="33003" xr:uid="{C3DC417E-1223-4440-88E7-1F0BE9CF31A7}"/>
    <cellStyle name="Normal 23 4 2 2 4" xfId="38487" xr:uid="{A45F878C-D57E-4835-9808-7584E2DEC2BA}"/>
    <cellStyle name="Normal 23 4 2 3" xfId="24780" xr:uid="{46F86F30-F723-430F-9269-9C054E4220CA}"/>
    <cellStyle name="Normal 23 4 2 4" xfId="30274" xr:uid="{34576CFF-303F-40AF-A855-F68E4862996A}"/>
    <cellStyle name="Normal 23 4 2 5" xfId="35758" xr:uid="{04E1A306-356A-4C83-9BFD-53DB4D2DD637}"/>
    <cellStyle name="Normal 23 4 3" xfId="11614" xr:uid="{D00CFD88-DE99-4C66-A500-98C36F20B220}"/>
    <cellStyle name="Normal 23 4 4" xfId="16850" xr:uid="{6532AB98-43C2-456F-9E35-2C2922452134}"/>
    <cellStyle name="Normal 23 4 5" xfId="19072" xr:uid="{B3F0AE88-A481-48E0-912E-F699C2960726}"/>
    <cellStyle name="Normal 23 4 6" xfId="9354" xr:uid="{F4214E51-5A3C-4CED-9AE9-A30110B1F2CD}"/>
    <cellStyle name="Normal 23 4 6 2" xfId="20675" xr:uid="{D95B92EE-335D-4017-A06E-612A84A0A2F8}"/>
    <cellStyle name="Normal 23 4 6 2 2" xfId="26231" xr:uid="{AEFA309F-2B8A-4AAA-B514-25370FB0F8AE}"/>
    <cellStyle name="Normal 23 4 6 2 3" xfId="31725" xr:uid="{A81BBD38-48BC-4A18-B4E7-76D637F21C74}"/>
    <cellStyle name="Normal 23 4 6 2 4" xfId="37209" xr:uid="{FF3EEA1F-86D8-4913-B7A4-C5B3BBD08797}"/>
    <cellStyle name="Normal 23 4 6 3" xfId="23502" xr:uid="{6E64C0B8-3990-4B9A-9557-4DDD9E0A2288}"/>
    <cellStyle name="Normal 23 4 6 4" xfId="28996" xr:uid="{A884F098-A550-446F-9675-7B977B4CD6A8}"/>
    <cellStyle name="Normal 23 4 6 5" xfId="34480" xr:uid="{5867D680-6941-477F-BBF2-FC8A4677FEA0}"/>
    <cellStyle name="Normal 23 5" xfId="6258" xr:uid="{34D557D3-2AA1-428D-A6C4-5599FD683248}"/>
    <cellStyle name="Normal 23 5 2" xfId="14667" xr:uid="{93678272-B0AB-49A8-B3FA-974656E74620}"/>
    <cellStyle name="Normal 23 5 2 2" xfId="21954" xr:uid="{B80A3785-1476-43B0-AF6E-72394A8A02BB}"/>
    <cellStyle name="Normal 23 5 2 2 2" xfId="27510" xr:uid="{3734E9F5-A046-4FF2-9489-75C0F0E13F5A}"/>
    <cellStyle name="Normal 23 5 2 2 3" xfId="33004" xr:uid="{4C7C9273-6A98-487A-8487-78A06D774603}"/>
    <cellStyle name="Normal 23 5 2 2 4" xfId="38488" xr:uid="{3C26FB69-05B4-4100-9CC8-7D01E963A9B6}"/>
    <cellStyle name="Normal 23 5 2 3" xfId="24781" xr:uid="{3C58F757-1F81-4C0E-AA64-1C759CFAEC42}"/>
    <cellStyle name="Normal 23 5 2 4" xfId="30275" xr:uid="{2F240CD9-E186-4309-8C69-02E29692E20F}"/>
    <cellStyle name="Normal 23 5 2 5" xfId="35759" xr:uid="{0EA6763B-D3B7-4CCB-BC1F-93724FBF57A0}"/>
    <cellStyle name="Normal 23 5 3" xfId="11615" xr:uid="{A3521AB5-ECDA-4459-959A-3129323B7BA6}"/>
    <cellStyle name="Normal 23 5 4" xfId="16851" xr:uid="{3A522BD4-31B4-4A2B-AF86-6549DC067A4B}"/>
    <cellStyle name="Normal 23 5 5" xfId="19073" xr:uid="{BE521862-CF85-4EF1-9E78-3BC0DA2F0776}"/>
    <cellStyle name="Normal 23 5 6" xfId="9355" xr:uid="{8CF3E114-443F-4BF5-906A-DE24C7DF70BD}"/>
    <cellStyle name="Normal 23 5 6 2" xfId="20676" xr:uid="{2F888C56-6BBD-4880-BA9E-0AE37D9FDDA5}"/>
    <cellStyle name="Normal 23 5 6 2 2" xfId="26232" xr:uid="{4A31640C-EAD7-418F-998C-BB4A19990830}"/>
    <cellStyle name="Normal 23 5 6 2 3" xfId="31726" xr:uid="{C4BE94DE-0F5B-4A63-8394-93F96DDE2718}"/>
    <cellStyle name="Normal 23 5 6 2 4" xfId="37210" xr:uid="{2B0A30F5-8E27-415C-8767-A0AF3D3ED966}"/>
    <cellStyle name="Normal 23 5 6 3" xfId="23503" xr:uid="{AEA45DE3-35B2-45AE-B973-752086DBB60B}"/>
    <cellStyle name="Normal 23 5 6 4" xfId="28997" xr:uid="{E8AC5E82-7E5C-4848-B61A-169EFE205B89}"/>
    <cellStyle name="Normal 23 5 6 5" xfId="34481" xr:uid="{BCD2CE82-0B6A-4BE7-A33B-0E31C94C4788}"/>
    <cellStyle name="Normal 23 6" xfId="6259" xr:uid="{C51211CD-571E-4EFE-BE31-C4050B3CA829}"/>
    <cellStyle name="Normal 23 6 2" xfId="14668" xr:uid="{8130EED6-D306-4E5A-BB85-0847F4988628}"/>
    <cellStyle name="Normal 23 6 2 2" xfId="21955" xr:uid="{9D7524D2-B3C0-4C32-BEE8-571F26B1DDB7}"/>
    <cellStyle name="Normal 23 6 2 2 2" xfId="27511" xr:uid="{490D3390-396C-4A42-8F02-A424D0F46C6A}"/>
    <cellStyle name="Normal 23 6 2 2 3" xfId="33005" xr:uid="{7F252AED-7A0A-40CA-8B03-A25233BA396E}"/>
    <cellStyle name="Normal 23 6 2 2 4" xfId="38489" xr:uid="{8BC3DF06-CC8F-4C94-865F-C5021E5C6A3A}"/>
    <cellStyle name="Normal 23 6 2 3" xfId="24782" xr:uid="{3B13FC47-A2C5-4FAF-893C-C865B5B07A45}"/>
    <cellStyle name="Normal 23 6 2 4" xfId="30276" xr:uid="{740CD74B-524E-4D23-93EA-6573A0B78762}"/>
    <cellStyle name="Normal 23 6 2 5" xfId="35760" xr:uid="{B8545EAD-7E7A-46F8-B41A-BB7CE1334E96}"/>
    <cellStyle name="Normal 23 6 3" xfId="11616" xr:uid="{ED634E9B-A56A-42A0-BE0D-61E657866E8F}"/>
    <cellStyle name="Normal 23 6 4" xfId="16852" xr:uid="{4A46AD0C-0894-49CC-ACAF-C4358F7C4218}"/>
    <cellStyle name="Normal 23 6 5" xfId="19074" xr:uid="{A15AA8EF-3FD0-4A7E-9D44-119FE530B93D}"/>
    <cellStyle name="Normal 23 6 6" xfId="9356" xr:uid="{24E36C58-23DE-4B7A-AC11-FCE6DE162490}"/>
    <cellStyle name="Normal 23 6 6 2" xfId="20677" xr:uid="{173A83B9-203F-4183-8915-AD179E6227AF}"/>
    <cellStyle name="Normal 23 6 6 2 2" xfId="26233" xr:uid="{9EDBFB93-20E8-4AA4-A876-B57E75C98F64}"/>
    <cellStyle name="Normal 23 6 6 2 3" xfId="31727" xr:uid="{EBCE86BC-F85F-494E-A280-F7952A7AA18A}"/>
    <cellStyle name="Normal 23 6 6 2 4" xfId="37211" xr:uid="{7314712C-E2C3-43CA-993E-E95715449099}"/>
    <cellStyle name="Normal 23 6 6 3" xfId="23504" xr:uid="{8AB95618-3744-44BD-A884-2BBDB04A6A89}"/>
    <cellStyle name="Normal 23 6 6 4" xfId="28998" xr:uid="{D198C01F-D2FB-4C2C-84DD-D54C76B984E0}"/>
    <cellStyle name="Normal 23 6 6 5" xfId="34482" xr:uid="{6E6BA73F-7E59-402E-B85F-12AA619108EB}"/>
    <cellStyle name="Normal 23 7" xfId="6260" xr:uid="{3FA0C2C7-7C6C-45C6-A96F-1D2D715AC96B}"/>
    <cellStyle name="Normal 23 7 2" xfId="14669" xr:uid="{D4171D77-0758-4BCE-9230-70B04E90B010}"/>
    <cellStyle name="Normal 23 7 2 2" xfId="21956" xr:uid="{21B177CE-0ECA-415F-A098-653D675F0F11}"/>
    <cellStyle name="Normal 23 7 2 2 2" xfId="27512" xr:uid="{016A18E9-2CCC-4D5F-87F9-2A0F6EE99B19}"/>
    <cellStyle name="Normal 23 7 2 2 3" xfId="33006" xr:uid="{95DDC48F-F75D-4307-9C10-6EFC79676560}"/>
    <cellStyle name="Normal 23 7 2 2 4" xfId="38490" xr:uid="{55E72C25-96B4-4122-B9F3-1F1536CB4881}"/>
    <cellStyle name="Normal 23 7 2 3" xfId="24783" xr:uid="{CD865BFE-3ADE-489F-A8DC-93B34056FCD7}"/>
    <cellStyle name="Normal 23 7 2 4" xfId="30277" xr:uid="{868CB748-FA50-4793-A4B6-82570DC2A94F}"/>
    <cellStyle name="Normal 23 7 2 5" xfId="35761" xr:uid="{C6C37344-002C-413C-90BA-A705F9C81211}"/>
    <cellStyle name="Normal 23 7 3" xfId="11617" xr:uid="{F5DEF52F-33FE-457A-85A3-CC987CEBDB0A}"/>
    <cellStyle name="Normal 23 7 4" xfId="16853" xr:uid="{1D6043B4-F7F0-44AE-A748-F1051328268A}"/>
    <cellStyle name="Normal 23 7 5" xfId="19075" xr:uid="{ADD17AB8-BEDD-4A3A-82FB-9C89E41683AF}"/>
    <cellStyle name="Normal 23 7 6" xfId="9357" xr:uid="{8FF63125-F30D-43D7-B8A2-C25DA442C0E4}"/>
    <cellStyle name="Normal 23 7 6 2" xfId="20678" xr:uid="{EC4375A7-E8EC-4EC9-B84E-5C1DE47BAF45}"/>
    <cellStyle name="Normal 23 7 6 2 2" xfId="26234" xr:uid="{95B909A3-3BF6-4891-8666-408C1D1D81D2}"/>
    <cellStyle name="Normal 23 7 6 2 3" xfId="31728" xr:uid="{2010E3EC-F887-47A3-909F-E5387A0B35F4}"/>
    <cellStyle name="Normal 23 7 6 2 4" xfId="37212" xr:uid="{0CC4FD0C-BB7F-4961-84BF-8184952F4C69}"/>
    <cellStyle name="Normal 23 7 6 3" xfId="23505" xr:uid="{20977E0B-AD15-45B4-AF2C-EF070CB5BC71}"/>
    <cellStyle name="Normal 23 7 6 4" xfId="28999" xr:uid="{2E3D157E-9493-4D6C-AC0D-D61A7B5A6B8A}"/>
    <cellStyle name="Normal 23 7 6 5" xfId="34483" xr:uid="{A2BD4226-26ED-4FE6-BE78-6791F77CED99}"/>
    <cellStyle name="Normal 23 8" xfId="6261" xr:uid="{D6A05F30-0136-4A14-9E96-DB4DE9F11146}"/>
    <cellStyle name="Normal 23 8 2" xfId="14670" xr:uid="{A419E960-B40F-49E3-9C2B-3DF57A7F5B63}"/>
    <cellStyle name="Normal 23 8 2 2" xfId="21957" xr:uid="{EAFB9E6B-F7F8-4B0F-9A4F-3223B30163A7}"/>
    <cellStyle name="Normal 23 8 2 2 2" xfId="27513" xr:uid="{88C0DFFB-B354-4E8E-95FA-002C0694BC80}"/>
    <cellStyle name="Normal 23 8 2 2 3" xfId="33007" xr:uid="{D002FDC0-29E9-4C98-B3EC-9827C347D37C}"/>
    <cellStyle name="Normal 23 8 2 2 4" xfId="38491" xr:uid="{EF75B131-9B4F-4388-91A1-714CFE4137BB}"/>
    <cellStyle name="Normal 23 8 2 3" xfId="24784" xr:uid="{A93BD617-9550-4A4E-B81F-EAEF5A612E03}"/>
    <cellStyle name="Normal 23 8 2 4" xfId="30278" xr:uid="{E7961BFD-298C-4CB0-A4DE-8BF001923BB5}"/>
    <cellStyle name="Normal 23 8 2 5" xfId="35762" xr:uid="{13544F58-DA98-4178-9AF2-4D9E5C7E1D83}"/>
    <cellStyle name="Normal 23 8 3" xfId="11618" xr:uid="{F6DBACAD-977C-4E2A-9218-58788200516A}"/>
    <cellStyle name="Normal 23 8 4" xfId="16854" xr:uid="{5C88F700-FD1C-448A-BF6D-EAEF1B0620EA}"/>
    <cellStyle name="Normal 23 8 5" xfId="19076" xr:uid="{F25C44BF-8356-4CBF-8213-174B80E424A9}"/>
    <cellStyle name="Normal 23 8 6" xfId="9358" xr:uid="{7216C0EF-422C-4E17-9F51-A066135861B0}"/>
    <cellStyle name="Normal 23 8 6 2" xfId="20679" xr:uid="{F3BF93CA-7458-474F-89D2-1AD5D86D745D}"/>
    <cellStyle name="Normal 23 8 6 2 2" xfId="26235" xr:uid="{78C2298A-E48F-4586-B55E-38C5E8659002}"/>
    <cellStyle name="Normal 23 8 6 2 3" xfId="31729" xr:uid="{A39F0F79-08C0-4D59-ADEB-C2C5D07A27DE}"/>
    <cellStyle name="Normal 23 8 6 2 4" xfId="37213" xr:uid="{67A7260B-72A1-4AB2-9ADA-B66A79A744A3}"/>
    <cellStyle name="Normal 23 8 6 3" xfId="23506" xr:uid="{33ECC317-13DF-47D2-BBF7-EB35577C5FAF}"/>
    <cellStyle name="Normal 23 8 6 4" xfId="29000" xr:uid="{63B71E3F-A226-419E-AA80-2460E2F8659F}"/>
    <cellStyle name="Normal 23 8 6 5" xfId="34484" xr:uid="{065D4874-4309-4445-A552-0EBB7D2758A2}"/>
    <cellStyle name="Normal 23 9" xfId="6262" xr:uid="{C883A092-EFFE-4881-B076-3F15DF26DDFA}"/>
    <cellStyle name="Normal 23 9 2" xfId="14671" xr:uid="{FBDEA465-22B7-41C9-9B61-E6AB7C01BD63}"/>
    <cellStyle name="Normal 23 9 2 2" xfId="21958" xr:uid="{F8D943A8-162C-447A-846A-46794F6E699C}"/>
    <cellStyle name="Normal 23 9 2 2 2" xfId="27514" xr:uid="{55A791E0-ACE1-4714-AC80-250AE528820B}"/>
    <cellStyle name="Normal 23 9 2 2 3" xfId="33008" xr:uid="{23B4FFB0-ED66-4766-A3D9-746DA672D946}"/>
    <cellStyle name="Normal 23 9 2 2 4" xfId="38492" xr:uid="{B9D7F6E2-7BAD-49B6-A761-E64A6804C178}"/>
    <cellStyle name="Normal 23 9 2 3" xfId="24785" xr:uid="{E35B1FB1-898A-4254-90BB-054FEB768B96}"/>
    <cellStyle name="Normal 23 9 2 4" xfId="30279" xr:uid="{8AACA00B-6758-4C4B-A8F6-7BFC4B8CDAAD}"/>
    <cellStyle name="Normal 23 9 2 5" xfId="35763" xr:uid="{C521CC0C-3010-45B8-BFC4-9DA6DD43AD98}"/>
    <cellStyle name="Normal 23 9 3" xfId="11619" xr:uid="{DFDBBB8E-9AE1-4908-A20D-CB8E26C74E17}"/>
    <cellStyle name="Normal 23 9 4" xfId="16855" xr:uid="{22F43E28-9706-469C-9A32-89E4F4A32B97}"/>
    <cellStyle name="Normal 23 9 5" xfId="19077" xr:uid="{C14DE460-CF19-48EE-A515-45809757A293}"/>
    <cellStyle name="Normal 23 9 6" xfId="9359" xr:uid="{81C1BAF7-3666-4E01-8A1D-A401AFB2FCD2}"/>
    <cellStyle name="Normal 23 9 6 2" xfId="20680" xr:uid="{B3B3BD85-FAF9-45A6-A1C6-8F52B897A08D}"/>
    <cellStyle name="Normal 23 9 6 2 2" xfId="26236" xr:uid="{C873FF9D-1D77-4645-BB4E-E9648C3DF3C5}"/>
    <cellStyle name="Normal 23 9 6 2 3" xfId="31730" xr:uid="{7B6616E4-5BED-43DE-937A-DC66771F0C61}"/>
    <cellStyle name="Normal 23 9 6 2 4" xfId="37214" xr:uid="{D0525E04-C88B-4EDA-BF18-988369411A4C}"/>
    <cellStyle name="Normal 23 9 6 3" xfId="23507" xr:uid="{E95CFE68-6BA5-43A4-9B55-A70289BD532D}"/>
    <cellStyle name="Normal 23 9 6 4" xfId="29001" xr:uid="{88957F45-1999-49D3-BD64-8003D1108A8C}"/>
    <cellStyle name="Normal 23 9 6 5" xfId="34485" xr:uid="{8F2BB499-0AAB-4FD9-9DBA-2B82306C5BDF}"/>
    <cellStyle name="Normal 230" xfId="39446" xr:uid="{70513BB9-B3FE-4F45-8E92-9B3BF6DB08E5}"/>
    <cellStyle name="Normal 231" xfId="39447" xr:uid="{92B605D6-F9FE-40E9-AB1D-F785FCDF232D}"/>
    <cellStyle name="Normal 232" xfId="39448" xr:uid="{86B50B63-0061-4A67-9880-25C13D879B45}"/>
    <cellStyle name="Normal 233" xfId="39449" xr:uid="{DA1AE8C7-F175-448F-991F-35C1B1B85F93}"/>
    <cellStyle name="Normal 234" xfId="39450" xr:uid="{1282B8B5-BE2A-44A6-869E-0441FEA132D9}"/>
    <cellStyle name="Normal 235" xfId="39451" xr:uid="{FF0AB687-1583-4697-8FF0-F7C23DEC9F0C}"/>
    <cellStyle name="Normal 236" xfId="39452" xr:uid="{F3329EBF-74E1-40CA-AA17-360278B3A306}"/>
    <cellStyle name="Normal 237" xfId="39453" xr:uid="{481BDBEA-DFB5-4E9B-86BA-22FF3050C9BF}"/>
    <cellStyle name="Normal 238" xfId="39454" xr:uid="{3FF91C54-1473-4CCF-AE85-85BD51D6F4BC}"/>
    <cellStyle name="Normal 239" xfId="39455" xr:uid="{A0D29D04-A297-4F4D-BB00-6742A41AFD2A}"/>
    <cellStyle name="Normal 24" xfId="6263" xr:uid="{FFC18E23-4EFC-422B-AF92-3B55982C5994}"/>
    <cellStyle name="Normal 24 10" xfId="6264" xr:uid="{FCD4A937-4E5F-491E-8582-F74B41FE2207}"/>
    <cellStyle name="Normal 24 10 2" xfId="14673" xr:uid="{4A8A48B9-131D-4D4A-B95B-D6E2F852F08F}"/>
    <cellStyle name="Normal 24 10 2 2" xfId="21960" xr:uid="{6384D02D-C40D-471E-93E5-E20C321D55DA}"/>
    <cellStyle name="Normal 24 10 2 2 2" xfId="27516" xr:uid="{E77EDD72-FEFC-4ED2-B877-E01A03975973}"/>
    <cellStyle name="Normal 24 10 2 2 3" xfId="33010" xr:uid="{E1D12E1A-0E41-48BD-8F1E-308F04D45604}"/>
    <cellStyle name="Normal 24 10 2 2 4" xfId="38494" xr:uid="{65DE2F24-FEEB-44A4-A7CC-A1AA981F94DC}"/>
    <cellStyle name="Normal 24 10 2 3" xfId="24787" xr:uid="{43793803-09A7-4EB3-BD64-12E0C32E66BF}"/>
    <cellStyle name="Normal 24 10 2 4" xfId="30281" xr:uid="{14B72BAB-DA59-4695-8EBB-D78901CEFB16}"/>
    <cellStyle name="Normal 24 10 2 5" xfId="35765" xr:uid="{1170BEA6-92BC-49B3-A261-5E3E734D6092}"/>
    <cellStyle name="Normal 24 10 3" xfId="11621" xr:uid="{B6F03D8B-AE47-4247-BE9A-17165712E863}"/>
    <cellStyle name="Normal 24 10 4" xfId="16857" xr:uid="{863F1B2C-BF21-4ADA-B2D8-375B808E0F8A}"/>
    <cellStyle name="Normal 24 10 5" xfId="19079" xr:uid="{A36F8D48-0C48-4189-8C77-3D2FF75FDD6F}"/>
    <cellStyle name="Normal 24 10 6" xfId="9361" xr:uid="{E7CD5462-91BC-4071-A6C0-40B005970F81}"/>
    <cellStyle name="Normal 24 10 6 2" xfId="20682" xr:uid="{DFE75A96-8E49-4AA3-9FB9-1FDD3E0C20FF}"/>
    <cellStyle name="Normal 24 10 6 2 2" xfId="26238" xr:uid="{F0EA96D4-A549-4FC3-829E-4BEB592448D5}"/>
    <cellStyle name="Normal 24 10 6 2 3" xfId="31732" xr:uid="{539D38E1-37BC-4A85-A652-348C08E36810}"/>
    <cellStyle name="Normal 24 10 6 2 4" xfId="37216" xr:uid="{C61E6F30-F30B-448A-B68D-C6DB3918C5E8}"/>
    <cellStyle name="Normal 24 10 6 3" xfId="23509" xr:uid="{307A1C26-1448-4780-B9FE-CEFA6D986742}"/>
    <cellStyle name="Normal 24 10 6 4" xfId="29003" xr:uid="{710FB1A0-303E-4FD0-ADF5-7D55F3F85015}"/>
    <cellStyle name="Normal 24 10 6 5" xfId="34487" xr:uid="{D5768E34-A948-4945-98E9-228D7121190E}"/>
    <cellStyle name="Normal 24 11" xfId="6265" xr:uid="{E837EA37-0274-4FD6-9426-61AB666A9D11}"/>
    <cellStyle name="Normal 24 11 2" xfId="14674" xr:uid="{8A8A313E-1F88-4797-8039-5323C625FBAB}"/>
    <cellStyle name="Normal 24 11 2 2" xfId="21961" xr:uid="{939660D0-D820-4F0B-A0E0-AA26502BD0E3}"/>
    <cellStyle name="Normal 24 11 2 2 2" xfId="27517" xr:uid="{9AC461B6-DB6A-40EB-B302-8EDAC0DC404C}"/>
    <cellStyle name="Normal 24 11 2 2 3" xfId="33011" xr:uid="{88260DF0-0BDE-4165-90A4-07342D1131B6}"/>
    <cellStyle name="Normal 24 11 2 2 4" xfId="38495" xr:uid="{B6F23027-EDA6-4FED-B1B0-60A48EA6DE57}"/>
    <cellStyle name="Normal 24 11 2 3" xfId="24788" xr:uid="{527B89CB-D0EB-4688-AF27-E4ED27332436}"/>
    <cellStyle name="Normal 24 11 2 4" xfId="30282" xr:uid="{F59D4BB3-FEB8-43D3-9513-555AF1E8AD2A}"/>
    <cellStyle name="Normal 24 11 2 5" xfId="35766" xr:uid="{E62F97BC-C852-47AB-884A-412D6F2B8FC9}"/>
    <cellStyle name="Normal 24 11 3" xfId="11622" xr:uid="{5E0C631D-68DD-4B4C-95F9-F4E8C4BC1072}"/>
    <cellStyle name="Normal 24 11 4" xfId="16858" xr:uid="{4960A17D-5817-4E8E-AECF-10E962EAC0DA}"/>
    <cellStyle name="Normal 24 11 5" xfId="19080" xr:uid="{7EA9FF8C-EA25-4E6D-B131-56D348CFBCC0}"/>
    <cellStyle name="Normal 24 11 6" xfId="9362" xr:uid="{B688BA78-F711-4410-88AE-11965EC3E9CC}"/>
    <cellStyle name="Normal 24 11 6 2" xfId="20683" xr:uid="{86264F3B-753E-4558-8D2C-78A85B30D2A7}"/>
    <cellStyle name="Normal 24 11 6 2 2" xfId="26239" xr:uid="{9EB8DA30-61E8-4081-8F38-012DD5D75C05}"/>
    <cellStyle name="Normal 24 11 6 2 3" xfId="31733" xr:uid="{056B73E2-1479-443E-A0B2-276B36378C34}"/>
    <cellStyle name="Normal 24 11 6 2 4" xfId="37217" xr:uid="{6C19C21E-F3B5-4CF2-BEDD-5798DC7D56C0}"/>
    <cellStyle name="Normal 24 11 6 3" xfId="23510" xr:uid="{43ADB0CC-5FDF-4C58-B075-635C68D960AB}"/>
    <cellStyle name="Normal 24 11 6 4" xfId="29004" xr:uid="{3DEA95C7-B371-4FEC-885A-B0C1DE7FC258}"/>
    <cellStyle name="Normal 24 11 6 5" xfId="34488" xr:uid="{CABCFA6B-78E2-4869-9D59-ACE965F2F89B}"/>
    <cellStyle name="Normal 24 12" xfId="14672" xr:uid="{054F7270-7FFD-4A24-B3DC-46A74EF77AE2}"/>
    <cellStyle name="Normal 24 12 2" xfId="21959" xr:uid="{C1A35F27-5501-40F3-9790-7A2C940670FA}"/>
    <cellStyle name="Normal 24 12 2 2" xfId="27515" xr:uid="{2563A7E5-570B-4DC8-943B-5E89032CF37A}"/>
    <cellStyle name="Normal 24 12 2 3" xfId="33009" xr:uid="{DF9B78DF-AB4C-448E-9218-C67FC0A03D58}"/>
    <cellStyle name="Normal 24 12 2 4" xfId="38493" xr:uid="{1CC808C7-90E2-450E-93AC-94519FB87DA6}"/>
    <cellStyle name="Normal 24 12 3" xfId="24786" xr:uid="{CF6C936B-F2C1-4355-BED3-F4C06F3C5BDD}"/>
    <cellStyle name="Normal 24 12 4" xfId="30280" xr:uid="{2044DEB1-48D9-40F8-9B9A-B24957EBB49F}"/>
    <cellStyle name="Normal 24 12 5" xfId="35764" xr:uid="{2A5A78AB-E842-4BAA-A6B7-D9BB19A93F64}"/>
    <cellStyle name="Normal 24 13" xfId="11620" xr:uid="{F9E8358C-C79E-4EBD-BA2F-BA57ACFBAC18}"/>
    <cellStyle name="Normal 24 14" xfId="16856" xr:uid="{7BD2B049-98F2-42FD-87F0-235DDF145B5F}"/>
    <cellStyle name="Normal 24 15" xfId="19078" xr:uid="{A379B48B-5F93-48CF-A004-BD94E9042948}"/>
    <cellStyle name="Normal 24 16" xfId="9360" xr:uid="{C70BFE2D-7D1D-495C-81A8-3954168E6CEC}"/>
    <cellStyle name="Normal 24 16 2" xfId="20681" xr:uid="{31E8EAE5-C278-4FCA-8E63-90969E983DE7}"/>
    <cellStyle name="Normal 24 16 2 2" xfId="26237" xr:uid="{32F89B96-FBE8-4235-8554-63916EE8649C}"/>
    <cellStyle name="Normal 24 16 2 3" xfId="31731" xr:uid="{25281BFA-998D-47CA-BFF6-081C46668502}"/>
    <cellStyle name="Normal 24 16 2 4" xfId="37215" xr:uid="{916316CC-9675-43FD-B3B8-9A0E9685CA7F}"/>
    <cellStyle name="Normal 24 16 3" xfId="23508" xr:uid="{6FF0CEE9-6EED-4094-94D9-CF81B72BEAF1}"/>
    <cellStyle name="Normal 24 16 4" xfId="29002" xr:uid="{8F48BF51-F5D7-499E-96C8-521292426071}"/>
    <cellStyle name="Normal 24 16 5" xfId="34486" xr:uid="{82490D3A-5B98-4C43-A402-DBDD9316FA8C}"/>
    <cellStyle name="Normal 24 2" xfId="6266" xr:uid="{D732D2BD-51D6-4FC9-A724-CD6F660B4C9C}"/>
    <cellStyle name="Normal 24 2 2" xfId="14675" xr:uid="{1FF48730-76FF-4643-803B-2C74C925CC04}"/>
    <cellStyle name="Normal 24 2 2 2" xfId="21962" xr:uid="{6C81D862-A275-48EF-8007-151A2C865144}"/>
    <cellStyle name="Normal 24 2 2 2 2" xfId="27518" xr:uid="{4B266381-DE91-4EEE-B4FA-281A1033A443}"/>
    <cellStyle name="Normal 24 2 2 2 3" xfId="33012" xr:uid="{F86DDB24-6703-4984-B43F-0A3E3BB52984}"/>
    <cellStyle name="Normal 24 2 2 2 4" xfId="38496" xr:uid="{CB9AE513-D2AB-41DD-9449-2C6FED952D94}"/>
    <cellStyle name="Normal 24 2 2 3" xfId="24789" xr:uid="{A8C2AB1C-E6F9-403C-8146-AF3C77D94AE0}"/>
    <cellStyle name="Normal 24 2 2 4" xfId="30283" xr:uid="{5156841E-4B05-45CE-AB76-1522E2E5329B}"/>
    <cellStyle name="Normal 24 2 2 5" xfId="35767" xr:uid="{107322CC-DF6A-4E79-AF62-CFB0B1816BFF}"/>
    <cellStyle name="Normal 24 2 3" xfId="11623" xr:uid="{2CC47AA0-B54A-4E17-B09D-2151A67D4296}"/>
    <cellStyle name="Normal 24 2 4" xfId="16859" xr:uid="{1502257C-9AA2-49B3-BECB-5EE305118CCF}"/>
    <cellStyle name="Normal 24 2 5" xfId="19081" xr:uid="{2A0776DA-4889-4177-8C9C-9E941A6AFEF9}"/>
    <cellStyle name="Normal 24 2 6" xfId="9363" xr:uid="{36B733BD-A6BF-49F9-BB84-91295E4FB52A}"/>
    <cellStyle name="Normal 24 2 6 2" xfId="20684" xr:uid="{405EFD07-7942-46E3-8E2D-DF773DE6B4BE}"/>
    <cellStyle name="Normal 24 2 6 2 2" xfId="26240" xr:uid="{47F857EC-127E-490F-84D4-2E0C11E3E7D6}"/>
    <cellStyle name="Normal 24 2 6 2 3" xfId="31734" xr:uid="{ACD41BE6-BE8B-4A8F-9B68-43D42219B8FE}"/>
    <cellStyle name="Normal 24 2 6 2 4" xfId="37218" xr:uid="{63BC9E2D-BB77-461E-8B6D-02860998AAB2}"/>
    <cellStyle name="Normal 24 2 6 3" xfId="23511" xr:uid="{D7CA4624-3C34-4310-A883-21658FAFEC47}"/>
    <cellStyle name="Normal 24 2 6 4" xfId="29005" xr:uid="{BC2F74DF-FE77-4F23-9721-267F84343050}"/>
    <cellStyle name="Normal 24 2 6 5" xfId="34489" xr:uid="{675CC513-6365-4CFC-8503-76F3E018D9AD}"/>
    <cellStyle name="Normal 24 3" xfId="6267" xr:uid="{F8BC6424-56D9-4A1B-8243-24AEA3ACFAAC}"/>
    <cellStyle name="Normal 24 3 2" xfId="14676" xr:uid="{80DF6AD2-032E-4045-B2B1-B62BC8C29975}"/>
    <cellStyle name="Normal 24 3 2 2" xfId="21963" xr:uid="{17877BF8-53FD-42C0-B547-62F90AD453E9}"/>
    <cellStyle name="Normal 24 3 2 2 2" xfId="27519" xr:uid="{7183D5FB-3E67-4AE9-9463-8C44D061C1FE}"/>
    <cellStyle name="Normal 24 3 2 2 3" xfId="33013" xr:uid="{4BD96B7E-7551-4ACF-9671-25109ED3374B}"/>
    <cellStyle name="Normal 24 3 2 2 4" xfId="38497" xr:uid="{BA07702C-22CE-463D-A1CE-F4E2611075AC}"/>
    <cellStyle name="Normal 24 3 2 3" xfId="24790" xr:uid="{B19A48CF-D7EB-4646-ADC4-B839B3241442}"/>
    <cellStyle name="Normal 24 3 2 4" xfId="30284" xr:uid="{DC2606C6-D91D-4154-8153-CB90E5E277FF}"/>
    <cellStyle name="Normal 24 3 2 5" xfId="35768" xr:uid="{B933E7CB-D14C-4AB5-A707-9E95F8A4E8DF}"/>
    <cellStyle name="Normal 24 3 3" xfId="11624" xr:uid="{C5F860E2-065A-4473-B4A4-C23649A6CD8D}"/>
    <cellStyle name="Normal 24 3 4" xfId="16860" xr:uid="{38E6467D-0F55-4E87-96DB-A44260AB701E}"/>
    <cellStyle name="Normal 24 3 5" xfId="19082" xr:uid="{66AF28B5-601F-4D06-A441-84FD626C4528}"/>
    <cellStyle name="Normal 24 3 6" xfId="9364" xr:uid="{AE2C314A-FEC3-4B0C-B7DC-B3F06CAF7476}"/>
    <cellStyle name="Normal 24 3 6 2" xfId="20685" xr:uid="{C72ECA47-CB09-4992-9079-B0904B261C93}"/>
    <cellStyle name="Normal 24 3 6 2 2" xfId="26241" xr:uid="{4033EB72-C10B-4A1C-B416-940481EA297C}"/>
    <cellStyle name="Normal 24 3 6 2 3" xfId="31735" xr:uid="{CF3EFF5F-459F-4217-97AE-C337E9D9183A}"/>
    <cellStyle name="Normal 24 3 6 2 4" xfId="37219" xr:uid="{64CC1D37-08BF-42F8-B818-07F5471059E8}"/>
    <cellStyle name="Normal 24 3 6 3" xfId="23512" xr:uid="{5AA4E85D-6042-4F4F-AAEA-9AD354FE006A}"/>
    <cellStyle name="Normal 24 3 6 4" xfId="29006" xr:uid="{87E789FD-8B03-4BB7-AC69-5D1B73720DCC}"/>
    <cellStyle name="Normal 24 3 6 5" xfId="34490" xr:uid="{7C7DD678-1359-454C-A6A0-198680DBE51B}"/>
    <cellStyle name="Normal 24 4" xfId="6268" xr:uid="{F286EA9A-2D0D-4BC3-9186-2AB53217B265}"/>
    <cellStyle name="Normal 24 4 2" xfId="14677" xr:uid="{032B391B-ECE8-4328-A7AD-00BDD5548F64}"/>
    <cellStyle name="Normal 24 4 2 2" xfId="21964" xr:uid="{B273BB76-A35D-43A6-A5FD-5F09B84D8C12}"/>
    <cellStyle name="Normal 24 4 2 2 2" xfId="27520" xr:uid="{B40F2826-86FF-49EB-ABD3-1BDF5B99247E}"/>
    <cellStyle name="Normal 24 4 2 2 3" xfId="33014" xr:uid="{33F84B86-A883-4385-8C10-B58B63F2A392}"/>
    <cellStyle name="Normal 24 4 2 2 4" xfId="38498" xr:uid="{9DA7BF99-2243-462A-B3FA-EB60C5749916}"/>
    <cellStyle name="Normal 24 4 2 3" xfId="24791" xr:uid="{12C6CBE4-44F3-457A-841D-F76925F46466}"/>
    <cellStyle name="Normal 24 4 2 4" xfId="30285" xr:uid="{C4E12A19-837D-4EB2-9F45-BEB887186516}"/>
    <cellStyle name="Normal 24 4 2 5" xfId="35769" xr:uid="{88B11F4B-E354-4E30-8F40-B8AF14080AAD}"/>
    <cellStyle name="Normal 24 4 3" xfId="11625" xr:uid="{6DC05B4E-F970-40AC-9B9D-94CAC504D9B6}"/>
    <cellStyle name="Normal 24 4 4" xfId="16861" xr:uid="{776A21DB-7952-437D-BB79-C298BE5D16F9}"/>
    <cellStyle name="Normal 24 4 5" xfId="19083" xr:uid="{83BCC7CE-472D-4A89-BB4F-6F32FB66EC3A}"/>
    <cellStyle name="Normal 24 4 6" xfId="9365" xr:uid="{18785A0D-C5D4-4E39-9E2A-9867E8E8E118}"/>
    <cellStyle name="Normal 24 4 6 2" xfId="20686" xr:uid="{4C696790-ED19-4D4A-BC4B-C8A046155174}"/>
    <cellStyle name="Normal 24 4 6 2 2" xfId="26242" xr:uid="{69642E51-0EE7-4EA8-8900-ABA9C77BD882}"/>
    <cellStyle name="Normal 24 4 6 2 3" xfId="31736" xr:uid="{C604550C-F1D4-40B6-A351-F8EF4186800C}"/>
    <cellStyle name="Normal 24 4 6 2 4" xfId="37220" xr:uid="{063E5513-6D2C-440B-BFCF-22088C2828F9}"/>
    <cellStyle name="Normal 24 4 6 3" xfId="23513" xr:uid="{52512D84-9FBF-45DA-9434-D87E3F0DE491}"/>
    <cellStyle name="Normal 24 4 6 4" xfId="29007" xr:uid="{FEC3F481-EABD-4AD9-8DAF-3D63575DA941}"/>
    <cellStyle name="Normal 24 4 6 5" xfId="34491" xr:uid="{446A70C9-461F-4477-B00C-765EF30E50BC}"/>
    <cellStyle name="Normal 24 5" xfId="6269" xr:uid="{FB904FCC-786F-4732-B00B-05F036B03557}"/>
    <cellStyle name="Normal 24 5 2" xfId="14678" xr:uid="{87750B26-4F11-41C0-A453-0DB0F240790B}"/>
    <cellStyle name="Normal 24 5 2 2" xfId="21965" xr:uid="{685DC48B-92DA-48E0-ABB4-28DDCC5B95AD}"/>
    <cellStyle name="Normal 24 5 2 2 2" xfId="27521" xr:uid="{1D3C5EB3-A28E-4509-A18F-FD1B119C9AFA}"/>
    <cellStyle name="Normal 24 5 2 2 3" xfId="33015" xr:uid="{01F72CE9-AF73-4C6C-8D40-ADCDD0B74419}"/>
    <cellStyle name="Normal 24 5 2 2 4" xfId="38499" xr:uid="{1830F55C-E8D0-4132-87A0-9B16A4235812}"/>
    <cellStyle name="Normal 24 5 2 3" xfId="24792" xr:uid="{E620B8A9-93F2-488C-A86E-EEF66AEEFC9C}"/>
    <cellStyle name="Normal 24 5 2 4" xfId="30286" xr:uid="{29D998FD-439A-48E1-B375-EF17EA4931E9}"/>
    <cellStyle name="Normal 24 5 2 5" xfId="35770" xr:uid="{0C53A57E-779F-42E1-829D-8AF473FCDB88}"/>
    <cellStyle name="Normal 24 5 3" xfId="11626" xr:uid="{F0CBAD40-C487-47FA-856E-383F883EB2D9}"/>
    <cellStyle name="Normal 24 5 4" xfId="16862" xr:uid="{7676E7BF-F582-4968-A38D-5BE37953D098}"/>
    <cellStyle name="Normal 24 5 5" xfId="19084" xr:uid="{472884FD-E014-4C71-8B9A-906EA4709A6B}"/>
    <cellStyle name="Normal 24 5 6" xfId="9366" xr:uid="{C7A0FC1F-85B5-4641-ACEE-57AE6EB425E6}"/>
    <cellStyle name="Normal 24 5 6 2" xfId="20687" xr:uid="{7A72F3D2-F768-4347-ACE2-7569639728B3}"/>
    <cellStyle name="Normal 24 5 6 2 2" xfId="26243" xr:uid="{175B288F-BABD-400C-A112-034910790008}"/>
    <cellStyle name="Normal 24 5 6 2 3" xfId="31737" xr:uid="{A8E3AC22-D901-4339-99BC-A12B8A6761A4}"/>
    <cellStyle name="Normal 24 5 6 2 4" xfId="37221" xr:uid="{D17F359E-E100-4D9C-8845-F369F719B87C}"/>
    <cellStyle name="Normal 24 5 6 3" xfId="23514" xr:uid="{7D3D41D3-95A3-47E2-A470-B92FB3BCBAE8}"/>
    <cellStyle name="Normal 24 5 6 4" xfId="29008" xr:uid="{F470C613-752B-4587-9940-17258D76F3B4}"/>
    <cellStyle name="Normal 24 5 6 5" xfId="34492" xr:uid="{9FF627E3-631F-4BC8-A30C-B878061AB5C0}"/>
    <cellStyle name="Normal 24 6" xfId="6270" xr:uid="{B0DA3BA9-89C2-47BA-8870-7E25B3DD9C54}"/>
    <cellStyle name="Normal 24 6 2" xfId="14679" xr:uid="{F5E0F315-1F80-4B13-940E-047C2B3299A6}"/>
    <cellStyle name="Normal 24 6 2 2" xfId="21966" xr:uid="{10176622-5EA8-4EA5-AF55-95E2CC25D21F}"/>
    <cellStyle name="Normal 24 6 2 2 2" xfId="27522" xr:uid="{F32A9AE6-A831-440B-A47D-E3EA9783015F}"/>
    <cellStyle name="Normal 24 6 2 2 3" xfId="33016" xr:uid="{6C3D1BCE-D265-4A9F-819C-3AC41BFBEFEE}"/>
    <cellStyle name="Normal 24 6 2 2 4" xfId="38500" xr:uid="{52F4B6EF-0191-4F72-B665-5F5526C8B3E4}"/>
    <cellStyle name="Normal 24 6 2 3" xfId="24793" xr:uid="{8B6C301A-1E45-415C-869F-E8EB8F589105}"/>
    <cellStyle name="Normal 24 6 2 4" xfId="30287" xr:uid="{60001BF4-9AFE-4C8B-A746-5141EEFC0B3A}"/>
    <cellStyle name="Normal 24 6 2 5" xfId="35771" xr:uid="{35241FD7-5609-470D-9EE0-656665089D51}"/>
    <cellStyle name="Normal 24 6 3" xfId="11627" xr:uid="{D9ABA74A-7003-42AB-9352-DC74063766FB}"/>
    <cellStyle name="Normal 24 6 4" xfId="16863" xr:uid="{464DDDC6-4CBD-4381-BDD1-A4503FB62AA2}"/>
    <cellStyle name="Normal 24 6 5" xfId="19085" xr:uid="{166F5E3D-B6D0-4861-B351-0C5F8CC3DA69}"/>
    <cellStyle name="Normal 24 6 6" xfId="9367" xr:uid="{AC1AAEE7-ABC8-466F-A55E-D73ED2363F03}"/>
    <cellStyle name="Normal 24 6 6 2" xfId="20688" xr:uid="{14540C08-BA1A-4FC3-9FA7-A719BFFEAD54}"/>
    <cellStyle name="Normal 24 6 6 2 2" xfId="26244" xr:uid="{3F826C2B-503D-44A7-A45F-7B6805448036}"/>
    <cellStyle name="Normal 24 6 6 2 3" xfId="31738" xr:uid="{FBFA4FDF-76C8-47C4-96EF-F08CA80C408D}"/>
    <cellStyle name="Normal 24 6 6 2 4" xfId="37222" xr:uid="{46CCB059-9FDF-4E0C-9871-B066281A4153}"/>
    <cellStyle name="Normal 24 6 6 3" xfId="23515" xr:uid="{8B38551F-9DA0-4A6E-8FF5-D525B67CBC3D}"/>
    <cellStyle name="Normal 24 6 6 4" xfId="29009" xr:uid="{73BED932-720B-4C2D-B59C-8C6CFC806D0D}"/>
    <cellStyle name="Normal 24 6 6 5" xfId="34493" xr:uid="{A901ED20-B207-498E-8CDF-79A7A161646A}"/>
    <cellStyle name="Normal 24 7" xfId="6271" xr:uid="{A25C695C-01BD-4DCE-9831-8334F581C9B8}"/>
    <cellStyle name="Normal 24 7 2" xfId="14680" xr:uid="{667FF8DD-F409-42B7-AC0A-5DF6619F5F57}"/>
    <cellStyle name="Normal 24 7 2 2" xfId="21967" xr:uid="{4DEE4D46-5B1A-47BC-BFEC-508846842B4C}"/>
    <cellStyle name="Normal 24 7 2 2 2" xfId="27523" xr:uid="{20C84086-945F-4D50-9277-BADEFD6CE440}"/>
    <cellStyle name="Normal 24 7 2 2 3" xfId="33017" xr:uid="{C42FC162-4BD9-4629-B334-8FF36D9C84B8}"/>
    <cellStyle name="Normal 24 7 2 2 4" xfId="38501" xr:uid="{CCDCF69B-D7DE-4333-8CDF-7B10565AD42C}"/>
    <cellStyle name="Normal 24 7 2 3" xfId="24794" xr:uid="{1A9212BC-8583-460C-9DEE-7EEC0C8DF53D}"/>
    <cellStyle name="Normal 24 7 2 4" xfId="30288" xr:uid="{7B1258F1-70B4-44F1-8A47-FB40E7680111}"/>
    <cellStyle name="Normal 24 7 2 5" xfId="35772" xr:uid="{275A3093-C28C-4342-8EC8-1F0119B215BA}"/>
    <cellStyle name="Normal 24 7 3" xfId="11628" xr:uid="{55A3E27F-F31A-4FFC-AC19-DFFF897E3C94}"/>
    <cellStyle name="Normal 24 7 4" xfId="16864" xr:uid="{DA550516-6C1A-4754-A329-AB0B3426809D}"/>
    <cellStyle name="Normal 24 7 5" xfId="19086" xr:uid="{F9F5E178-B1D9-4477-8540-14C2CAB0D23C}"/>
    <cellStyle name="Normal 24 7 6" xfId="9368" xr:uid="{16FA8BAD-89B1-489F-9CFD-1B6FD11FBCE5}"/>
    <cellStyle name="Normal 24 7 6 2" xfId="20689" xr:uid="{76EE9C52-827F-43AC-95A2-A703BE81D753}"/>
    <cellStyle name="Normal 24 7 6 2 2" xfId="26245" xr:uid="{6E414D10-37CD-48C3-99AB-E3E03D733610}"/>
    <cellStyle name="Normal 24 7 6 2 3" xfId="31739" xr:uid="{AE028314-7D5D-4443-959A-0A37753639EF}"/>
    <cellStyle name="Normal 24 7 6 2 4" xfId="37223" xr:uid="{5A1C96CE-8E21-4F1C-B6A2-7AD00373996C}"/>
    <cellStyle name="Normal 24 7 6 3" xfId="23516" xr:uid="{8609B20F-FCB3-4713-9FF7-F4FDA9A20C54}"/>
    <cellStyle name="Normal 24 7 6 4" xfId="29010" xr:uid="{1BAC065A-5D32-4157-84E5-E335C5CE4CDE}"/>
    <cellStyle name="Normal 24 7 6 5" xfId="34494" xr:uid="{717810CF-6DB3-4383-A14B-562A5D42EAC2}"/>
    <cellStyle name="Normal 24 8" xfId="6272" xr:uid="{021A7D64-A9DB-4293-A707-54BCD2551D46}"/>
    <cellStyle name="Normal 24 8 2" xfId="14681" xr:uid="{FB10E9FA-CC36-4342-97F5-1E1263B74EC0}"/>
    <cellStyle name="Normal 24 8 2 2" xfId="21968" xr:uid="{684C39FA-703A-47F1-B1A9-4C8BFA28E94B}"/>
    <cellStyle name="Normal 24 8 2 2 2" xfId="27524" xr:uid="{C5D9BA67-2F40-4D28-BD34-08F82F06D8CD}"/>
    <cellStyle name="Normal 24 8 2 2 3" xfId="33018" xr:uid="{D6121CBA-0002-4203-92A0-A653BD79E49B}"/>
    <cellStyle name="Normal 24 8 2 2 4" xfId="38502" xr:uid="{8EE40EF7-13BB-4692-B2F9-76CCEB4A02F7}"/>
    <cellStyle name="Normal 24 8 2 3" xfId="24795" xr:uid="{C76EB786-F7A8-4282-93E2-27CF09D6BD32}"/>
    <cellStyle name="Normal 24 8 2 4" xfId="30289" xr:uid="{1E29D654-ED08-442B-A6D1-502AD50EF873}"/>
    <cellStyle name="Normal 24 8 2 5" xfId="35773" xr:uid="{FEE2E75F-BA84-4D45-85E1-01DFF430F2F1}"/>
    <cellStyle name="Normal 24 8 3" xfId="11629" xr:uid="{345AAB67-D617-4399-8444-18682F5A63BB}"/>
    <cellStyle name="Normal 24 8 4" xfId="16865" xr:uid="{5596C03E-8561-4F97-BDC1-7D9595A4236E}"/>
    <cellStyle name="Normal 24 8 5" xfId="19087" xr:uid="{27A9A614-F48B-46BF-A710-7274B29A15C2}"/>
    <cellStyle name="Normal 24 8 6" xfId="9369" xr:uid="{00907035-0DA6-488F-A18E-78DF5F94B1DE}"/>
    <cellStyle name="Normal 24 8 6 2" xfId="20690" xr:uid="{F1B1FB85-4DC4-481C-8E6D-0784E2156A71}"/>
    <cellStyle name="Normal 24 8 6 2 2" xfId="26246" xr:uid="{B5E6991F-864A-4909-B3C9-E40C40767B39}"/>
    <cellStyle name="Normal 24 8 6 2 3" xfId="31740" xr:uid="{1CEFC2CF-0A87-4069-83CE-887A60723174}"/>
    <cellStyle name="Normal 24 8 6 2 4" xfId="37224" xr:uid="{824B28A0-1E39-4838-AD4D-89AA76E75955}"/>
    <cellStyle name="Normal 24 8 6 3" xfId="23517" xr:uid="{A3F6E743-FAA9-4612-A24D-8C2729780461}"/>
    <cellStyle name="Normal 24 8 6 4" xfId="29011" xr:uid="{48F1CEDF-4B1C-4E61-9A23-D9EC4EC6514A}"/>
    <cellStyle name="Normal 24 8 6 5" xfId="34495" xr:uid="{208AFA89-BA30-4B4C-9F31-2BF7B83E7107}"/>
    <cellStyle name="Normal 24 9" xfId="6273" xr:uid="{A9B6AA6D-B41A-40BF-BAB7-DEEF397338CC}"/>
    <cellStyle name="Normal 24 9 2" xfId="14682" xr:uid="{44825AEC-761E-401D-BE90-995AD2B5D97E}"/>
    <cellStyle name="Normal 24 9 2 2" xfId="21969" xr:uid="{54251A7B-FAA0-4803-B79A-3820BED1493B}"/>
    <cellStyle name="Normal 24 9 2 2 2" xfId="27525" xr:uid="{0A33A1CD-0E65-40C8-87CA-3BD7D1CF8600}"/>
    <cellStyle name="Normal 24 9 2 2 3" xfId="33019" xr:uid="{F8E80B70-BEB9-4FB6-B76A-74F14980C9FB}"/>
    <cellStyle name="Normal 24 9 2 2 4" xfId="38503" xr:uid="{A8DD72CD-78D5-41DB-B74E-55911FAC8A6D}"/>
    <cellStyle name="Normal 24 9 2 3" xfId="24796" xr:uid="{6693B00A-8C00-4A6E-9AD4-B7FB652D3DB3}"/>
    <cellStyle name="Normal 24 9 2 4" xfId="30290" xr:uid="{CC68D17F-AD7D-4387-8604-B0F072A0C9E3}"/>
    <cellStyle name="Normal 24 9 2 5" xfId="35774" xr:uid="{AD2D9CCE-C2FF-4A05-BA07-E9EE882FF4F1}"/>
    <cellStyle name="Normal 24 9 3" xfId="11630" xr:uid="{C260B0FE-04BA-4009-8768-98FB1B33938C}"/>
    <cellStyle name="Normal 24 9 4" xfId="16866" xr:uid="{91424B34-68F9-4781-BD97-D44A1DE915B0}"/>
    <cellStyle name="Normal 24 9 5" xfId="19088" xr:uid="{9D114AF6-3ACB-48B8-A722-220BCA79D71E}"/>
    <cellStyle name="Normal 24 9 6" xfId="9370" xr:uid="{F42B81B9-3FFF-48BF-A76E-25CDF8D1FEEB}"/>
    <cellStyle name="Normal 24 9 6 2" xfId="20691" xr:uid="{C568EC4B-104D-4810-B4F6-479C5ADFFEC7}"/>
    <cellStyle name="Normal 24 9 6 2 2" xfId="26247" xr:uid="{089146CF-8CA4-45E8-BEB0-1355EF4B8256}"/>
    <cellStyle name="Normal 24 9 6 2 3" xfId="31741" xr:uid="{F458F37F-8D37-465A-A5FC-8AEDD44AC52B}"/>
    <cellStyle name="Normal 24 9 6 2 4" xfId="37225" xr:uid="{DD580E08-CE79-4233-961E-9D39D1E7CE4C}"/>
    <cellStyle name="Normal 24 9 6 3" xfId="23518" xr:uid="{3307EC61-8438-4F19-97A7-BCCC8E421357}"/>
    <cellStyle name="Normal 24 9 6 4" xfId="29012" xr:uid="{59923D78-F870-43FB-B053-C22187BE65DD}"/>
    <cellStyle name="Normal 24 9 6 5" xfId="34496" xr:uid="{A97A2329-04C4-4CB3-8B7A-0AB92EDB44D4}"/>
    <cellStyle name="Normal 240" xfId="39456" xr:uid="{4CE30531-E313-4B82-85DC-E92695BF4F83}"/>
    <cellStyle name="Normal 241" xfId="39457" xr:uid="{D90093E7-5FB5-41EB-98CE-47ECAC1AC53F}"/>
    <cellStyle name="Normal 242" xfId="39458" xr:uid="{1A48F618-F7EB-4241-9785-CE1354A20149}"/>
    <cellStyle name="Normal 243" xfId="39459" xr:uid="{082CF9AA-F647-40F2-AD07-28317D0A8A9E}"/>
    <cellStyle name="Normal 244" xfId="39460" xr:uid="{7C07B9FA-F91C-4CB0-86AF-31F86BE4D4E3}"/>
    <cellStyle name="Normal 245" xfId="39461" xr:uid="{AB59C5B0-E801-4356-BAEE-A99091A770CD}"/>
    <cellStyle name="Normal 246" xfId="39462" xr:uid="{DDE04BF6-DB14-4EE0-A113-B340C41D94C1}"/>
    <cellStyle name="Normal 247" xfId="39463" xr:uid="{65798221-529C-4F4F-8C3D-3E1D4D988EC6}"/>
    <cellStyle name="Normal 248" xfId="39464" xr:uid="{57A1C818-E27A-4AAD-94A0-1E850D17AD24}"/>
    <cellStyle name="Normal 249" xfId="39465" xr:uid="{4389FB7A-E13D-47F6-BD94-EB0C60269BA6}"/>
    <cellStyle name="Normal 25" xfId="6274" xr:uid="{5E1090E7-BA47-41FB-BFE3-7BF5BC77AEE0}"/>
    <cellStyle name="Normal 25 2" xfId="14683" xr:uid="{DFEE5053-318D-4615-B202-52297B32F4BE}"/>
    <cellStyle name="Normal 25 2 2" xfId="21970" xr:uid="{91EDF8C3-6079-4F0E-BBE0-08C6C639B102}"/>
    <cellStyle name="Normal 25 2 2 2" xfId="27526" xr:uid="{4FBA02CC-2E83-4E66-AA71-778AFF9DB70F}"/>
    <cellStyle name="Normal 25 2 2 3" xfId="33020" xr:uid="{7C7ECF38-4CDE-45FA-8F09-50C01E15A11A}"/>
    <cellStyle name="Normal 25 2 2 4" xfId="38504" xr:uid="{B12291F5-0EB9-418C-BE08-B4393B99DCA0}"/>
    <cellStyle name="Normal 25 2 3" xfId="24797" xr:uid="{F1471996-67D8-4A70-9166-A75B6CC914A2}"/>
    <cellStyle name="Normal 25 2 4" xfId="30291" xr:uid="{E4EA3C93-271F-4F6E-BAB0-424DA40364BE}"/>
    <cellStyle name="Normal 25 2 5" xfId="35775" xr:uid="{43E4C9B8-D31E-4663-8321-3065A4B1BD7A}"/>
    <cellStyle name="Normal 25 3" xfId="11631" xr:uid="{922D2824-7001-40B0-AEB4-07E936CA2F76}"/>
    <cellStyle name="Normal 25 4" xfId="16867" xr:uid="{3706826F-520D-4B18-A6C0-3C3B18312D62}"/>
    <cellStyle name="Normal 25 5" xfId="19089" xr:uid="{692BAEAE-4992-4E74-9DCD-DA5B3A853B2C}"/>
    <cellStyle name="Normal 25 6" xfId="9371" xr:uid="{53D5D0CF-F29C-4C2A-BEDE-8D6D07A41FCA}"/>
    <cellStyle name="Normal 25 6 2" xfId="20692" xr:uid="{554DDE39-E1EF-4E50-A77E-3A89D7DB2D8F}"/>
    <cellStyle name="Normal 25 6 2 2" xfId="26248" xr:uid="{DDB389FF-A176-4A81-BA64-C143BF8446C7}"/>
    <cellStyle name="Normal 25 6 2 3" xfId="31742" xr:uid="{F8C1F5AE-766A-402F-924C-80DB39C714A7}"/>
    <cellStyle name="Normal 25 6 2 4" xfId="37226" xr:uid="{197C87DC-EE48-4123-8A69-1D1A38880629}"/>
    <cellStyle name="Normal 25 6 3" xfId="23519" xr:uid="{31E6B616-3068-46B1-9AFC-9B6B2A705D95}"/>
    <cellStyle name="Normal 25 6 4" xfId="29013" xr:uid="{1D110865-0266-461B-B492-F1FA092A46EA}"/>
    <cellStyle name="Normal 25 6 5" xfId="34497" xr:uid="{82143270-DFE9-4B9F-92E7-97D6276A5AB0}"/>
    <cellStyle name="Normal 250" xfId="39466" xr:uid="{B735D584-11D6-4594-8978-7DD9846A11FA}"/>
    <cellStyle name="Normal 251" xfId="39467" xr:uid="{A8C3AAE4-FCE3-4503-B625-D7E69ADC5759}"/>
    <cellStyle name="Normal 252" xfId="39468" xr:uid="{9306F0E4-EC63-4146-9DAE-25F5012EDCFF}"/>
    <cellStyle name="Normal 253" xfId="39469" xr:uid="{81CF9B31-448B-4695-8ACA-F8DD6670D036}"/>
    <cellStyle name="Normal 254" xfId="39470" xr:uid="{B0F16CF9-DC38-4253-8F54-9012B772E6DB}"/>
    <cellStyle name="Normal 255" xfId="39471" xr:uid="{ABEB6083-6C83-47C6-A507-6C2C3D36F287}"/>
    <cellStyle name="Normal 256" xfId="39472" xr:uid="{E2E61F55-75DF-4573-9DF3-8AED831D9EE4}"/>
    <cellStyle name="Normal 257" xfId="39473" xr:uid="{8B72CEF2-6CCD-444D-92A0-0EEEF96C5E8D}"/>
    <cellStyle name="Normal 258" xfId="39474" xr:uid="{EE6BF72F-777F-4891-A257-7011EABC7580}"/>
    <cellStyle name="Normal 259" xfId="39475" xr:uid="{907EC4E1-2D2B-468E-8B4C-8F3358DFE859}"/>
    <cellStyle name="Normal 26" xfId="6275" xr:uid="{1367E0F4-075E-42AB-8274-C551AADD8469}"/>
    <cellStyle name="Normal 26 2" xfId="14684" xr:uid="{D25AFB02-39E7-4BE9-8C16-E125C59C1FAB}"/>
    <cellStyle name="Normal 26 2 2" xfId="21971" xr:uid="{A2DC674F-CDEF-474B-9450-4FDEAE69EA84}"/>
    <cellStyle name="Normal 26 2 2 2" xfId="27527" xr:uid="{10063CC0-FF62-4F8D-83B3-6E68D344ADB1}"/>
    <cellStyle name="Normal 26 2 2 3" xfId="33021" xr:uid="{10C4DCF4-95FA-4BEF-82AB-CE5BB1586D52}"/>
    <cellStyle name="Normal 26 2 2 4" xfId="38505" xr:uid="{5A75CF5B-0701-437A-A220-E5554FD43F50}"/>
    <cellStyle name="Normal 26 2 3" xfId="24798" xr:uid="{AE3CFD2D-59F5-4408-AEBB-EC9735268CB2}"/>
    <cellStyle name="Normal 26 2 4" xfId="30292" xr:uid="{B2E3231F-86F6-45E5-BC5A-4A710EF45DED}"/>
    <cellStyle name="Normal 26 2 5" xfId="35776" xr:uid="{08F4168C-692C-4E41-925E-C244540C2E37}"/>
    <cellStyle name="Normal 26 3" xfId="11632" xr:uid="{FC34F24F-E2DE-49E8-BCDC-70139A96E593}"/>
    <cellStyle name="Normal 26 4" xfId="16868" xr:uid="{C30BEE4B-5B3D-423C-85DE-539B1E3D803D}"/>
    <cellStyle name="Normal 26 5" xfId="19090" xr:uid="{B6D0074B-DBB3-4617-A82C-CBB9FC466232}"/>
    <cellStyle name="Normal 26 6" xfId="9372" xr:uid="{8BA6C3DE-76A5-4FFA-B4DB-A8C31E7C3EB8}"/>
    <cellStyle name="Normal 26 6 2" xfId="20693" xr:uid="{520E8C19-2743-4B91-9C24-DD6DF729AB69}"/>
    <cellStyle name="Normal 26 6 2 2" xfId="26249" xr:uid="{939458A2-BA5D-46BB-8EFD-A0A53C88CDB3}"/>
    <cellStyle name="Normal 26 6 2 3" xfId="31743" xr:uid="{86D02992-FC1D-4E58-90AD-467EC4425C36}"/>
    <cellStyle name="Normal 26 6 2 4" xfId="37227" xr:uid="{40461E85-3973-4AE6-9229-43F0EE941EC4}"/>
    <cellStyle name="Normal 26 6 3" xfId="23520" xr:uid="{59C6870B-FEC6-422F-BF62-9621DF074AD9}"/>
    <cellStyle name="Normal 26 6 4" xfId="29014" xr:uid="{A784220B-BE33-479A-900E-BCA86AAC1599}"/>
    <cellStyle name="Normal 26 6 5" xfId="34498" xr:uid="{E396CFC2-84FA-4002-81C5-5148E004D5F1}"/>
    <cellStyle name="Normal 260" xfId="39476" xr:uid="{EE70905E-DDF9-4FCA-B3BC-E6EDEC8A33CF}"/>
    <cellStyle name="Normal 261" xfId="39477" xr:uid="{A83DFD9F-1F53-40ED-9FEB-32886275FEEF}"/>
    <cellStyle name="Normal 262" xfId="39478" xr:uid="{E8873845-721C-48C4-86AE-97688B5F0057}"/>
    <cellStyle name="Normal 263" xfId="39479" xr:uid="{ADC0E116-C11B-4E6D-B5D6-559FEF225C43}"/>
    <cellStyle name="Normal 264" xfId="39480" xr:uid="{D1B42FF7-89E9-496D-801F-66CB2326931E}"/>
    <cellStyle name="Normal 265" xfId="39481" xr:uid="{4C185FC6-79B3-4552-9E3F-EAE60482EE15}"/>
    <cellStyle name="Normal 266" xfId="39482" xr:uid="{C4A4B755-0046-4CA5-9AF6-9D5E5ABBB074}"/>
    <cellStyle name="Normal 267" xfId="39483" xr:uid="{87435C11-01BB-4306-B095-9A45570D3414}"/>
    <cellStyle name="Normal 268" xfId="39484" xr:uid="{257FBB78-0125-422B-8C0E-EB0A58EF9CF0}"/>
    <cellStyle name="Normal 269" xfId="39485" xr:uid="{F2CD1A1F-EBA7-4795-B78C-E44B5F23ED53}"/>
    <cellStyle name="Normal 27" xfId="6276" xr:uid="{0B52260E-7F3A-4F03-847B-71D829752279}"/>
    <cellStyle name="Normal 27 2" xfId="14685" xr:uid="{B619B975-CAEB-4A7D-BD7E-3B9AAAD2C0E4}"/>
    <cellStyle name="Normal 27 2 2" xfId="21972" xr:uid="{1AB0C3F8-A33F-4454-B716-9A5CCA28DBD0}"/>
    <cellStyle name="Normal 27 2 2 2" xfId="27528" xr:uid="{B33BB22D-03BC-4C7A-BE7A-08880571C7F6}"/>
    <cellStyle name="Normal 27 2 2 3" xfId="33022" xr:uid="{06E2E22A-CCE4-4F2F-A425-E69DEF495DDF}"/>
    <cellStyle name="Normal 27 2 2 4" xfId="38506" xr:uid="{42860AA6-FF0B-4C2E-B108-349584CF13C5}"/>
    <cellStyle name="Normal 27 2 3" xfId="24799" xr:uid="{64E1CAA7-A64E-4302-B2C5-0A4E7271FF61}"/>
    <cellStyle name="Normal 27 2 4" xfId="30293" xr:uid="{A0AC2B6E-C4D9-4D4E-A8D6-996B21FF90F9}"/>
    <cellStyle name="Normal 27 2 5" xfId="35777" xr:uid="{114AECCA-2947-4D31-BF76-DCFA7CC7816D}"/>
    <cellStyle name="Normal 27 3" xfId="11633" xr:uid="{D8557269-F5B7-428A-A66B-410D74AF4E81}"/>
    <cellStyle name="Normal 27 4" xfId="16869" xr:uid="{A3C3E11B-9D70-4466-BB91-E7778868A46E}"/>
    <cellStyle name="Normal 27 5" xfId="19091" xr:uid="{D8AC6530-571B-4A7A-8D36-9458BC978684}"/>
    <cellStyle name="Normal 27 6" xfId="9373" xr:uid="{0827A3BF-9634-4612-9738-6EC216450043}"/>
    <cellStyle name="Normal 27 6 2" xfId="20694" xr:uid="{0F4F2C9A-2BC8-41BD-9D74-AA970A210E89}"/>
    <cellStyle name="Normal 27 6 2 2" xfId="26250" xr:uid="{8125871F-50C2-403E-A4BF-AD52031A6E98}"/>
    <cellStyle name="Normal 27 6 2 3" xfId="31744" xr:uid="{49CCF45D-EE19-4B71-978C-7599BD5D4192}"/>
    <cellStyle name="Normal 27 6 2 4" xfId="37228" xr:uid="{6D91AD4C-5AFF-4906-88C1-A99A2AB2E412}"/>
    <cellStyle name="Normal 27 6 3" xfId="23521" xr:uid="{0FA58C8F-39C5-4E94-B42C-BAC0A4A947DF}"/>
    <cellStyle name="Normal 27 6 4" xfId="29015" xr:uid="{B1B15EA2-D8ED-4DFD-89F9-E1E1C010BD9D}"/>
    <cellStyle name="Normal 27 6 5" xfId="34499" xr:uid="{C4BB4D53-ADC3-4924-9ABB-F1423F9DBDE4}"/>
    <cellStyle name="Normal 270" xfId="39486" xr:uid="{CF9832F5-194D-4B00-AFAD-B5E381FDD2EC}"/>
    <cellStyle name="Normal 271" xfId="39487" xr:uid="{B1F5707C-D2A8-414E-8E60-12CA496E2F11}"/>
    <cellStyle name="Normal 272" xfId="39488" xr:uid="{EF1BB23F-0322-4234-8EEE-C4ECF8E1DE7F}"/>
    <cellStyle name="Normal 273" xfId="39489" xr:uid="{CEE4070A-6B0A-4F4B-89E5-F5475ED7C63A}"/>
    <cellStyle name="Normal 274" xfId="39490" xr:uid="{D68CD827-6151-4F44-A25B-C30EABFD659E}"/>
    <cellStyle name="Normal 275" xfId="39491" xr:uid="{D78CFA3D-6D62-4A67-90B2-B4D3E1E9A84E}"/>
    <cellStyle name="Normal 276" xfId="39492" xr:uid="{94BC520F-CA48-44E1-A9BC-EF21C369C190}"/>
    <cellStyle name="Normal 277" xfId="39493" xr:uid="{81D49E97-B2A5-474D-B5B9-B5A612D29B68}"/>
    <cellStyle name="Normal 278" xfId="39495" xr:uid="{D330F424-746E-43EC-A149-FE58C8D1DB23}"/>
    <cellStyle name="Normal 279" xfId="39497" xr:uid="{EAA8E293-5A87-42A4-B61A-4B7969400155}"/>
    <cellStyle name="Normal 28" xfId="6277" xr:uid="{FE2123C2-D04E-4819-BF35-995A076C57DA}"/>
    <cellStyle name="Normal 28 10" xfId="6278" xr:uid="{C00F9775-6A06-4A44-8529-C12FB6E8E161}"/>
    <cellStyle name="Normal 28 10 2" xfId="14687" xr:uid="{2C78134A-BE4A-4032-92B3-4C3092E1E629}"/>
    <cellStyle name="Normal 28 10 2 2" xfId="21974" xr:uid="{CE6D812F-9F9C-45BC-BFE3-E676984E0658}"/>
    <cellStyle name="Normal 28 10 2 2 2" xfId="27530" xr:uid="{B4865B95-72DF-492C-ADC7-649440ABEEC8}"/>
    <cellStyle name="Normal 28 10 2 2 3" xfId="33024" xr:uid="{6E4995D2-FC3A-44E3-9324-FD378BE47FF7}"/>
    <cellStyle name="Normal 28 10 2 2 4" xfId="38508" xr:uid="{DB086DDE-E327-45AA-ADE7-A74DF168327C}"/>
    <cellStyle name="Normal 28 10 2 3" xfId="24801" xr:uid="{9F7F3072-450B-4764-B59A-439794D0C8E5}"/>
    <cellStyle name="Normal 28 10 2 4" xfId="30295" xr:uid="{5372A811-F805-462E-8BC9-445BEBC96A91}"/>
    <cellStyle name="Normal 28 10 2 5" xfId="35779" xr:uid="{C15193E5-1CA5-4695-A21E-404BB56040ED}"/>
    <cellStyle name="Normal 28 10 3" xfId="11635" xr:uid="{F1CB13D6-9340-41D0-BDC0-5A8779655C7F}"/>
    <cellStyle name="Normal 28 10 4" xfId="16871" xr:uid="{98323EF4-E4E4-45B7-93BE-16D8908EA96F}"/>
    <cellStyle name="Normal 28 10 5" xfId="19093" xr:uid="{C52C9EC3-756E-4807-9A28-2B0AA02BAC78}"/>
    <cellStyle name="Normal 28 10 6" xfId="9375" xr:uid="{18CF508B-31D1-4BB7-B954-8494622C0DF0}"/>
    <cellStyle name="Normal 28 10 6 2" xfId="20696" xr:uid="{E088EBCD-71B9-4FCD-BBB6-3D1D450F2027}"/>
    <cellStyle name="Normal 28 10 6 2 2" xfId="26252" xr:uid="{CCCB23E2-65A5-4A84-BE9D-4F42D56F5715}"/>
    <cellStyle name="Normal 28 10 6 2 3" xfId="31746" xr:uid="{0F9CE311-27CF-49EF-A756-686BA842CF95}"/>
    <cellStyle name="Normal 28 10 6 2 4" xfId="37230" xr:uid="{D08DCEA2-EF7A-4744-B395-58C898019214}"/>
    <cellStyle name="Normal 28 10 6 3" xfId="23523" xr:uid="{C00DA16F-7645-40D4-AEF6-4488DA2AD7EA}"/>
    <cellStyle name="Normal 28 10 6 4" xfId="29017" xr:uid="{06416F5C-7338-4E39-8C90-94BF8144FD97}"/>
    <cellStyle name="Normal 28 10 6 5" xfId="34501" xr:uid="{B896B0FA-8E0A-4177-8580-477751BC402B}"/>
    <cellStyle name="Normal 28 11" xfId="14686" xr:uid="{CDBDB624-9C48-4154-988A-0C1BD40FDA98}"/>
    <cellStyle name="Normal 28 11 2" xfId="21973" xr:uid="{820499CC-7C40-4F64-85A9-9F3FD26C2A54}"/>
    <cellStyle name="Normal 28 11 2 2" xfId="27529" xr:uid="{13F874C7-6965-4FC2-8427-FAA4DD7C2758}"/>
    <cellStyle name="Normal 28 11 2 3" xfId="33023" xr:uid="{D4B7494F-A664-40FF-A154-DD429DE8145C}"/>
    <cellStyle name="Normal 28 11 2 4" xfId="38507" xr:uid="{ADCFD1A9-668A-4140-9A43-B3FC928A3F19}"/>
    <cellStyle name="Normal 28 11 3" xfId="24800" xr:uid="{18C3ADE2-71B6-4CFC-931A-4EF94BD7A48F}"/>
    <cellStyle name="Normal 28 11 4" xfId="30294" xr:uid="{EEEDEF3C-8AF4-4076-AD27-BCF1D3A219DC}"/>
    <cellStyle name="Normal 28 11 5" xfId="35778" xr:uid="{053A17F5-2048-4CC2-A66F-F92E87244AC1}"/>
    <cellStyle name="Normal 28 12" xfId="11634" xr:uid="{E5EBD593-3620-424B-A6DD-9AEFCA1EAF54}"/>
    <cellStyle name="Normal 28 13" xfId="16870" xr:uid="{F5E66AB0-6B3B-4C11-88FF-35BA9A772A58}"/>
    <cellStyle name="Normal 28 14" xfId="19092" xr:uid="{26C05C2D-CA2E-4B22-885A-DBAE2BBD737D}"/>
    <cellStyle name="Normal 28 15" xfId="9374" xr:uid="{7BEAEB63-421F-4DB9-B448-1782CA1EFE12}"/>
    <cellStyle name="Normal 28 15 2" xfId="20695" xr:uid="{2FDE7DFB-81D4-4065-AD13-65C32E977723}"/>
    <cellStyle name="Normal 28 15 2 2" xfId="26251" xr:uid="{118B599C-4C81-4B1A-BFA7-4A994B1897EE}"/>
    <cellStyle name="Normal 28 15 2 3" xfId="31745" xr:uid="{0ADC4CCB-2F9E-49AA-9F3D-D9449E48673A}"/>
    <cellStyle name="Normal 28 15 2 4" xfId="37229" xr:uid="{E703BCB1-B93E-4D70-BB6C-27FBD6611A10}"/>
    <cellStyle name="Normal 28 15 3" xfId="23522" xr:uid="{3C2DB85F-A6CB-46F8-99F5-6C57F32681A1}"/>
    <cellStyle name="Normal 28 15 4" xfId="29016" xr:uid="{C2FEFF73-EF37-4DC1-AE71-A967F8AD7DB2}"/>
    <cellStyle name="Normal 28 15 5" xfId="34500" xr:uid="{2F781B66-679E-416B-A09B-2F83C86B68B6}"/>
    <cellStyle name="Normal 28 2" xfId="6279" xr:uid="{1939A0AC-C894-4851-9CB9-AAD5C9697E7D}"/>
    <cellStyle name="Normal 28 2 2" xfId="14688" xr:uid="{EE8723C2-770F-4AF7-9B1C-54510D2BF3A4}"/>
    <cellStyle name="Normal 28 2 2 2" xfId="21975" xr:uid="{90EE4D1F-DE1B-4DAC-829A-C2F50B73FD41}"/>
    <cellStyle name="Normal 28 2 2 2 2" xfId="27531" xr:uid="{7D538DD8-D2E5-4B33-97F8-9ADB4A1051B5}"/>
    <cellStyle name="Normal 28 2 2 2 3" xfId="33025" xr:uid="{12D39B3C-B424-4135-B087-883CC77D4BA9}"/>
    <cellStyle name="Normal 28 2 2 2 4" xfId="38509" xr:uid="{85CD4DB8-DED3-4CC7-B8D2-77304D5539AB}"/>
    <cellStyle name="Normal 28 2 2 3" xfId="24802" xr:uid="{31B50BF4-5013-485C-91B9-E79D916B0C72}"/>
    <cellStyle name="Normal 28 2 2 4" xfId="30296" xr:uid="{E737EE9A-8550-45E6-84BC-4E2B00A6EBA8}"/>
    <cellStyle name="Normal 28 2 2 5" xfId="35780" xr:uid="{71F43938-E164-4DBC-B7B9-BA43FACBD327}"/>
    <cellStyle name="Normal 28 2 3" xfId="11636" xr:uid="{6818822C-9DF3-46B2-AEDA-7DFDE61DAFC9}"/>
    <cellStyle name="Normal 28 2 4" xfId="16872" xr:uid="{517D127D-E2DA-4ED9-B249-0140EE8986D7}"/>
    <cellStyle name="Normal 28 2 5" xfId="19094" xr:uid="{8BE871FA-5592-4CBD-958F-2011E956A8B0}"/>
    <cellStyle name="Normal 28 2 6" xfId="9376" xr:uid="{3EA27E33-952D-4F77-A4CB-B0EE34D83868}"/>
    <cellStyle name="Normal 28 2 6 2" xfId="20697" xr:uid="{B10EA544-C45F-4FFD-B1D3-A4DB07176B29}"/>
    <cellStyle name="Normal 28 2 6 2 2" xfId="26253" xr:uid="{57668605-BE88-4DD4-BD58-D2F8A82EF5D1}"/>
    <cellStyle name="Normal 28 2 6 2 3" xfId="31747" xr:uid="{3E8CFB09-3D77-4EB8-BF1A-15B0061A0C6F}"/>
    <cellStyle name="Normal 28 2 6 2 4" xfId="37231" xr:uid="{235ED769-5013-4E57-AF6A-1A743D8C90F4}"/>
    <cellStyle name="Normal 28 2 6 3" xfId="23524" xr:uid="{B8F9A40D-93D8-4AE8-B436-B8DDBBE9B6B0}"/>
    <cellStyle name="Normal 28 2 6 4" xfId="29018" xr:uid="{5167E84C-B0FB-46EB-A811-3114828AAEE2}"/>
    <cellStyle name="Normal 28 2 6 5" xfId="34502" xr:uid="{122037AF-C6CF-48E2-A960-9CB4CA53AF8F}"/>
    <cellStyle name="Normal 28 3" xfId="6280" xr:uid="{57E9693F-D92B-4A7F-B15D-7CE3202FED76}"/>
    <cellStyle name="Normal 28 3 2" xfId="14689" xr:uid="{953B3941-9F7C-4E4D-ADA6-39B8EC2C31D7}"/>
    <cellStyle name="Normal 28 3 2 2" xfId="21976" xr:uid="{75CBC996-2549-49E8-BF24-1536F2A6B9F3}"/>
    <cellStyle name="Normal 28 3 2 2 2" xfId="27532" xr:uid="{97B63F38-DF2C-4331-B0ED-1341C1CBC5E3}"/>
    <cellStyle name="Normal 28 3 2 2 3" xfId="33026" xr:uid="{A80B6B47-DCD2-4386-ABE8-F54C4ABE7B8E}"/>
    <cellStyle name="Normal 28 3 2 2 4" xfId="38510" xr:uid="{9A0D05C0-D407-4065-9FE0-25565F4529E4}"/>
    <cellStyle name="Normal 28 3 2 3" xfId="24803" xr:uid="{5533CF6B-1879-4AAA-AA52-7BDE744F0C19}"/>
    <cellStyle name="Normal 28 3 2 4" xfId="30297" xr:uid="{336289CE-8F87-4B32-8950-EDB7C8B778A1}"/>
    <cellStyle name="Normal 28 3 2 5" xfId="35781" xr:uid="{603B35EE-2BC5-4A3D-951A-694FB1A8DF22}"/>
    <cellStyle name="Normal 28 3 3" xfId="11637" xr:uid="{23F946C3-12AE-4220-B105-F80B43D6DD0E}"/>
    <cellStyle name="Normal 28 3 4" xfId="16873" xr:uid="{8D95F1D9-CB0F-43A6-B145-0E2C4889EFBC}"/>
    <cellStyle name="Normal 28 3 5" xfId="19095" xr:uid="{4541C959-7FF6-4562-8B63-6FFA12E0FA2C}"/>
    <cellStyle name="Normal 28 3 6" xfId="9377" xr:uid="{308AC3FF-FDD2-4E81-A92E-F6694D9A7BD1}"/>
    <cellStyle name="Normal 28 3 6 2" xfId="20698" xr:uid="{917B3110-C3FB-4264-936E-E5D854228F56}"/>
    <cellStyle name="Normal 28 3 6 2 2" xfId="26254" xr:uid="{AA3947B6-1656-4FFC-8DF8-AD17970E7E27}"/>
    <cellStyle name="Normal 28 3 6 2 3" xfId="31748" xr:uid="{93E83001-044E-410A-90EB-799E31B453A8}"/>
    <cellStyle name="Normal 28 3 6 2 4" xfId="37232" xr:uid="{D58AC2F8-BCC4-41C5-B8B7-0C62BA1F2D47}"/>
    <cellStyle name="Normal 28 3 6 3" xfId="23525" xr:uid="{57AEA609-8E7F-4868-90AA-DAB1D688AD9F}"/>
    <cellStyle name="Normal 28 3 6 4" xfId="29019" xr:uid="{3926D4BF-1519-4DBB-BA8F-15A818FB10DE}"/>
    <cellStyle name="Normal 28 3 6 5" xfId="34503" xr:uid="{5CFD88D0-4991-49B7-B74F-83F70C1F7AE9}"/>
    <cellStyle name="Normal 28 4" xfId="6281" xr:uid="{B0F8D30E-D26C-42AC-9805-5D80E1531435}"/>
    <cellStyle name="Normal 28 4 2" xfId="14690" xr:uid="{FFF83977-3E47-4C13-A876-296F9EC71A74}"/>
    <cellStyle name="Normal 28 4 2 2" xfId="21977" xr:uid="{8BEAA4EB-DDEA-4C80-B3CF-5FF951773558}"/>
    <cellStyle name="Normal 28 4 2 2 2" xfId="27533" xr:uid="{A68B0426-6C60-4890-BFB4-49811703A5DF}"/>
    <cellStyle name="Normal 28 4 2 2 3" xfId="33027" xr:uid="{A2A304A2-0EDC-4FCA-A4A7-CAC0463A188B}"/>
    <cellStyle name="Normal 28 4 2 2 4" xfId="38511" xr:uid="{259D5ECD-BFF9-4F19-A7AB-325A1777FFD7}"/>
    <cellStyle name="Normal 28 4 2 3" xfId="24804" xr:uid="{17EEE488-D42A-4D3D-806E-04506B757F0A}"/>
    <cellStyle name="Normal 28 4 2 4" xfId="30298" xr:uid="{98E8C6AF-A552-4239-A0D0-1F821029D8B6}"/>
    <cellStyle name="Normal 28 4 2 5" xfId="35782" xr:uid="{A7F9D256-43B9-467D-B83E-D14C4EB5E14D}"/>
    <cellStyle name="Normal 28 4 3" xfId="11638" xr:uid="{9B4DF240-2E51-4A32-9EC1-6DC90F6F94A8}"/>
    <cellStyle name="Normal 28 4 4" xfId="16874" xr:uid="{92190C41-97E0-4833-9B41-E89D08613837}"/>
    <cellStyle name="Normal 28 4 5" xfId="19096" xr:uid="{2486B172-0F32-4745-807A-C64AD9C56B2B}"/>
    <cellStyle name="Normal 28 4 6" xfId="9378" xr:uid="{3C15C447-A1FA-4FCC-AF35-A3C45031D509}"/>
    <cellStyle name="Normal 28 4 6 2" xfId="20699" xr:uid="{3C1D56A7-5CB7-4788-8AAB-BEA12473E4CE}"/>
    <cellStyle name="Normal 28 4 6 2 2" xfId="26255" xr:uid="{62C163B1-0161-4353-8439-492E9A93A795}"/>
    <cellStyle name="Normal 28 4 6 2 3" xfId="31749" xr:uid="{63B16CF4-B8FA-479B-86E2-F761A64D2223}"/>
    <cellStyle name="Normal 28 4 6 2 4" xfId="37233" xr:uid="{A7EB5446-AACC-4F96-BE21-6EFB11C2EE2F}"/>
    <cellStyle name="Normal 28 4 6 3" xfId="23526" xr:uid="{7C6FA6FF-DAD4-4411-8858-B31E9B75C785}"/>
    <cellStyle name="Normal 28 4 6 4" xfId="29020" xr:uid="{59400CCE-5BB6-4AA8-A3DA-7E62EB7B474B}"/>
    <cellStyle name="Normal 28 4 6 5" xfId="34504" xr:uid="{1191E56C-EB0D-4BFF-8C68-ADD26242B581}"/>
    <cellStyle name="Normal 28 5" xfId="6282" xr:uid="{B6D0B799-F7A2-4F64-A8D2-FFD836E9F293}"/>
    <cellStyle name="Normal 28 5 2" xfId="14691" xr:uid="{7A944862-C7C6-40EC-8DC4-B5AA35C8B3FC}"/>
    <cellStyle name="Normal 28 5 2 2" xfId="21978" xr:uid="{E8507C98-A520-44E7-A3B7-A586DA292BA3}"/>
    <cellStyle name="Normal 28 5 2 2 2" xfId="27534" xr:uid="{E7D1EE4C-02D0-4127-8EE0-5B73971C45A5}"/>
    <cellStyle name="Normal 28 5 2 2 3" xfId="33028" xr:uid="{87BD2F20-FB39-46B8-9274-C3053A50CF5C}"/>
    <cellStyle name="Normal 28 5 2 2 4" xfId="38512" xr:uid="{4512B025-670F-4F3E-9FFB-A7125B914CA2}"/>
    <cellStyle name="Normal 28 5 2 3" xfId="24805" xr:uid="{404C6129-DEC2-4E82-BDCC-691110CD719E}"/>
    <cellStyle name="Normal 28 5 2 4" xfId="30299" xr:uid="{9A3E5CBE-828F-4B4F-B116-74015BC67634}"/>
    <cellStyle name="Normal 28 5 2 5" xfId="35783" xr:uid="{43F63C0D-A97F-4B13-B204-72BBB63BEFE6}"/>
    <cellStyle name="Normal 28 5 3" xfId="11639" xr:uid="{144E5100-31C5-4384-B9FC-FE091C5EC0B7}"/>
    <cellStyle name="Normal 28 5 4" xfId="16875" xr:uid="{A2830CA7-18E7-42E4-B414-E547E211B481}"/>
    <cellStyle name="Normal 28 5 5" xfId="19097" xr:uid="{CA4C580D-33AE-4181-BE9A-83CF635711E0}"/>
    <cellStyle name="Normal 28 5 6" xfId="9379" xr:uid="{9B8C1453-2916-4343-A56B-9738F8C9372C}"/>
    <cellStyle name="Normal 28 5 6 2" xfId="20700" xr:uid="{FCD8063E-8F78-4402-8F33-A48DA6D3FE85}"/>
    <cellStyle name="Normal 28 5 6 2 2" xfId="26256" xr:uid="{4B5C9879-C300-4336-AE2F-4A62875B775E}"/>
    <cellStyle name="Normal 28 5 6 2 3" xfId="31750" xr:uid="{961CC0AF-05A8-4BB0-BA3A-E0A811C3DEC5}"/>
    <cellStyle name="Normal 28 5 6 2 4" xfId="37234" xr:uid="{E8246B13-26A4-4ED1-98A0-3A26C9062306}"/>
    <cellStyle name="Normal 28 5 6 3" xfId="23527" xr:uid="{3ABB5AA2-2097-4032-835C-A877D7CF0B60}"/>
    <cellStyle name="Normal 28 5 6 4" xfId="29021" xr:uid="{C5581D8A-6D4A-439F-AE36-61F90DA7268B}"/>
    <cellStyle name="Normal 28 5 6 5" xfId="34505" xr:uid="{A8C67FA9-8131-43FA-A04B-87286AE3A784}"/>
    <cellStyle name="Normal 28 6" xfId="6283" xr:uid="{DCD4EE8B-41D0-4E78-A3B2-D5773AA8FFD1}"/>
    <cellStyle name="Normal 28 6 2" xfId="14692" xr:uid="{D0CA8ADF-B6E5-4848-8C96-4DF39A466E22}"/>
    <cellStyle name="Normal 28 6 2 2" xfId="21979" xr:uid="{E6B2DFF7-2624-48DE-8061-46261932DFF4}"/>
    <cellStyle name="Normal 28 6 2 2 2" xfId="27535" xr:uid="{EB95EAEA-6D8A-48D3-A30F-A1E18266BCB9}"/>
    <cellStyle name="Normal 28 6 2 2 3" xfId="33029" xr:uid="{6C9749CC-DDE0-4028-AFA8-163B62C57F74}"/>
    <cellStyle name="Normal 28 6 2 2 4" xfId="38513" xr:uid="{B6DBE4D2-E226-4F97-9C54-89D385B59639}"/>
    <cellStyle name="Normal 28 6 2 3" xfId="24806" xr:uid="{1E70B3C0-2DEF-44F6-AA78-FB0F0F0F6A73}"/>
    <cellStyle name="Normal 28 6 2 4" xfId="30300" xr:uid="{E2373877-099C-4E03-B640-BC5E78509F0C}"/>
    <cellStyle name="Normal 28 6 2 5" xfId="35784" xr:uid="{DA8B2542-C4C3-4805-8FFB-92F02E9B730D}"/>
    <cellStyle name="Normal 28 6 3" xfId="11640" xr:uid="{335423B5-8B24-44D6-BCBE-3869839206D7}"/>
    <cellStyle name="Normal 28 6 4" xfId="16876" xr:uid="{98549670-2742-46BE-B8DD-9BEEC850C1E6}"/>
    <cellStyle name="Normal 28 6 5" xfId="19098" xr:uid="{F229DD20-3884-4969-988A-AF634D63C214}"/>
    <cellStyle name="Normal 28 6 6" xfId="9380" xr:uid="{5371752F-74EF-492B-ABC9-D3DF6CB6CFB5}"/>
    <cellStyle name="Normal 28 6 6 2" xfId="20701" xr:uid="{7BF01FC5-97D7-4004-ADA4-3768F7BEE689}"/>
    <cellStyle name="Normal 28 6 6 2 2" xfId="26257" xr:uid="{33169B9A-E4BF-481D-AF19-83AA0E92CA41}"/>
    <cellStyle name="Normal 28 6 6 2 3" xfId="31751" xr:uid="{A4903C84-5ED9-4CAC-B8C2-13097A12988D}"/>
    <cellStyle name="Normal 28 6 6 2 4" xfId="37235" xr:uid="{CC2C0709-1CAE-46D1-AA44-293073AF13FC}"/>
    <cellStyle name="Normal 28 6 6 3" xfId="23528" xr:uid="{DA1210DF-96E9-421A-B388-715D75E13772}"/>
    <cellStyle name="Normal 28 6 6 4" xfId="29022" xr:uid="{D69BF9D4-2A08-490A-AF12-36AEFC5A624D}"/>
    <cellStyle name="Normal 28 6 6 5" xfId="34506" xr:uid="{1FDDDEC1-7BFC-48E6-B07C-D90FBD5A192C}"/>
    <cellStyle name="Normal 28 7" xfId="6284" xr:uid="{DD68ADE1-BA99-4287-9913-6BBF9FEA207E}"/>
    <cellStyle name="Normal 28 7 2" xfId="14693" xr:uid="{F8C05749-BE82-43DF-BE5D-39F80512066C}"/>
    <cellStyle name="Normal 28 7 2 2" xfId="21980" xr:uid="{BFE86FD6-D352-47A5-B324-6FFDCA246EE1}"/>
    <cellStyle name="Normal 28 7 2 2 2" xfId="27536" xr:uid="{5C098C2B-1792-49A6-B2EA-7C253A4537AE}"/>
    <cellStyle name="Normal 28 7 2 2 3" xfId="33030" xr:uid="{58D285AD-7C0A-4AE9-9521-EC7D59D62F1E}"/>
    <cellStyle name="Normal 28 7 2 2 4" xfId="38514" xr:uid="{21DA3446-AA8A-4AFC-826D-B63FA3D0130E}"/>
    <cellStyle name="Normal 28 7 2 3" xfId="24807" xr:uid="{99CF701C-E323-44E1-AD94-8C27ECFB5CFE}"/>
    <cellStyle name="Normal 28 7 2 4" xfId="30301" xr:uid="{253AD8A9-5E6A-46D2-BB21-3ABBBBA14F90}"/>
    <cellStyle name="Normal 28 7 2 5" xfId="35785" xr:uid="{78E839FC-0B8A-41DE-9C6C-582CD3598C0C}"/>
    <cellStyle name="Normal 28 7 3" xfId="11641" xr:uid="{3BCCD3D0-F2FF-4C51-9A1E-B7267E0785CD}"/>
    <cellStyle name="Normal 28 7 4" xfId="16877" xr:uid="{90534C39-CFC2-4CB8-8908-FBDA3C3A7ACF}"/>
    <cellStyle name="Normal 28 7 5" xfId="19099" xr:uid="{3D1B48CA-3E46-4698-9E39-BDD3EEA1BDE7}"/>
    <cellStyle name="Normal 28 7 6" xfId="9381" xr:uid="{70076F1A-FD20-46DC-957B-5295A4F289F0}"/>
    <cellStyle name="Normal 28 7 6 2" xfId="20702" xr:uid="{FA3BDD89-FCB5-41BD-846D-36CAE9719B26}"/>
    <cellStyle name="Normal 28 7 6 2 2" xfId="26258" xr:uid="{D105BCE5-12B0-4A15-98E7-C8F67A45ABFD}"/>
    <cellStyle name="Normal 28 7 6 2 3" xfId="31752" xr:uid="{96DF64E4-4C15-4052-AB7E-157D0DA8209D}"/>
    <cellStyle name="Normal 28 7 6 2 4" xfId="37236" xr:uid="{D0371391-5A20-4086-BAFE-0C3B4E1C0699}"/>
    <cellStyle name="Normal 28 7 6 3" xfId="23529" xr:uid="{435D13FC-3F01-41B0-ABB1-474AB9AC2C7B}"/>
    <cellStyle name="Normal 28 7 6 4" xfId="29023" xr:uid="{FCB4223E-93FD-4D46-B0CE-6E920D4199C3}"/>
    <cellStyle name="Normal 28 7 6 5" xfId="34507" xr:uid="{6285FE50-8254-4555-A0A9-654119F50AA7}"/>
    <cellStyle name="Normal 28 8" xfId="6285" xr:uid="{E1032D17-EBBD-4F4F-A0D1-B693D0024FC3}"/>
    <cellStyle name="Normal 28 8 2" xfId="14694" xr:uid="{D8A05DC0-8B46-4929-B042-66ECC7168152}"/>
    <cellStyle name="Normal 28 8 2 2" xfId="21981" xr:uid="{99BEDB5B-282A-44DC-AB1B-9D1EE1A7A054}"/>
    <cellStyle name="Normal 28 8 2 2 2" xfId="27537" xr:uid="{D20DC4AD-67E7-41C0-A67A-8C41FF446E19}"/>
    <cellStyle name="Normal 28 8 2 2 3" xfId="33031" xr:uid="{A8A1A17E-2B92-42D3-BBAB-BDD516D98C7F}"/>
    <cellStyle name="Normal 28 8 2 2 4" xfId="38515" xr:uid="{4CE41A46-F50B-46FE-A645-85F0DFC7FADE}"/>
    <cellStyle name="Normal 28 8 2 3" xfId="24808" xr:uid="{A5CE2EF5-A344-426D-B5E3-9B1FA002BA6C}"/>
    <cellStyle name="Normal 28 8 2 4" xfId="30302" xr:uid="{E7AAAF8B-4423-4275-9BFE-ED37E20AFE6D}"/>
    <cellStyle name="Normal 28 8 2 5" xfId="35786" xr:uid="{C97B9F3E-5D8C-42D0-BEF8-B9B1F1EDDDE3}"/>
    <cellStyle name="Normal 28 8 3" xfId="11642" xr:uid="{D73940D2-7D64-4555-BCFA-C5D0671C7321}"/>
    <cellStyle name="Normal 28 8 4" xfId="16878" xr:uid="{3F60FAFB-13E1-4839-9C76-7FA596174D35}"/>
    <cellStyle name="Normal 28 8 5" xfId="19100" xr:uid="{F831312C-975F-43DA-A43C-9F5D78823207}"/>
    <cellStyle name="Normal 28 8 6" xfId="9382" xr:uid="{CF03E946-13D1-4844-96C4-5CB14B24F233}"/>
    <cellStyle name="Normal 28 8 6 2" xfId="20703" xr:uid="{D6F0A62E-5AC7-4C7B-97BC-00595BE4D675}"/>
    <cellStyle name="Normal 28 8 6 2 2" xfId="26259" xr:uid="{FEC6E77B-BDBC-409E-B2B6-6D1A3340A0EC}"/>
    <cellStyle name="Normal 28 8 6 2 3" xfId="31753" xr:uid="{A7EE3938-D230-44D4-BA15-A9CB18DD11A1}"/>
    <cellStyle name="Normal 28 8 6 2 4" xfId="37237" xr:uid="{B90D398D-98B2-4F8B-9CE5-6E15A674796D}"/>
    <cellStyle name="Normal 28 8 6 3" xfId="23530" xr:uid="{FE00993C-E747-43B7-8D31-D20788A983A2}"/>
    <cellStyle name="Normal 28 8 6 4" xfId="29024" xr:uid="{57277118-8249-4FC5-9399-0ACD1AA34970}"/>
    <cellStyle name="Normal 28 8 6 5" xfId="34508" xr:uid="{672B21BE-14F2-4DF2-BCA8-E3D48A63C766}"/>
    <cellStyle name="Normal 28 9" xfId="6286" xr:uid="{E6BFD94A-AB39-4398-99E9-F77C530D52F4}"/>
    <cellStyle name="Normal 28 9 2" xfId="14695" xr:uid="{DB8EBFB2-3452-4947-BF92-E30C013F6728}"/>
    <cellStyle name="Normal 28 9 2 2" xfId="21982" xr:uid="{62A015BE-8D16-4774-9CE7-10513E11AA64}"/>
    <cellStyle name="Normal 28 9 2 2 2" xfId="27538" xr:uid="{DDB52B5D-20EC-4B3D-812C-15485D5577C8}"/>
    <cellStyle name="Normal 28 9 2 2 3" xfId="33032" xr:uid="{77E7E0A9-04FE-493F-8BE1-BF92A33CA41D}"/>
    <cellStyle name="Normal 28 9 2 2 4" xfId="38516" xr:uid="{738DD8C5-AC41-4549-8EB5-D55A54E2628D}"/>
    <cellStyle name="Normal 28 9 2 3" xfId="24809" xr:uid="{69A664CA-3A1D-4AE4-911B-665E27DA10B9}"/>
    <cellStyle name="Normal 28 9 2 4" xfId="30303" xr:uid="{9A4F7248-90B5-4C8C-A892-50A94DF69B41}"/>
    <cellStyle name="Normal 28 9 2 5" xfId="35787" xr:uid="{1CE73C07-2E76-42B3-8716-3193070DF455}"/>
    <cellStyle name="Normal 28 9 3" xfId="11643" xr:uid="{11B2973F-8BF2-4C51-A3CE-0121E135FC1D}"/>
    <cellStyle name="Normal 28 9 4" xfId="16879" xr:uid="{590F6151-52CD-4A56-BCBA-08FE5EF5C6C1}"/>
    <cellStyle name="Normal 28 9 5" xfId="19101" xr:uid="{513508FB-B298-4F75-AF82-FE881D4CE90F}"/>
    <cellStyle name="Normal 28 9 6" xfId="9383" xr:uid="{0EC03469-C423-4716-8B33-EEDBF1CE2355}"/>
    <cellStyle name="Normal 28 9 6 2" xfId="20704" xr:uid="{70938FE4-6487-4F53-BBE4-AD26D87500F2}"/>
    <cellStyle name="Normal 28 9 6 2 2" xfId="26260" xr:uid="{809E6C20-A88C-4258-8E1C-0558B6902DF1}"/>
    <cellStyle name="Normal 28 9 6 2 3" xfId="31754" xr:uid="{41E5C0DB-2556-49F7-8A7F-72FAB1293266}"/>
    <cellStyle name="Normal 28 9 6 2 4" xfId="37238" xr:uid="{389FA953-389C-4F33-B266-4314BE564FE2}"/>
    <cellStyle name="Normal 28 9 6 3" xfId="23531" xr:uid="{11938776-27E9-405E-8913-085627715A51}"/>
    <cellStyle name="Normal 28 9 6 4" xfId="29025" xr:uid="{E3F279FB-CDDA-4FC2-8075-E949D5E54358}"/>
    <cellStyle name="Normal 28 9 6 5" xfId="34509" xr:uid="{F22879A6-4987-41D3-9F81-960DFDDCC881}"/>
    <cellStyle name="Normal 280" xfId="39498" xr:uid="{148B6C3C-4712-4C6F-A3F8-52763C478514}"/>
    <cellStyle name="Normal 281" xfId="39499" xr:uid="{65322D61-C215-4AAE-9A37-1B6254A182E0}"/>
    <cellStyle name="Normal 282" xfId="39500" xr:uid="{EC4BD2B3-3780-40CC-A0CC-63E062CDF09F}"/>
    <cellStyle name="Normal 283" xfId="39501" xr:uid="{B3AE78F9-1A48-451A-B725-D24A9AD1267D}"/>
    <cellStyle name="Normal 284" xfId="39502" xr:uid="{CBBF6C3C-1E8B-4406-9662-2CC632373B05}"/>
    <cellStyle name="Normal 285" xfId="39503" xr:uid="{4093B3D7-FE2D-42EE-A02C-603B14FF99C9}"/>
    <cellStyle name="Normal 286" xfId="39504" xr:uid="{D3E21434-3877-40E9-846C-4D04BE52959C}"/>
    <cellStyle name="Normal 287" xfId="39505" xr:uid="{E06310D0-7A68-4E5E-BD68-B28D149E131E}"/>
    <cellStyle name="Normal 288" xfId="39506" xr:uid="{36585B80-9AEA-408F-9B25-CCB1904FDDF7}"/>
    <cellStyle name="Normal 289" xfId="39507" xr:uid="{7F5411A1-8E64-4DB3-A041-17BF7DEF4E5C}"/>
    <cellStyle name="Normal 29" xfId="6287" xr:uid="{7C2ECDAB-D715-4FE8-A105-EBBA38E36BFC}"/>
    <cellStyle name="Normal 29 10" xfId="6288" xr:uid="{A65AF6D1-C5F2-4AAB-9735-997F0D87EA2B}"/>
    <cellStyle name="Normal 29 10 2" xfId="14697" xr:uid="{8FC89C31-CB0A-4AB1-A0D1-055A8E24E805}"/>
    <cellStyle name="Normal 29 10 2 2" xfId="21984" xr:uid="{7C4FA29A-5756-4994-9C7A-62134B7E7B5D}"/>
    <cellStyle name="Normal 29 10 2 2 2" xfId="27540" xr:uid="{1A4BFF52-F697-4544-A0C8-61AA4BECC68D}"/>
    <cellStyle name="Normal 29 10 2 2 3" xfId="33034" xr:uid="{C26DEE57-ED40-4159-8C09-290ABF5C0B62}"/>
    <cellStyle name="Normal 29 10 2 2 4" xfId="38518" xr:uid="{1B38A793-CFCD-4A76-AEA3-D4F8C5594351}"/>
    <cellStyle name="Normal 29 10 2 3" xfId="24811" xr:uid="{C244871A-1548-4B0C-A91F-5317FCA24A2E}"/>
    <cellStyle name="Normal 29 10 2 4" xfId="30305" xr:uid="{FB130932-4AA5-4B95-89C9-16519CC8089D}"/>
    <cellStyle name="Normal 29 10 2 5" xfId="35789" xr:uid="{F9FADA94-3CFE-43C8-87E6-E537DA5D8705}"/>
    <cellStyle name="Normal 29 10 3" xfId="11645" xr:uid="{F4F0A0E8-D111-4746-87E9-3BAA20F6E990}"/>
    <cellStyle name="Normal 29 10 4" xfId="16881" xr:uid="{ACF5C59E-9035-4552-B39F-834A5DDFBA34}"/>
    <cellStyle name="Normal 29 10 5" xfId="19103" xr:uid="{CFBD748F-D03F-4E3E-9989-70AFB81EB3D4}"/>
    <cellStyle name="Normal 29 10 6" xfId="9385" xr:uid="{4F20D9B7-6D51-4419-9501-91701FBC6362}"/>
    <cellStyle name="Normal 29 10 6 2" xfId="20706" xr:uid="{F6C20D51-A90A-43F1-ACFD-48A656559E61}"/>
    <cellStyle name="Normal 29 10 6 2 2" xfId="26262" xr:uid="{DB9D235F-01E3-4D56-9AE7-FBC8E3AA8277}"/>
    <cellStyle name="Normal 29 10 6 2 3" xfId="31756" xr:uid="{65B9910D-C9E7-4610-8632-629F897874FA}"/>
    <cellStyle name="Normal 29 10 6 2 4" xfId="37240" xr:uid="{1C83E21C-9DFD-4C58-BE75-DD77FA426743}"/>
    <cellStyle name="Normal 29 10 6 3" xfId="23533" xr:uid="{1BC7E521-A4C1-440B-9546-FD56AA303DDB}"/>
    <cellStyle name="Normal 29 10 6 4" xfId="29027" xr:uid="{B92C7FE2-BBF4-491C-9D50-930F8F5ED9CC}"/>
    <cellStyle name="Normal 29 10 6 5" xfId="34511" xr:uid="{EDF7BBF0-BA58-46DA-9F2A-4289FD1FB12B}"/>
    <cellStyle name="Normal 29 11" xfId="14696" xr:uid="{FFE6BF92-33B5-45C0-9F37-7C2F868B3FAD}"/>
    <cellStyle name="Normal 29 11 2" xfId="21983" xr:uid="{FE42F198-BE8D-4655-98DE-0E6474040484}"/>
    <cellStyle name="Normal 29 11 2 2" xfId="27539" xr:uid="{CE733FCB-1B2A-4D33-B688-515D7958C797}"/>
    <cellStyle name="Normal 29 11 2 3" xfId="33033" xr:uid="{8D292DE5-7471-42CA-865D-43284A15F164}"/>
    <cellStyle name="Normal 29 11 2 4" xfId="38517" xr:uid="{237F1331-9604-4307-BD5B-C42365070DF0}"/>
    <cellStyle name="Normal 29 11 3" xfId="24810" xr:uid="{CABE98AD-242C-47C0-848F-867D709780CE}"/>
    <cellStyle name="Normal 29 11 4" xfId="30304" xr:uid="{A6AD9A82-7D8D-47F8-96BE-63D0BE65F3BD}"/>
    <cellStyle name="Normal 29 11 5" xfId="35788" xr:uid="{672F5F72-C1C6-46D5-8E1B-04C12D7579F1}"/>
    <cellStyle name="Normal 29 12" xfId="11644" xr:uid="{B2CF10B5-A62E-4ACB-A0F6-5ADFBAB12F1A}"/>
    <cellStyle name="Normal 29 13" xfId="16880" xr:uid="{3BBFE27F-6955-43E5-9B0C-B174B0CBB294}"/>
    <cellStyle name="Normal 29 14" xfId="19102" xr:uid="{33C20C59-2A2F-4D49-A877-D6DFE0935D09}"/>
    <cellStyle name="Normal 29 15" xfId="9384" xr:uid="{41539ADE-3BED-48A4-813A-9BE26600E533}"/>
    <cellStyle name="Normal 29 15 2" xfId="20705" xr:uid="{823910D7-9713-4676-8244-38F52797A2E5}"/>
    <cellStyle name="Normal 29 15 2 2" xfId="26261" xr:uid="{D89459FB-8C6B-440B-A09C-F1493574575A}"/>
    <cellStyle name="Normal 29 15 2 3" xfId="31755" xr:uid="{512C0E4E-A639-4BF2-91C0-1F7B25C08A35}"/>
    <cellStyle name="Normal 29 15 2 4" xfId="37239" xr:uid="{FC3E4264-5215-421E-A100-690436B262CD}"/>
    <cellStyle name="Normal 29 15 3" xfId="23532" xr:uid="{8333D18F-3EE2-4CFF-95DE-FEC0EF662D5E}"/>
    <cellStyle name="Normal 29 15 4" xfId="29026" xr:uid="{19B135DC-DA35-4925-B913-1A017373EFF3}"/>
    <cellStyle name="Normal 29 15 5" xfId="34510" xr:uid="{F3EAA853-EF5A-413B-9414-C100E9CD58CD}"/>
    <cellStyle name="Normal 29 2" xfId="6289" xr:uid="{B8289189-FEC6-49ED-96FF-8FA8D7EED536}"/>
    <cellStyle name="Normal 29 2 2" xfId="14698" xr:uid="{D929E94F-B7DD-4461-B26B-28FCDCB42CD0}"/>
    <cellStyle name="Normal 29 2 2 2" xfId="21985" xr:uid="{718724E0-28D3-49E9-B616-3B88080765DC}"/>
    <cellStyle name="Normal 29 2 2 2 2" xfId="27541" xr:uid="{87C877B7-8D8F-4139-BC89-17AC4B9666DB}"/>
    <cellStyle name="Normal 29 2 2 2 3" xfId="33035" xr:uid="{DBDB90A2-A784-46F9-A96F-CCC3389B027A}"/>
    <cellStyle name="Normal 29 2 2 2 4" xfId="38519" xr:uid="{53A33443-24E7-4BC0-8B8F-3CD0263DB25A}"/>
    <cellStyle name="Normal 29 2 2 3" xfId="24812" xr:uid="{DA5A4BA1-657C-447F-9EC4-B3641617748F}"/>
    <cellStyle name="Normal 29 2 2 4" xfId="30306" xr:uid="{87DA6E61-2218-4310-ABBE-559F1FE73341}"/>
    <cellStyle name="Normal 29 2 2 5" xfId="35790" xr:uid="{A82FE3EE-8AF0-48FD-9B88-21585216BBE5}"/>
    <cellStyle name="Normal 29 2 3" xfId="11646" xr:uid="{82EEFFDB-7ED2-4299-A73F-5ED2A838A984}"/>
    <cellStyle name="Normal 29 2 4" xfId="16882" xr:uid="{8AB62149-2EAE-4DDA-B3D6-67D394758604}"/>
    <cellStyle name="Normal 29 2 5" xfId="19104" xr:uid="{ADB3B0DC-3CA0-4FC5-9C7B-0CD1C4FA2172}"/>
    <cellStyle name="Normal 29 2 6" xfId="9386" xr:uid="{771933A8-C0DB-4CB1-9B6A-0DF8949525B8}"/>
    <cellStyle name="Normal 29 2 6 2" xfId="20707" xr:uid="{E4377D42-F0B0-4744-A978-C2287EED6897}"/>
    <cellStyle name="Normal 29 2 6 2 2" xfId="26263" xr:uid="{8DC9907D-1063-477F-83A8-3CA724629169}"/>
    <cellStyle name="Normal 29 2 6 2 3" xfId="31757" xr:uid="{DC35113B-56E7-490A-8C97-57A7052DA40F}"/>
    <cellStyle name="Normal 29 2 6 2 4" xfId="37241" xr:uid="{1967A171-A108-4DF1-B829-16236F3A792F}"/>
    <cellStyle name="Normal 29 2 6 3" xfId="23534" xr:uid="{042C1C16-69E4-4E81-9835-B52E67953D26}"/>
    <cellStyle name="Normal 29 2 6 4" xfId="29028" xr:uid="{FDCCF91E-0824-4E60-BB47-FD80DA0FFD82}"/>
    <cellStyle name="Normal 29 2 6 5" xfId="34512" xr:uid="{650235D0-4456-4A26-B7A3-DDFE8A2F68E8}"/>
    <cellStyle name="Normal 29 3" xfId="6290" xr:uid="{F89031B6-282D-4552-AA40-34E7F44BA7C9}"/>
    <cellStyle name="Normal 29 3 2" xfId="14699" xr:uid="{F6A2584E-A304-4F48-BA4B-A7501BFD1C72}"/>
    <cellStyle name="Normal 29 3 2 2" xfId="21986" xr:uid="{476A88F1-B4E9-4872-BC51-97818E44A0C8}"/>
    <cellStyle name="Normal 29 3 2 2 2" xfId="27542" xr:uid="{B2F08648-EEAB-4A5D-9A72-2CF0D0C06846}"/>
    <cellStyle name="Normal 29 3 2 2 3" xfId="33036" xr:uid="{DC425E87-A2F2-4D17-A561-AA1C9C3D704C}"/>
    <cellStyle name="Normal 29 3 2 2 4" xfId="38520" xr:uid="{7A8228B0-4ACB-4391-AA89-024F915EFFDB}"/>
    <cellStyle name="Normal 29 3 2 3" xfId="24813" xr:uid="{CB0B9F94-2146-4FEC-8BFA-CA03C7B1EAD8}"/>
    <cellStyle name="Normal 29 3 2 4" xfId="30307" xr:uid="{8CED349F-8F68-4EE7-B394-992C9B443061}"/>
    <cellStyle name="Normal 29 3 2 5" xfId="35791" xr:uid="{0A13C47B-77EA-4E08-9A05-2A0304EFA931}"/>
    <cellStyle name="Normal 29 3 3" xfId="11647" xr:uid="{1F9273FE-BEE4-400B-9209-008C53C68B27}"/>
    <cellStyle name="Normal 29 3 4" xfId="16883" xr:uid="{7D4EBAE0-7AE1-4B0D-9BA7-1E5CBE7E5935}"/>
    <cellStyle name="Normal 29 3 5" xfId="19105" xr:uid="{AB01EA1C-D082-413B-87B6-A22C8E155100}"/>
    <cellStyle name="Normal 29 3 6" xfId="9387" xr:uid="{6473BE0E-2012-48BE-8F34-E4B52F648900}"/>
    <cellStyle name="Normal 29 3 6 2" xfId="20708" xr:uid="{E427F836-51C4-4AE6-8343-6F8978262E4F}"/>
    <cellStyle name="Normal 29 3 6 2 2" xfId="26264" xr:uid="{BC6596DD-6A18-409C-BD7F-F246542D800F}"/>
    <cellStyle name="Normal 29 3 6 2 3" xfId="31758" xr:uid="{C626DF32-CCEF-4B67-AD6A-F3E4C2D2F103}"/>
    <cellStyle name="Normal 29 3 6 2 4" xfId="37242" xr:uid="{5C56D1EA-8616-4682-A683-C5C613CF061D}"/>
    <cellStyle name="Normal 29 3 6 3" xfId="23535" xr:uid="{4B040304-414E-4A3C-98CB-CF089502DF23}"/>
    <cellStyle name="Normal 29 3 6 4" xfId="29029" xr:uid="{111FA2F1-E223-4E76-ACF6-AE049D2A8BA2}"/>
    <cellStyle name="Normal 29 3 6 5" xfId="34513" xr:uid="{D0DBDA54-4C08-4C30-B8B5-49B88DD7D80F}"/>
    <cellStyle name="Normal 29 4" xfId="6291" xr:uid="{0E004F10-FE02-4D6E-96EA-D8E6CCA0472E}"/>
    <cellStyle name="Normal 29 4 2" xfId="14700" xr:uid="{AE70FFCD-CAEE-42AE-82B6-4D0A0C2E9B6F}"/>
    <cellStyle name="Normal 29 4 2 2" xfId="21987" xr:uid="{C8DD9ACB-BA66-42C1-A7EF-11F7A2D6D828}"/>
    <cellStyle name="Normal 29 4 2 2 2" xfId="27543" xr:uid="{A3B113A8-AF39-46CB-A228-8FBA7D72F2D5}"/>
    <cellStyle name="Normal 29 4 2 2 3" xfId="33037" xr:uid="{584C1C3E-700C-4022-B79A-4A221A410EDA}"/>
    <cellStyle name="Normal 29 4 2 2 4" xfId="38521" xr:uid="{AE1E178A-DB37-45D7-881A-7B2B79C55A26}"/>
    <cellStyle name="Normal 29 4 2 3" xfId="24814" xr:uid="{FA4D2D15-5D5A-4C07-B380-8F4DF46A8CE7}"/>
    <cellStyle name="Normal 29 4 2 4" xfId="30308" xr:uid="{443A7AE4-877F-4E32-A0C4-3C807E4DD71D}"/>
    <cellStyle name="Normal 29 4 2 5" xfId="35792" xr:uid="{5945C265-39CC-48F0-BC89-235F60D7744D}"/>
    <cellStyle name="Normal 29 4 3" xfId="11648" xr:uid="{EDDB3FE6-590E-438D-9292-8CAFA565D68A}"/>
    <cellStyle name="Normal 29 4 4" xfId="16884" xr:uid="{2CD3AE4D-148E-4311-A80D-50AF98C12303}"/>
    <cellStyle name="Normal 29 4 5" xfId="19106" xr:uid="{DC718544-FD31-4D50-A08E-338138C52B6E}"/>
    <cellStyle name="Normal 29 4 6" xfId="9388" xr:uid="{66351986-D8F8-4157-A769-A26ECCC285E2}"/>
    <cellStyle name="Normal 29 4 6 2" xfId="20709" xr:uid="{E2C1036A-5F55-43CF-9CD7-1D153C63F4DA}"/>
    <cellStyle name="Normal 29 4 6 2 2" xfId="26265" xr:uid="{AC8E955A-98E0-4D5C-ABFD-4B3175CC8099}"/>
    <cellStyle name="Normal 29 4 6 2 3" xfId="31759" xr:uid="{5EF35C80-7BBE-471D-BA16-36CEEA71E4A9}"/>
    <cellStyle name="Normal 29 4 6 2 4" xfId="37243" xr:uid="{D99D149E-8958-4191-97CF-91671AF94CA2}"/>
    <cellStyle name="Normal 29 4 6 3" xfId="23536" xr:uid="{DBB276FC-BCD8-4A57-A88F-89AE536A2503}"/>
    <cellStyle name="Normal 29 4 6 4" xfId="29030" xr:uid="{A916B31A-1E3E-460C-8FA8-5743A4022554}"/>
    <cellStyle name="Normal 29 4 6 5" xfId="34514" xr:uid="{D442AEF8-EE82-4658-80E6-DF98D2DEB6C3}"/>
    <cellStyle name="Normal 29 5" xfId="6292" xr:uid="{F6059F4B-A855-41BA-852C-4DF9080E0D41}"/>
    <cellStyle name="Normal 29 5 2" xfId="14701" xr:uid="{E6AC1D39-A79B-420F-BECD-C244C71A3C8F}"/>
    <cellStyle name="Normal 29 5 2 2" xfId="21988" xr:uid="{7E9FCBC7-5EF1-49C0-A35E-76F0D62A7B20}"/>
    <cellStyle name="Normal 29 5 2 2 2" xfId="27544" xr:uid="{20D031E5-805B-486D-892A-BDAA37C0BE1F}"/>
    <cellStyle name="Normal 29 5 2 2 3" xfId="33038" xr:uid="{B2ED0B81-EE98-43E4-AB0D-717F53E77C6E}"/>
    <cellStyle name="Normal 29 5 2 2 4" xfId="38522" xr:uid="{32CCEC95-DD51-40A4-84E7-6BD292476064}"/>
    <cellStyle name="Normal 29 5 2 3" xfId="24815" xr:uid="{89054852-8F8E-46BE-BBBF-495D9C4CF48F}"/>
    <cellStyle name="Normal 29 5 2 4" xfId="30309" xr:uid="{C6A99070-1804-401F-99CF-98D6C587CDA7}"/>
    <cellStyle name="Normal 29 5 2 5" xfId="35793" xr:uid="{7B019892-9835-4423-BF65-4348F9C0B1B1}"/>
    <cellStyle name="Normal 29 5 3" xfId="11649" xr:uid="{8ED9ADCD-6ABC-462E-B503-FAF7CE9FE430}"/>
    <cellStyle name="Normal 29 5 4" xfId="16885" xr:uid="{D3054968-2CDD-4667-B901-C9116992B4A2}"/>
    <cellStyle name="Normal 29 5 5" xfId="19107" xr:uid="{8AA28974-7036-43CC-A970-DAAC4B85EB5A}"/>
    <cellStyle name="Normal 29 5 6" xfId="9389" xr:uid="{1DB0E81E-5E45-49BC-912A-0473C0B1E7D2}"/>
    <cellStyle name="Normal 29 5 6 2" xfId="20710" xr:uid="{273CF622-92A8-4FBE-83B1-0B854F7EDB21}"/>
    <cellStyle name="Normal 29 5 6 2 2" xfId="26266" xr:uid="{544B7774-F7F0-4DEA-B59D-FAF41C14B1F3}"/>
    <cellStyle name="Normal 29 5 6 2 3" xfId="31760" xr:uid="{A2E38C54-FF96-496B-89A8-1808E4BC454E}"/>
    <cellStyle name="Normal 29 5 6 2 4" xfId="37244" xr:uid="{22C34E07-C066-4CF6-9548-E52DC0BBB0B6}"/>
    <cellStyle name="Normal 29 5 6 3" xfId="23537" xr:uid="{828ABF16-A826-4555-BE08-C35D74677DFF}"/>
    <cellStyle name="Normal 29 5 6 4" xfId="29031" xr:uid="{A872D80C-0EDF-4F6C-81A8-0601DB8551CA}"/>
    <cellStyle name="Normal 29 5 6 5" xfId="34515" xr:uid="{85E83C27-6910-4BBF-BBCD-CFC4472C8E03}"/>
    <cellStyle name="Normal 29 6" xfId="6293" xr:uid="{7EEEF49E-1B4C-4A72-876C-BAF3548E5575}"/>
    <cellStyle name="Normal 29 6 2" xfId="14702" xr:uid="{C9DCD4D1-865C-4D8F-BE1E-39217793112F}"/>
    <cellStyle name="Normal 29 6 2 2" xfId="21989" xr:uid="{EC896951-6626-41EE-AE36-82E95144EA3E}"/>
    <cellStyle name="Normal 29 6 2 2 2" xfId="27545" xr:uid="{D533FFD9-0A81-42E8-9DD1-868ED8C1942F}"/>
    <cellStyle name="Normal 29 6 2 2 3" xfId="33039" xr:uid="{848E60E4-EAA9-436B-AFE2-9B8453489A36}"/>
    <cellStyle name="Normal 29 6 2 2 4" xfId="38523" xr:uid="{D1E7ACDB-5EE3-47F8-B52C-41BBDD545430}"/>
    <cellStyle name="Normal 29 6 2 3" xfId="24816" xr:uid="{E8C4B7C4-2294-43A0-A1C7-6791B92B8243}"/>
    <cellStyle name="Normal 29 6 2 4" xfId="30310" xr:uid="{212B9356-21BE-4664-AD9F-EDC77CD80347}"/>
    <cellStyle name="Normal 29 6 2 5" xfId="35794" xr:uid="{92DA84D5-5A93-4FF3-BAAC-BE4349EBFF4D}"/>
    <cellStyle name="Normal 29 6 3" xfId="11650" xr:uid="{066FB8E5-4E14-4E85-A55D-C68DE7E79582}"/>
    <cellStyle name="Normal 29 6 4" xfId="16886" xr:uid="{9C50D7D2-47E9-4E90-8290-21E14F387C67}"/>
    <cellStyle name="Normal 29 6 5" xfId="19108" xr:uid="{88A043DD-4CCB-4A62-943D-FE4A292AE4E1}"/>
    <cellStyle name="Normal 29 6 6" xfId="9390" xr:uid="{64CE6527-A0F6-439A-9172-22471E68A83D}"/>
    <cellStyle name="Normal 29 6 6 2" xfId="20711" xr:uid="{C67FD8A6-3412-4BF5-BD2C-60E8984D6540}"/>
    <cellStyle name="Normal 29 6 6 2 2" xfId="26267" xr:uid="{3CABA6E0-B856-465D-B8E5-63D2526B7276}"/>
    <cellStyle name="Normal 29 6 6 2 3" xfId="31761" xr:uid="{6C84F20A-124D-4477-897E-4B8111711394}"/>
    <cellStyle name="Normal 29 6 6 2 4" xfId="37245" xr:uid="{D359441D-2786-43C5-B9BB-BF02DA142E8D}"/>
    <cellStyle name="Normal 29 6 6 3" xfId="23538" xr:uid="{83330DAA-5FE6-4A0C-9282-BA4B99329E98}"/>
    <cellStyle name="Normal 29 6 6 4" xfId="29032" xr:uid="{6C1CCE10-6E7A-464F-8512-DA16140293C8}"/>
    <cellStyle name="Normal 29 6 6 5" xfId="34516" xr:uid="{504233B0-4635-40F1-97A9-81BCE09F62E3}"/>
    <cellStyle name="Normal 29 7" xfId="6294" xr:uid="{6C433ADC-3898-46BC-8E4A-2B1803D75FCE}"/>
    <cellStyle name="Normal 29 7 2" xfId="14703" xr:uid="{EC6C7F13-4E3B-4BA3-A7AD-8525363E003C}"/>
    <cellStyle name="Normal 29 7 2 2" xfId="21990" xr:uid="{B0E6BB76-28DD-48A5-AA08-FF4EA1BB1F5B}"/>
    <cellStyle name="Normal 29 7 2 2 2" xfId="27546" xr:uid="{9351A3A5-F9CE-4594-8FDD-B9B81FD97C30}"/>
    <cellStyle name="Normal 29 7 2 2 3" xfId="33040" xr:uid="{9D86F0B7-7522-462E-99C0-75BE2CFB03CA}"/>
    <cellStyle name="Normal 29 7 2 2 4" xfId="38524" xr:uid="{E2DF797D-37D4-4D0A-B8D2-A8EDA57DDFA6}"/>
    <cellStyle name="Normal 29 7 2 3" xfId="24817" xr:uid="{0A1DFF1A-1F40-43FE-80D6-3154ADD8FF6B}"/>
    <cellStyle name="Normal 29 7 2 4" xfId="30311" xr:uid="{F90BBC66-17D9-4E69-9FBE-22440E7033A4}"/>
    <cellStyle name="Normal 29 7 2 5" xfId="35795" xr:uid="{4D53BDE9-7F37-4914-A113-9741C256E880}"/>
    <cellStyle name="Normal 29 7 3" xfId="11651" xr:uid="{D3424B5C-B32C-4213-B0D7-7E7835B0253A}"/>
    <cellStyle name="Normal 29 7 4" xfId="16887" xr:uid="{72ACD5DD-E1F6-41C0-962C-17F0C8E3B26C}"/>
    <cellStyle name="Normal 29 7 5" xfId="19109" xr:uid="{CB78758D-B9FD-49F5-84E0-40B779534F78}"/>
    <cellStyle name="Normal 29 7 6" xfId="9391" xr:uid="{07E0F578-BDE5-42DE-A84D-4C3714E764E0}"/>
    <cellStyle name="Normal 29 7 6 2" xfId="20712" xr:uid="{E26FD32E-6029-4BA8-8C72-864D71B43297}"/>
    <cellStyle name="Normal 29 7 6 2 2" xfId="26268" xr:uid="{5874F73D-213D-4A6D-8BC4-4F8E4E46F02C}"/>
    <cellStyle name="Normal 29 7 6 2 3" xfId="31762" xr:uid="{C8200535-CF5C-4BF2-8323-F076A000A298}"/>
    <cellStyle name="Normal 29 7 6 2 4" xfId="37246" xr:uid="{6B05FE93-7459-4841-AB61-A99914879E0C}"/>
    <cellStyle name="Normal 29 7 6 3" xfId="23539" xr:uid="{F242AE58-DC09-40B4-93BD-1C5A8CAEC84F}"/>
    <cellStyle name="Normal 29 7 6 4" xfId="29033" xr:uid="{D032FBD2-3659-47D7-83C9-CF6A5E956FD5}"/>
    <cellStyle name="Normal 29 7 6 5" xfId="34517" xr:uid="{6A167B17-92ED-453A-8AD8-678E27CE26AB}"/>
    <cellStyle name="Normal 29 8" xfId="6295" xr:uid="{2683B724-940D-4B7D-8851-D37F8C500021}"/>
    <cellStyle name="Normal 29 8 2" xfId="14704" xr:uid="{716BE5F2-F582-45B6-8154-483858BC3145}"/>
    <cellStyle name="Normal 29 8 2 2" xfId="21991" xr:uid="{5877D381-8535-4CAF-A09F-9B0AF0ED6ADA}"/>
    <cellStyle name="Normal 29 8 2 2 2" xfId="27547" xr:uid="{FE0BDEC2-E7B8-44D6-A14A-F1DDE7FB8683}"/>
    <cellStyle name="Normal 29 8 2 2 3" xfId="33041" xr:uid="{AFBB5E2C-E228-4FD3-9385-A85CCCE6F87A}"/>
    <cellStyle name="Normal 29 8 2 2 4" xfId="38525" xr:uid="{BD2D95D2-FFBE-4669-812D-19C9A4C43A2D}"/>
    <cellStyle name="Normal 29 8 2 3" xfId="24818" xr:uid="{933E6F14-C7C5-4BB4-BC4A-8888E5684237}"/>
    <cellStyle name="Normal 29 8 2 4" xfId="30312" xr:uid="{85A36F57-499C-45B7-80CF-7E19D4FDAD98}"/>
    <cellStyle name="Normal 29 8 2 5" xfId="35796" xr:uid="{EEF94DD8-7A8B-4F49-B396-57F07E7BE8FC}"/>
    <cellStyle name="Normal 29 8 3" xfId="11652" xr:uid="{A19213D8-3C92-4ABC-89B6-221A37EBA53D}"/>
    <cellStyle name="Normal 29 8 4" xfId="16888" xr:uid="{85336751-C728-48F8-8947-EB76929D29EB}"/>
    <cellStyle name="Normal 29 8 5" xfId="19110" xr:uid="{7D22AFFE-03F2-44F1-94FD-A0A6AFA1F412}"/>
    <cellStyle name="Normal 29 8 6" xfId="9392" xr:uid="{B67B36C5-8795-4307-B90F-62E6BD83ECB6}"/>
    <cellStyle name="Normal 29 8 6 2" xfId="20713" xr:uid="{2DE91ADA-C635-41A7-BC86-010C19DB3BB3}"/>
    <cellStyle name="Normal 29 8 6 2 2" xfId="26269" xr:uid="{02DAB7CD-B028-4554-9FB5-2925F366E785}"/>
    <cellStyle name="Normal 29 8 6 2 3" xfId="31763" xr:uid="{2D471032-D17B-4806-B58C-2FF69D9B94E8}"/>
    <cellStyle name="Normal 29 8 6 2 4" xfId="37247" xr:uid="{792ECEEC-F732-464A-A195-0D8445285914}"/>
    <cellStyle name="Normal 29 8 6 3" xfId="23540" xr:uid="{975638C8-B58F-4E4C-9988-75F391959BDA}"/>
    <cellStyle name="Normal 29 8 6 4" xfId="29034" xr:uid="{E071A52A-23CE-4A1F-BB42-60B810C63F62}"/>
    <cellStyle name="Normal 29 8 6 5" xfId="34518" xr:uid="{C786BC48-A15C-452C-9877-49B5E54BA1E1}"/>
    <cellStyle name="Normal 29 9" xfId="6296" xr:uid="{149B3870-3B3F-4083-8BB4-CE67B8E7ACFC}"/>
    <cellStyle name="Normal 29 9 2" xfId="14705" xr:uid="{B18BE5F2-F940-4C3C-979C-E47D95960249}"/>
    <cellStyle name="Normal 29 9 2 2" xfId="21992" xr:uid="{023084E5-CDEB-4B98-9CDF-0E15CC1952E7}"/>
    <cellStyle name="Normal 29 9 2 2 2" xfId="27548" xr:uid="{DE470D14-9925-4426-8BF9-2C05275A7B54}"/>
    <cellStyle name="Normal 29 9 2 2 3" xfId="33042" xr:uid="{819992B7-7777-4989-9488-3428933A44D2}"/>
    <cellStyle name="Normal 29 9 2 2 4" xfId="38526" xr:uid="{6B00C700-6FE5-47A8-91F0-E694243324A4}"/>
    <cellStyle name="Normal 29 9 2 3" xfId="24819" xr:uid="{ADE2BFED-3890-42FA-993E-29073CD937D8}"/>
    <cellStyle name="Normal 29 9 2 4" xfId="30313" xr:uid="{483ED8B2-E36B-4517-9997-260D19DFD716}"/>
    <cellStyle name="Normal 29 9 2 5" xfId="35797" xr:uid="{F3C321A9-B0FE-4912-B6A4-D103EB35E7F4}"/>
    <cellStyle name="Normal 29 9 3" xfId="11653" xr:uid="{B7BBF043-15D2-4E22-AEC5-A29E5881C6FE}"/>
    <cellStyle name="Normal 29 9 4" xfId="16889" xr:uid="{F6EF6731-38C2-470F-B7E1-C2DFEC1F8853}"/>
    <cellStyle name="Normal 29 9 5" xfId="19111" xr:uid="{16708A94-5FD2-4B99-BFF7-F043D1DC3AAA}"/>
    <cellStyle name="Normal 29 9 6" xfId="9393" xr:uid="{3212A93B-3CFC-45FF-905C-E366D73DAF93}"/>
    <cellStyle name="Normal 29 9 6 2" xfId="20714" xr:uid="{2776A884-A544-47A7-AA85-9FA0C1AF2A70}"/>
    <cellStyle name="Normal 29 9 6 2 2" xfId="26270" xr:uid="{27789D02-101A-4B0A-8D47-4EDF826E691E}"/>
    <cellStyle name="Normal 29 9 6 2 3" xfId="31764" xr:uid="{75DC7370-6C1E-43D5-8E1F-DF0C0EC3D4E6}"/>
    <cellStyle name="Normal 29 9 6 2 4" xfId="37248" xr:uid="{52D8D4CE-DE77-41B9-A51E-839C9DF1E58E}"/>
    <cellStyle name="Normal 29 9 6 3" xfId="23541" xr:uid="{2E6E7A45-B8C2-48BD-A76F-B8D322150311}"/>
    <cellStyle name="Normal 29 9 6 4" xfId="29035" xr:uid="{476FDB62-C57F-4EF4-93A1-3C5D9BC2245C}"/>
    <cellStyle name="Normal 29 9 6 5" xfId="34519" xr:uid="{11B134B8-748A-405B-BA3D-338533914D32}"/>
    <cellStyle name="Normal 290" xfId="39508" xr:uid="{45DF192C-1397-4382-9CCB-C8FD18945C09}"/>
    <cellStyle name="Normal 291" xfId="39509" xr:uid="{679C5E84-ADBD-4CEF-893F-A7B31D95E151}"/>
    <cellStyle name="Normal 292" xfId="39510" xr:uid="{81440210-5DF9-4AF0-A5D9-31C9DFE4BD04}"/>
    <cellStyle name="Normal 293" xfId="39511" xr:uid="{4EDCD226-A4CE-41E0-9B28-048A434A8A22}"/>
    <cellStyle name="Normal 294" xfId="39512" xr:uid="{1832CBE5-C611-414C-83A4-03B4379FDEC5}"/>
    <cellStyle name="Normal 295" xfId="39513" xr:uid="{5BF0F0C3-9B57-4C7B-9E5C-7C73CF378682}"/>
    <cellStyle name="Normal 296" xfId="39514" xr:uid="{40180877-D171-4C9B-9E71-CA4BC238F84F}"/>
    <cellStyle name="Normal 297" xfId="39515" xr:uid="{159C5842-1375-44D0-BAF9-6BE2C944D2AA}"/>
    <cellStyle name="Normal 298" xfId="39516" xr:uid="{379775C1-47E3-4907-8C05-929341E8A41B}"/>
    <cellStyle name="Normal 299" xfId="39517" xr:uid="{7E282445-1990-4DCB-AB14-FC625B6E53ED}"/>
    <cellStyle name="Normal 3" xfId="53" xr:uid="{00000000-0005-0000-0000-0000C9000000}"/>
    <cellStyle name="Normal 3 10" xfId="11654" xr:uid="{3BB64A39-6323-4258-B771-2BC8F219D60A}"/>
    <cellStyle name="Normal 3 11" xfId="16890" xr:uid="{A18DD527-066B-4612-B5C6-E1250471CEE8}"/>
    <cellStyle name="Normal 3 12" xfId="19112" xr:uid="{0B1AABAB-941E-49C3-82BF-08AD0D2DE45C}"/>
    <cellStyle name="Normal 3 13" xfId="20076" xr:uid="{1026AFAC-0852-4EFA-8EF3-CA109CB3158E}"/>
    <cellStyle name="Normal 3 14" xfId="40286" xr:uid="{73251D92-70B8-4D4D-9EDB-CBE2CB8256C6}"/>
    <cellStyle name="Normal 3 15" xfId="6297" xr:uid="{67412061-C8DC-4FFB-981C-BFE95F7B5480}"/>
    <cellStyle name="Normal 3 2" xfId="79" xr:uid="{00000000-0005-0000-0000-0000CA000000}"/>
    <cellStyle name="Normal 3 2 10" xfId="9394" xr:uid="{DB995FA9-250B-4CBA-A2C4-D4F2E20042A5}"/>
    <cellStyle name="Normal 3 2 10 2" xfId="20715" xr:uid="{535E2DAE-B78C-49DA-9D5F-8D38A1D2D2BE}"/>
    <cellStyle name="Normal 3 2 10 2 2" xfId="26271" xr:uid="{1461C1B5-8D7B-4BAE-9D2D-3D91C854A504}"/>
    <cellStyle name="Normal 3 2 10 2 3" xfId="31765" xr:uid="{75565BDA-1F23-4F67-A124-328AA41B5BE2}"/>
    <cellStyle name="Normal 3 2 10 2 4" xfId="37249" xr:uid="{3046C192-BAB4-41F5-AEE5-487AFA3BA11D}"/>
    <cellStyle name="Normal 3 2 10 3" xfId="23542" xr:uid="{77D23569-DAC2-4779-ABB8-AF6E2D64BED3}"/>
    <cellStyle name="Normal 3 2 10 4" xfId="29036" xr:uid="{E4A06A3E-518B-4DEE-B831-F30F1DD09972}"/>
    <cellStyle name="Normal 3 2 10 5" xfId="34520" xr:uid="{A7FE8BE6-704D-4B6A-A81F-4BE0CD5354FC}"/>
    <cellStyle name="Normal 3 2 11" xfId="6298" xr:uid="{B5229968-2EB4-45BB-9397-13DBC7E71A2B}"/>
    <cellStyle name="Normal 3 2 2" xfId="6299" xr:uid="{9848A418-0B0C-4C9C-B63B-DEA060667702}"/>
    <cellStyle name="Normal 3 2 2 2" xfId="14708" xr:uid="{E3F5D5AF-0D3E-4452-AA8F-BCACA421C010}"/>
    <cellStyle name="Normal 3 2 2 2 2" xfId="21995" xr:uid="{8C85326D-E0B6-4F86-9692-152AEB11C018}"/>
    <cellStyle name="Normal 3 2 2 2 2 2" xfId="27551" xr:uid="{DED277E3-BDA7-46C1-8F97-941CE5DC321B}"/>
    <cellStyle name="Normal 3 2 2 2 2 3" xfId="33045" xr:uid="{9FA3712F-F7FD-426C-AF5E-309C85CD991D}"/>
    <cellStyle name="Normal 3 2 2 2 2 4" xfId="38529" xr:uid="{852E119A-A694-46D0-9BED-B4C018830654}"/>
    <cellStyle name="Normal 3 2 2 2 3" xfId="24822" xr:uid="{EAA995D5-017D-4FEE-A273-77D731B0380A}"/>
    <cellStyle name="Normal 3 2 2 2 4" xfId="30316" xr:uid="{7A98260E-B26D-4D38-A4A1-D26F8FD0E46A}"/>
    <cellStyle name="Normal 3 2 2 2 5" xfId="35800" xr:uid="{1E5DF5C9-9EA7-4714-A727-1BABB34160A9}"/>
    <cellStyle name="Normal 3 2 2 3" xfId="11656" xr:uid="{7C0FA5D1-975B-4B7F-9244-7F14D1856ADC}"/>
    <cellStyle name="Normal 3 2 2 4" xfId="16892" xr:uid="{F4BCD3B3-25FC-45DF-BCFD-C28A107FCB8B}"/>
    <cellStyle name="Normal 3 2 2 5" xfId="19114" xr:uid="{39221023-AEA2-4BCA-9EE6-74A84045BD93}"/>
    <cellStyle name="Normal 3 2 2 6" xfId="9395" xr:uid="{09D5A3A3-0E78-4275-8982-0F913DEEE731}"/>
    <cellStyle name="Normal 3 2 2 6 2" xfId="20716" xr:uid="{D415A267-92FC-4FE9-BEDF-4CC02D1F491A}"/>
    <cellStyle name="Normal 3 2 2 6 2 2" xfId="26272" xr:uid="{6B453443-3365-408D-8D66-7A27C7BC2BD6}"/>
    <cellStyle name="Normal 3 2 2 6 2 3" xfId="31766" xr:uid="{2FDE5A62-3077-47B0-86AA-17F9084BC667}"/>
    <cellStyle name="Normal 3 2 2 6 2 4" xfId="37250" xr:uid="{8A48E80D-C89D-4E76-861F-541D505EC489}"/>
    <cellStyle name="Normal 3 2 2 6 3" xfId="23543" xr:uid="{F11E271E-18FD-4E32-B20F-4A8721EAE756}"/>
    <cellStyle name="Normal 3 2 2 6 4" xfId="29037" xr:uid="{167829A5-057E-45E2-AF92-1255ACD96375}"/>
    <cellStyle name="Normal 3 2 2 6 5" xfId="34521" xr:uid="{1645DA0E-A722-49DA-A3BC-2BA36657E1C3}"/>
    <cellStyle name="Normal 3 2 3" xfId="6300" xr:uid="{3B7E4090-0077-442B-9E0F-111B36A5BAC6}"/>
    <cellStyle name="Normal 3 2 3 2" xfId="14709" xr:uid="{9A43C8E7-CC68-40B1-9AB4-4F7A13664E5D}"/>
    <cellStyle name="Normal 3 2 3 2 2" xfId="21996" xr:uid="{BDE9B7C3-E792-4D1E-AA96-B061BFE31CF4}"/>
    <cellStyle name="Normal 3 2 3 2 2 2" xfId="27552" xr:uid="{E374BA68-0BF2-47E7-9994-8D0B236AAE27}"/>
    <cellStyle name="Normal 3 2 3 2 2 3" xfId="33046" xr:uid="{F5C457E6-E0BA-4603-B848-65E3B71417B6}"/>
    <cellStyle name="Normal 3 2 3 2 2 4" xfId="38530" xr:uid="{4E39BBF1-ADB2-4F23-893A-E91D20AEDBE8}"/>
    <cellStyle name="Normal 3 2 3 2 3" xfId="24823" xr:uid="{AEF942AE-3DFC-4234-A80C-05107998FE48}"/>
    <cellStyle name="Normal 3 2 3 2 4" xfId="30317" xr:uid="{12DD4F3E-07CF-46FB-B551-7E8D082387AB}"/>
    <cellStyle name="Normal 3 2 3 2 5" xfId="35801" xr:uid="{5FD2CA3D-8FCD-496D-8E9C-3D9A77E3DFDF}"/>
    <cellStyle name="Normal 3 2 3 3" xfId="11657" xr:uid="{8499D399-AB45-483C-AC4E-CBAAB225C643}"/>
    <cellStyle name="Normal 3 2 3 4" xfId="16893" xr:uid="{536CD289-48F0-436A-B396-F43F7BDB2BFE}"/>
    <cellStyle name="Normal 3 2 3 5" xfId="19115" xr:uid="{DEA52AFE-0E1D-4C2F-A978-37210B624373}"/>
    <cellStyle name="Normal 3 2 3 6" xfId="9396" xr:uid="{774621F7-9080-4653-AA27-F80A88DA132C}"/>
    <cellStyle name="Normal 3 2 3 6 2" xfId="20717" xr:uid="{202D44EB-C11E-4927-BEEC-311C4929634B}"/>
    <cellStyle name="Normal 3 2 3 6 2 2" xfId="26273" xr:uid="{237CF77C-C6EC-4A9A-A541-CCC414B1E2F4}"/>
    <cellStyle name="Normal 3 2 3 6 2 3" xfId="31767" xr:uid="{19E72244-572D-4D0B-A9CC-CFD55E5E8CB1}"/>
    <cellStyle name="Normal 3 2 3 6 2 4" xfId="37251" xr:uid="{865CCCBB-360E-4F13-A362-4AB203B74332}"/>
    <cellStyle name="Normal 3 2 3 6 3" xfId="23544" xr:uid="{080F1A11-98BE-4485-A7F6-2236EBC152BF}"/>
    <cellStyle name="Normal 3 2 3 6 4" xfId="29038" xr:uid="{568D398D-1E54-4B32-94C9-5B51F7E13B97}"/>
    <cellStyle name="Normal 3 2 3 6 5" xfId="34522" xr:uid="{415C78B9-FE69-4896-85BC-0D42793CABEF}"/>
    <cellStyle name="Normal 3 2 4" xfId="7086" xr:uid="{095D73C3-181B-41C4-8573-EE5B2ECD8BF2}"/>
    <cellStyle name="Normal 3 2 4 2" xfId="14710" xr:uid="{5C78175E-5798-458C-8BD3-5662A565ACBB}"/>
    <cellStyle name="Normal 3 2 4 2 2" xfId="21997" xr:uid="{977221B1-9091-4E47-A87E-1474F2C5DBBD}"/>
    <cellStyle name="Normal 3 2 4 2 2 2" xfId="27553" xr:uid="{129327EB-68B6-476E-A7E2-0A8DAFA950CE}"/>
    <cellStyle name="Normal 3 2 4 2 2 3" xfId="33047" xr:uid="{4747E193-B9C5-4178-BD71-C766D5B76BF0}"/>
    <cellStyle name="Normal 3 2 4 2 2 4" xfId="38531" xr:uid="{1A7D52B3-342C-48E8-B1E5-4BF26AFB72A0}"/>
    <cellStyle name="Normal 3 2 4 2 3" xfId="24824" xr:uid="{793891C0-9B4F-4001-A6AA-777D5D2F84A0}"/>
    <cellStyle name="Normal 3 2 4 2 4" xfId="30318" xr:uid="{AD93137A-36A9-4B48-BB88-63A02E498F2F}"/>
    <cellStyle name="Normal 3 2 4 2 5" xfId="35802" xr:uid="{3AAB657C-96C2-4BE0-9676-487C6BFFB08A}"/>
    <cellStyle name="Normal 3 2 4 3" xfId="12464" xr:uid="{28891F8C-17E8-48A1-8AB8-844964B2C1DB}"/>
    <cellStyle name="Normal 3 2 4 4" xfId="9397" xr:uid="{19496378-BC54-4EF5-B64D-74457E71CAD9}"/>
    <cellStyle name="Normal 3 2 4 4 2" xfId="20718" xr:uid="{F45116D4-02F3-44F7-8D37-FEC065683379}"/>
    <cellStyle name="Normal 3 2 4 4 2 2" xfId="26274" xr:uid="{625FEA1C-3E7D-400B-B86C-C70AA347F00C}"/>
    <cellStyle name="Normal 3 2 4 4 2 3" xfId="31768" xr:uid="{0D32FC0E-2668-4586-9125-5544951FAF77}"/>
    <cellStyle name="Normal 3 2 4 4 2 4" xfId="37252" xr:uid="{B2B92709-D976-4711-AE8A-09B429DC412D}"/>
    <cellStyle name="Normal 3 2 4 4 3" xfId="23545" xr:uid="{D3F685E8-4DBD-4FED-A2FC-CA8A25C91450}"/>
    <cellStyle name="Normal 3 2 4 4 4" xfId="29039" xr:uid="{DDCC5DB3-8ACD-4554-805A-4ABCA7FC2DA2}"/>
    <cellStyle name="Normal 3 2 4 4 5" xfId="34523" xr:uid="{8556A1EF-37DC-4A31-8BC3-8827FC750D2C}"/>
    <cellStyle name="Normal 3 2 5" xfId="9398" xr:uid="{9EE4FC43-07F5-4450-A76F-B12D73AD2C03}"/>
    <cellStyle name="Normal 3 2 5 2" xfId="20719" xr:uid="{C6C57D16-B999-4A6C-826B-00378D4DB3F4}"/>
    <cellStyle name="Normal 3 2 5 2 2" xfId="26275" xr:uid="{7A1FC77B-05C1-455B-BB4A-F26C74E2913F}"/>
    <cellStyle name="Normal 3 2 5 2 3" xfId="31769" xr:uid="{E1F78FC0-AD31-49A5-A80B-C83D985D34B7}"/>
    <cellStyle name="Normal 3 2 5 2 4" xfId="37253" xr:uid="{01322124-9A77-43ED-B4C0-8ED0912BCCC4}"/>
    <cellStyle name="Normal 3 2 5 3" xfId="23546" xr:uid="{41D68824-1F08-46E4-ACFF-6FDC08AD303F}"/>
    <cellStyle name="Normal 3 2 5 4" xfId="29040" xr:uid="{0306F745-26B5-4E27-852D-5D8871CC564B}"/>
    <cellStyle name="Normal 3 2 5 5" xfId="34524" xr:uid="{D538C6CA-70A0-489A-BBCC-1581C68ED2BD}"/>
    <cellStyle name="Normal 3 2 6" xfId="14707" xr:uid="{C340AD08-D9B6-41DF-9ADA-8EF128B0F060}"/>
    <cellStyle name="Normal 3 2 6 2" xfId="21994" xr:uid="{B430241A-3AA4-4708-A975-B9993279982F}"/>
    <cellStyle name="Normal 3 2 6 2 2" xfId="27550" xr:uid="{355D10D3-E559-4142-9E1E-ABAC9D952B96}"/>
    <cellStyle name="Normal 3 2 6 2 3" xfId="33044" xr:uid="{93C6937A-2882-40CA-9E7C-D89EA03CDA53}"/>
    <cellStyle name="Normal 3 2 6 2 4" xfId="38528" xr:uid="{BA29BB7C-2F44-48D3-AA4B-2686494DDC13}"/>
    <cellStyle name="Normal 3 2 6 3" xfId="24821" xr:uid="{B7992290-0B7A-4274-AF9F-D6657FED5DBA}"/>
    <cellStyle name="Normal 3 2 6 4" xfId="30315" xr:uid="{C4D5334A-DDE8-4DC9-A12A-DFB870BFEE69}"/>
    <cellStyle name="Normal 3 2 6 5" xfId="35799" xr:uid="{2C6564B2-CD55-433D-B928-026F961560FD}"/>
    <cellStyle name="Normal 3 2 7" xfId="11655" xr:uid="{D0618A14-63B0-436F-A307-7BE7A0739008}"/>
    <cellStyle name="Normal 3 2 8" xfId="16891" xr:uid="{7F19871B-A7D5-4A96-855A-1161C351FFA4}"/>
    <cellStyle name="Normal 3 2 9" xfId="19113" xr:uid="{9261B419-90EB-4B58-ABDB-52372FB02E17}"/>
    <cellStyle name="Normal 3 3" xfId="43" xr:uid="{00000000-0005-0000-0000-0000CB000000}"/>
    <cellStyle name="Normal 3 3 10" xfId="11658" xr:uid="{91D6EF32-2E90-4488-BB80-85605A9D9168}"/>
    <cellStyle name="Normal 3 3 11" xfId="16894" xr:uid="{E63F049A-2893-4C5F-989C-40505CD61117}"/>
    <cellStyle name="Normal 3 3 12" xfId="19116" xr:uid="{C22D779F-BB0F-480E-9BE0-E123E960CEC8}"/>
    <cellStyle name="Normal 3 3 13" xfId="22788" xr:uid="{2FC09B27-C95B-486B-B0D8-055DA83CC94C}"/>
    <cellStyle name="Normal 3 3 13 2" xfId="28334" xr:uid="{E8334DBA-B760-47C2-9197-2A90D389D128}"/>
    <cellStyle name="Normal 3 3 13 3" xfId="33822" xr:uid="{57B15B0E-5353-450E-9642-1F8D10DBB92F}"/>
    <cellStyle name="Normal 3 3 13 4" xfId="39306" xr:uid="{EEC0DBF1-8EF8-4049-8FA2-AC33BC7B7BF5}"/>
    <cellStyle name="Normal 3 3 14" xfId="6301" xr:uid="{1577AF7B-410C-4D26-B98B-171022B3156A}"/>
    <cellStyle name="Normal 3 3 2" xfId="669" xr:uid="{C9E4A808-FD66-4838-AA51-1A23D420D3D2}"/>
    <cellStyle name="Normal 3 3 2 2" xfId="14711" xr:uid="{249A2CFA-3DF7-41B3-A210-4F7ABB2D1FAF}"/>
    <cellStyle name="Normal 3 3 2 2 2" xfId="21998" xr:uid="{9CCABA62-ED29-4BB7-B97B-73D5DB8469EB}"/>
    <cellStyle name="Normal 3 3 2 2 2 2" xfId="27554" xr:uid="{5D2C072A-39AA-4270-BDCC-D67E6A613217}"/>
    <cellStyle name="Normal 3 3 2 2 2 3" xfId="33048" xr:uid="{1C3491BF-D145-4758-BEAB-65FAE22395BE}"/>
    <cellStyle name="Normal 3 3 2 2 2 4" xfId="38532" xr:uid="{1ADD2883-4443-462E-AA08-7787A065FD7B}"/>
    <cellStyle name="Normal 3 3 2 2 3" xfId="24825" xr:uid="{3AFB38E1-2599-4F43-8864-EB1E97ED635D}"/>
    <cellStyle name="Normal 3 3 2 2 4" xfId="30319" xr:uid="{F1D39EBB-9CC7-4DAC-9C8A-7090A611D479}"/>
    <cellStyle name="Normal 3 3 2 2 5" xfId="35803" xr:uid="{30893EBA-97CE-49A4-968B-4C6A357F84F8}"/>
    <cellStyle name="Normal 3 3 2 3" xfId="11659" xr:uid="{BB65D341-43B3-4965-9A18-8F6F73D8033B}"/>
    <cellStyle name="Normal 3 3 2 4" xfId="16895" xr:uid="{A8514F75-1D87-4BC1-B520-6DE217F50B17}"/>
    <cellStyle name="Normal 3 3 2 5" xfId="19117" xr:uid="{C0A251F3-6EC9-4C7A-9358-9441A6F78E75}"/>
    <cellStyle name="Normal 3 3 2 6" xfId="9399" xr:uid="{79C6BBF1-2ACC-47A2-874E-7CCD1F25021D}"/>
    <cellStyle name="Normal 3 3 2 6 2" xfId="20720" xr:uid="{EB22A24D-9C3B-439E-8062-0C8A8B9C036C}"/>
    <cellStyle name="Normal 3 3 2 6 2 2" xfId="26276" xr:uid="{F01259F6-4037-4833-AAEE-65CEB9588B0F}"/>
    <cellStyle name="Normal 3 3 2 6 2 3" xfId="31770" xr:uid="{BE59F666-2732-4987-815E-DD5377038D5D}"/>
    <cellStyle name="Normal 3 3 2 6 2 4" xfId="37254" xr:uid="{901C97B7-0BE6-492A-83A6-85AFB8E9E0B8}"/>
    <cellStyle name="Normal 3 3 2 6 3" xfId="23547" xr:uid="{0C3DB386-7EF4-4F2E-9AF4-5B4127392A9B}"/>
    <cellStyle name="Normal 3 3 2 6 4" xfId="29041" xr:uid="{16EB7AC0-922B-47BA-98F9-94187A865A1B}"/>
    <cellStyle name="Normal 3 3 2 6 5" xfId="34525" xr:uid="{00AB30A4-3EF2-4384-BA27-50DA33B1ACD8}"/>
    <cellStyle name="Normal 3 3 2 7" xfId="6302" xr:uid="{E877F364-3E9E-44C1-B12B-40C92141AD32}"/>
    <cellStyle name="Normal 3 3 3" xfId="6303" xr:uid="{C9B178ED-6638-4239-AD28-4BCFC77CB8A2}"/>
    <cellStyle name="Normal 3 3 3 2" xfId="14712" xr:uid="{A97B11BF-7098-4FA1-96E5-C85217AC4ABC}"/>
    <cellStyle name="Normal 3 3 3 2 2" xfId="21999" xr:uid="{87707833-7A62-4CB3-8C61-29FFB86F2631}"/>
    <cellStyle name="Normal 3 3 3 2 2 2" xfId="27555" xr:uid="{EC313537-D943-4770-A14A-A5BE0237C0F0}"/>
    <cellStyle name="Normal 3 3 3 2 2 3" xfId="33049" xr:uid="{5F11EB7B-3FAB-45F0-BD16-E2F11F4890F9}"/>
    <cellStyle name="Normal 3 3 3 2 2 4" xfId="38533" xr:uid="{A413893E-0C74-49CB-B47B-FA681C4C4A00}"/>
    <cellStyle name="Normal 3 3 3 2 3" xfId="24826" xr:uid="{8B88F7BB-220F-4A41-A78B-167C9B3EA47D}"/>
    <cellStyle name="Normal 3 3 3 2 4" xfId="30320" xr:uid="{2F57B478-D00E-4A91-AFC6-EDF3DB5C91EA}"/>
    <cellStyle name="Normal 3 3 3 2 5" xfId="35804" xr:uid="{FDADCC5B-8958-4DAA-BC11-5CBE237FD297}"/>
    <cellStyle name="Normal 3 3 3 3" xfId="11660" xr:uid="{C661AF8E-47F2-4121-AC89-268A828AD0BA}"/>
    <cellStyle name="Normal 3 3 3 4" xfId="16896" xr:uid="{A90058C6-798B-4A37-9B1E-D7AAC3EF0455}"/>
    <cellStyle name="Normal 3 3 3 5" xfId="19118" xr:uid="{9F2D5D1F-4A6E-4B0C-8F04-7B48ED1B58C4}"/>
    <cellStyle name="Normal 3 3 3 6" xfId="9400" xr:uid="{8A98D2C1-AAE3-4C38-B1B1-0424EE14F4EB}"/>
    <cellStyle name="Normal 3 3 3 6 2" xfId="20721" xr:uid="{830B8677-3A38-4F79-9750-EEB619930CEB}"/>
    <cellStyle name="Normal 3 3 3 6 2 2" xfId="26277" xr:uid="{98D96FEE-ED37-4BE1-934B-86166B47FA33}"/>
    <cellStyle name="Normal 3 3 3 6 2 3" xfId="31771" xr:uid="{C1EABA1E-9747-406D-B5C3-7A3D2E9E5387}"/>
    <cellStyle name="Normal 3 3 3 6 2 4" xfId="37255" xr:uid="{C7F20BCC-70B0-4771-8625-F7579BCB752E}"/>
    <cellStyle name="Normal 3 3 3 6 3" xfId="23548" xr:uid="{AB92A732-7A46-432C-AFD3-93139C27B4F5}"/>
    <cellStyle name="Normal 3 3 3 6 4" xfId="29042" xr:uid="{1F38418D-0DC3-4BB6-A53F-0F475655AB73}"/>
    <cellStyle name="Normal 3 3 3 6 5" xfId="34526" xr:uid="{7B6D2DF5-D902-4A4E-9528-3C262DA017D7}"/>
    <cellStyle name="Normal 3 3 4" xfId="6304" xr:uid="{3F32B47C-7DF6-491B-A75E-0D24450831ED}"/>
    <cellStyle name="Normal 3 3 4 2" xfId="14713" xr:uid="{54D9038B-A311-405F-9484-F06F8E8B272F}"/>
    <cellStyle name="Normal 3 3 4 2 2" xfId="22000" xr:uid="{B7011580-88EB-4674-A77F-DEACAA7CFF01}"/>
    <cellStyle name="Normal 3 3 4 2 2 2" xfId="27556" xr:uid="{2BDAB907-047A-4723-AEBA-742D9512D8BF}"/>
    <cellStyle name="Normal 3 3 4 2 2 3" xfId="33050" xr:uid="{0ED2435A-17E3-4404-935E-038A53C41B8D}"/>
    <cellStyle name="Normal 3 3 4 2 2 4" xfId="38534" xr:uid="{BCCBF783-DE2C-45F8-9325-F2BB97DB69F9}"/>
    <cellStyle name="Normal 3 3 4 2 3" xfId="24827" xr:uid="{0F30D2EA-87CD-403D-8CA9-FD4BE856B811}"/>
    <cellStyle name="Normal 3 3 4 2 4" xfId="30321" xr:uid="{5C76B5E1-43F1-444E-B050-69296EBE4937}"/>
    <cellStyle name="Normal 3 3 4 2 5" xfId="35805" xr:uid="{59570249-48B6-4CD9-9D1B-5A9477D5FCB6}"/>
    <cellStyle name="Normal 3 3 4 3" xfId="11661" xr:uid="{66F23379-21C6-4987-B34A-0D20174BE6F6}"/>
    <cellStyle name="Normal 3 3 4 4" xfId="16897" xr:uid="{F811224E-0BE5-485A-8057-15E8E104B423}"/>
    <cellStyle name="Normal 3 3 4 5" xfId="19119" xr:uid="{737E5F8E-50D3-45B3-B93F-F81C8B7A6672}"/>
    <cellStyle name="Normal 3 3 4 6" xfId="9401" xr:uid="{D5C4D6DB-8613-4E41-9629-4025270E3CEE}"/>
    <cellStyle name="Normal 3 3 4 6 2" xfId="20722" xr:uid="{E25B0B4D-232A-45E7-B1EE-5C35470430F3}"/>
    <cellStyle name="Normal 3 3 4 6 2 2" xfId="26278" xr:uid="{E99BA1BF-992D-4CB7-A911-6C64611B57AD}"/>
    <cellStyle name="Normal 3 3 4 6 2 3" xfId="31772" xr:uid="{E3C5A824-DEAD-4797-9A8B-DCAE4D6F7538}"/>
    <cellStyle name="Normal 3 3 4 6 2 4" xfId="37256" xr:uid="{2D9CE93B-DE31-41A9-B8E2-2CE4EBD84190}"/>
    <cellStyle name="Normal 3 3 4 6 3" xfId="23549" xr:uid="{9F8A45ED-99A3-412A-9CA1-F89E4CC47CAA}"/>
    <cellStyle name="Normal 3 3 4 6 4" xfId="29043" xr:uid="{5371F5D9-92B9-46FC-AFA4-64EC27A17FA8}"/>
    <cellStyle name="Normal 3 3 4 6 5" xfId="34527" xr:uid="{3F203416-01BE-41F0-A42A-901D7C3F2D46}"/>
    <cellStyle name="Normal 3 3 5" xfId="6305" xr:uid="{910855DE-E917-45A7-8572-52977E69AE42}"/>
    <cellStyle name="Normal 3 3 5 2" xfId="14714" xr:uid="{1E51F8B9-5151-469D-92EE-3EB416D9C265}"/>
    <cellStyle name="Normal 3 3 5 2 2" xfId="22001" xr:uid="{421734DB-0920-41E6-B743-0B5B93E0E75E}"/>
    <cellStyle name="Normal 3 3 5 2 2 2" xfId="27557" xr:uid="{55973F8F-A0BF-4465-AF49-8B1E4C2DC811}"/>
    <cellStyle name="Normal 3 3 5 2 2 3" xfId="33051" xr:uid="{121F2178-FE52-4B8B-9D47-5D2ACD0569C1}"/>
    <cellStyle name="Normal 3 3 5 2 2 4" xfId="38535" xr:uid="{46EA2953-FFF5-4AA7-A37A-CC025308D9A0}"/>
    <cellStyle name="Normal 3 3 5 2 3" xfId="24828" xr:uid="{28774033-33F2-4319-B70E-4190252F5641}"/>
    <cellStyle name="Normal 3 3 5 2 4" xfId="30322" xr:uid="{B0A48D6B-9AF3-4F32-9E88-FD94FB3A4BA1}"/>
    <cellStyle name="Normal 3 3 5 2 5" xfId="35806" xr:uid="{E2593D42-C9A0-42D8-8C20-FC50DCE81372}"/>
    <cellStyle name="Normal 3 3 5 3" xfId="19120" xr:uid="{41C0B5A1-4C85-4188-8324-0A1DF886B027}"/>
    <cellStyle name="Normal 3 3 5 4" xfId="9402" xr:uid="{8EA32DEB-150E-486D-81A0-8AD041BA8959}"/>
    <cellStyle name="Normal 3 3 5 4 2" xfId="20723" xr:uid="{03BBB678-054B-474E-95F2-704C76B2166D}"/>
    <cellStyle name="Normal 3 3 5 4 2 2" xfId="26279" xr:uid="{0363B016-E57B-4CD1-AE02-C06240204821}"/>
    <cellStyle name="Normal 3 3 5 4 2 3" xfId="31773" xr:uid="{3B616935-2480-4DF8-94A1-24FA97F506DC}"/>
    <cellStyle name="Normal 3 3 5 4 2 4" xfId="37257" xr:uid="{CBC9A847-615F-4347-988D-27C5099904B5}"/>
    <cellStyle name="Normal 3 3 5 4 3" xfId="23550" xr:uid="{CC2424CE-CCC3-4966-B472-FF575F5739AA}"/>
    <cellStyle name="Normal 3 3 5 4 4" xfId="29044" xr:uid="{E0BFEB9D-57FD-4150-9E10-0FFB60A806A5}"/>
    <cellStyle name="Normal 3 3 5 4 5" xfId="34528" xr:uid="{FB2448A6-206C-458A-82D8-32EA0259461A}"/>
    <cellStyle name="Normal 3 3 6" xfId="7087" xr:uid="{9066A866-065C-448D-82AD-BEB9ADDBB60F}"/>
    <cellStyle name="Normal 3 3 6 2" xfId="9403" xr:uid="{1B8202E8-C733-489B-A672-586A2AD98D8C}"/>
    <cellStyle name="Normal 3 3 6 2 2" xfId="20724" xr:uid="{B7BB8BE6-4A97-4785-86F4-BEF1735EF95D}"/>
    <cellStyle name="Normal 3 3 6 2 2 2" xfId="26280" xr:uid="{2B97CC12-CE4B-418D-9959-6B55550157FB}"/>
    <cellStyle name="Normal 3 3 6 2 2 3" xfId="31774" xr:uid="{53A2EE36-3B36-4EEE-A504-76302F305CB9}"/>
    <cellStyle name="Normal 3 3 6 2 2 4" xfId="37258" xr:uid="{5FEC562F-6A69-45A3-8D7B-DD9DB2A89C67}"/>
    <cellStyle name="Normal 3 3 6 2 3" xfId="23551" xr:uid="{6D25A7E9-F136-467E-BBAB-40A430695BE1}"/>
    <cellStyle name="Normal 3 3 6 2 4" xfId="29045" xr:uid="{C2462688-1B80-4784-9742-DC5681EEECCD}"/>
    <cellStyle name="Normal 3 3 6 2 5" xfId="34529" xr:uid="{7E080768-F99C-43AC-B4F9-07709EDCD352}"/>
    <cellStyle name="Normal 3 3 6 3" xfId="20092" xr:uid="{6B69FB92-6996-4887-98AE-6AB76F38E28D}"/>
    <cellStyle name="Normal 3 3 6 3 2" xfId="25648" xr:uid="{25C4EADE-596F-4CA4-940F-DE4FA1D7923F}"/>
    <cellStyle name="Normal 3 3 6 3 3" xfId="31142" xr:uid="{5DDCB4B3-33BB-4676-A43E-38A3C9BFBD55}"/>
    <cellStyle name="Normal 3 3 6 3 4" xfId="36626" xr:uid="{363A1A5E-DE0C-49D6-81BB-D8941E6BE31A}"/>
    <cellStyle name="Normal 3 3 6 4" xfId="22919" xr:uid="{40045E5C-984B-490F-822E-FA07446D0A10}"/>
    <cellStyle name="Normal 3 3 6 5" xfId="28411" xr:uid="{636918DD-721A-4556-885A-9EDFB7346B6B}"/>
    <cellStyle name="Normal 3 3 6 6" xfId="33895" xr:uid="{5A8315FC-24E2-4D02-88F9-69CEEADA63F9}"/>
    <cellStyle name="Normal 3 3 7" xfId="7225" xr:uid="{913D1D2A-F654-42B5-A401-0DAE35DC131E}"/>
    <cellStyle name="Normal 3 3 7 2" xfId="9404" xr:uid="{96479EDD-C76D-463F-8881-6BB967619033}"/>
    <cellStyle name="Normal 3 3 7 2 2" xfId="20725" xr:uid="{6916150E-B995-4CE1-ABB8-4469043C0634}"/>
    <cellStyle name="Normal 3 3 7 2 2 2" xfId="26281" xr:uid="{420B84E9-D37B-4902-8F41-FFF142307A65}"/>
    <cellStyle name="Normal 3 3 7 2 2 3" xfId="31775" xr:uid="{718DD3DF-B443-4782-9F6C-01AADFE3B85C}"/>
    <cellStyle name="Normal 3 3 7 2 2 4" xfId="37259" xr:uid="{FCFEF80F-9F61-4206-A19B-5D09CA6717D6}"/>
    <cellStyle name="Normal 3 3 7 2 3" xfId="23552" xr:uid="{0F19E4E8-C829-48B8-A80F-2382B281B510}"/>
    <cellStyle name="Normal 3 3 7 2 4" xfId="29046" xr:uid="{D443816D-563A-4348-A61E-5D6C1D1B58A7}"/>
    <cellStyle name="Normal 3 3 7 2 5" xfId="34530" xr:uid="{6545FE0D-C37D-423E-AC26-B0C313803B00}"/>
    <cellStyle name="Normal 3 3 7 3" xfId="20113" xr:uid="{8C79E4C1-AD2B-4E7F-8F40-115DCDC486BB}"/>
    <cellStyle name="Normal 3 3 7 3 2" xfId="25669" xr:uid="{7B1B6908-4099-4E44-9B52-AF6C415E9936}"/>
    <cellStyle name="Normal 3 3 7 3 3" xfId="31163" xr:uid="{3B04F146-3712-4B6D-BFF5-BCA6DC894851}"/>
    <cellStyle name="Normal 3 3 7 3 4" xfId="36647" xr:uid="{F1100605-9300-48A8-89AD-4926AF23C317}"/>
    <cellStyle name="Normal 3 3 7 4" xfId="22940" xr:uid="{8285804C-2AEF-41D6-8986-36B1517E714B}"/>
    <cellStyle name="Normal 3 3 7 5" xfId="28432" xr:uid="{1125D5C6-F624-4111-9BEC-4331159CD145}"/>
    <cellStyle name="Normal 3 3 7 6" xfId="33916" xr:uid="{ECB5CAF3-8EA6-4EC6-8022-20A13B2A3734}"/>
    <cellStyle name="Normal 3 3 8" xfId="7315" xr:uid="{2601D2FA-1D7C-494E-85B9-1D28AB1FEDCF}"/>
    <cellStyle name="Normal 3 3 8 2" xfId="9405" xr:uid="{C81BCEFC-759D-49E0-A3C1-7AEA40E42DC2}"/>
    <cellStyle name="Normal 3 3 8 2 2" xfId="20726" xr:uid="{60853080-E947-4FE4-99B0-CB635153D93A}"/>
    <cellStyle name="Normal 3 3 8 2 2 2" xfId="26282" xr:uid="{8C4350F4-41BE-4AB3-906E-2E1264CAE8AF}"/>
    <cellStyle name="Normal 3 3 8 2 2 3" xfId="31776" xr:uid="{1DEA36D4-0103-4323-8094-5BEB6DCDD4D5}"/>
    <cellStyle name="Normal 3 3 8 2 2 4" xfId="37260" xr:uid="{61F2EC57-81DE-44BB-995A-8841BFBC9F40}"/>
    <cellStyle name="Normal 3 3 8 2 3" xfId="23553" xr:uid="{B39DF63F-1083-44AF-9AF4-EF33AF9A7FAA}"/>
    <cellStyle name="Normal 3 3 8 2 4" xfId="29047" xr:uid="{DC4B653F-9FBE-4E62-98F3-8E3DD21232C3}"/>
    <cellStyle name="Normal 3 3 8 2 5" xfId="34531" xr:uid="{538D61BC-B861-4265-9085-BEA6FE665783}"/>
    <cellStyle name="Normal 3 3 8 3" xfId="20199" xr:uid="{DB6A96E3-C882-4B89-A638-55D6677A352F}"/>
    <cellStyle name="Normal 3 3 8 3 2" xfId="25755" xr:uid="{7C737224-05F6-4012-94CB-759897990EF8}"/>
    <cellStyle name="Normal 3 3 8 3 3" xfId="31249" xr:uid="{6190F77C-4FC1-451C-BC69-872825F63399}"/>
    <cellStyle name="Normal 3 3 8 3 4" xfId="36733" xr:uid="{22CF2CC7-FCB4-4B32-A526-FDBA0E4099C0}"/>
    <cellStyle name="Normal 3 3 8 4" xfId="23026" xr:uid="{93BBAC97-93BD-408C-90FF-3AA3505AF12B}"/>
    <cellStyle name="Normal 3 3 8 5" xfId="28518" xr:uid="{69CA621C-8D35-4D88-BBDB-0C0A743D57D9}"/>
    <cellStyle name="Normal 3 3 8 6" xfId="34002" xr:uid="{31F15A3E-6D48-45FA-BC4F-0667F680659A}"/>
    <cellStyle name="Normal 3 3 9" xfId="7377" xr:uid="{B2F1F5E3-788B-4585-B9AD-89850D319719}"/>
    <cellStyle name="Normal 3 3 9 2" xfId="20261" xr:uid="{8880A1E0-2D16-4280-A6BE-880771CE328F}"/>
    <cellStyle name="Normal 3 3 9 2 2" xfId="25817" xr:uid="{36EC7523-CB8E-4A85-8FCD-DB0D69D30C9E}"/>
    <cellStyle name="Normal 3 3 9 2 3" xfId="31311" xr:uid="{1F95BF04-86C3-4261-9B85-A3186D5F4398}"/>
    <cellStyle name="Normal 3 3 9 2 4" xfId="36795" xr:uid="{B34235EF-6C22-4F13-8030-7CB3FEB5C0EA}"/>
    <cellStyle name="Normal 3 3 9 3" xfId="23088" xr:uid="{CC610C08-9464-4BF3-BE9B-10C45F4930FD}"/>
    <cellStyle name="Normal 3 3 9 4" xfId="28582" xr:uid="{1E758AD4-58EE-42D3-B708-D7177A580E4A}"/>
    <cellStyle name="Normal 3 3 9 5" xfId="34066" xr:uid="{6124AAAC-3AF6-4939-BFB8-53AF9EC1E9EF}"/>
    <cellStyle name="Normal 3 4" xfId="78" xr:uid="{00000000-0005-0000-0000-0000CC000000}"/>
    <cellStyle name="Normal 3 4 2" xfId="6307" xr:uid="{7C30C0FF-D2D6-4C70-8617-EC60D5B4519C}"/>
    <cellStyle name="Normal 3 4 2 2" xfId="14716" xr:uid="{AC8D3125-3A78-40FB-9752-AB721535744C}"/>
    <cellStyle name="Normal 3 4 2 2 2" xfId="22003" xr:uid="{DDC477A8-2EBC-4028-AC56-856FCDDACE90}"/>
    <cellStyle name="Normal 3 4 2 2 2 2" xfId="27559" xr:uid="{882204FE-1CDA-419B-9073-3F1D8FE7A009}"/>
    <cellStyle name="Normal 3 4 2 2 2 3" xfId="33053" xr:uid="{51E4B28F-1719-470A-AB3F-0DED0E56B99B}"/>
    <cellStyle name="Normal 3 4 2 2 2 4" xfId="38537" xr:uid="{C035B613-C7D0-44C3-8C85-05D8782C2EAC}"/>
    <cellStyle name="Normal 3 4 2 2 3" xfId="24830" xr:uid="{3B3F88EF-5412-4839-9561-861C2071783A}"/>
    <cellStyle name="Normal 3 4 2 2 4" xfId="30324" xr:uid="{DE5B51A3-6FC3-477F-A465-B090A1AE67DB}"/>
    <cellStyle name="Normal 3 4 2 2 5" xfId="35808" xr:uid="{5E661BEC-9EEA-4903-9E7C-ECB742FC6116}"/>
    <cellStyle name="Normal 3 4 2 3" xfId="11663" xr:uid="{D84FF157-02D3-4C5A-B5B5-3947AF8FA480}"/>
    <cellStyle name="Normal 3 4 2 4" xfId="16899" xr:uid="{EE715B02-5A05-4893-88A6-503589DAF708}"/>
    <cellStyle name="Normal 3 4 2 5" xfId="19122" xr:uid="{0A93AB65-5ACB-4B01-9FE6-AAEB870DD8DF}"/>
    <cellStyle name="Normal 3 4 2 6" xfId="9407" xr:uid="{AD9A68D4-8F6B-467F-B424-7FEA7854A6E2}"/>
    <cellStyle name="Normal 3 4 2 6 2" xfId="20728" xr:uid="{54086B5E-449C-4573-92D1-1B35384E877C}"/>
    <cellStyle name="Normal 3 4 2 6 2 2" xfId="26284" xr:uid="{4F81128D-0EDC-472B-86C0-E53BD752A3D4}"/>
    <cellStyle name="Normal 3 4 2 6 2 3" xfId="31778" xr:uid="{70DD8C87-9740-4AA7-A2FD-A77E14591174}"/>
    <cellStyle name="Normal 3 4 2 6 2 4" xfId="37262" xr:uid="{97BFE75F-C6B8-4995-99CB-83F93A2685BB}"/>
    <cellStyle name="Normal 3 4 2 6 3" xfId="23555" xr:uid="{2814C218-C821-40E6-96BC-E9296427C231}"/>
    <cellStyle name="Normal 3 4 2 6 4" xfId="29049" xr:uid="{8860A687-DD35-462C-BE98-716B86647D93}"/>
    <cellStyle name="Normal 3 4 2 6 5" xfId="34533" xr:uid="{125BF405-15F9-4D3D-AADE-5AA7740629CC}"/>
    <cellStyle name="Normal 3 4 3" xfId="14715" xr:uid="{51593CBD-4466-434D-8401-624D5F278067}"/>
    <cellStyle name="Normal 3 4 3 2" xfId="22002" xr:uid="{71E8DE1A-C114-47E8-9BA9-3DD701146471}"/>
    <cellStyle name="Normal 3 4 3 2 2" xfId="27558" xr:uid="{BB84987C-4FFF-4F46-B228-6F7D9D76E8A3}"/>
    <cellStyle name="Normal 3 4 3 2 3" xfId="33052" xr:uid="{91AB3A55-C5F9-4A49-8F14-A71F2CF1BA0D}"/>
    <cellStyle name="Normal 3 4 3 2 4" xfId="38536" xr:uid="{A0A9CF84-9CCD-40C8-A864-AC3E86404EA0}"/>
    <cellStyle name="Normal 3 4 3 3" xfId="24829" xr:uid="{57612C50-C3B3-4CFF-8E6A-33F59F8551BF}"/>
    <cellStyle name="Normal 3 4 3 4" xfId="30323" xr:uid="{DE8A6193-F3AD-41B1-A402-4641DEB1113E}"/>
    <cellStyle name="Normal 3 4 3 5" xfId="35807" xr:uid="{C5F57DF1-AD1C-49A0-B225-F24D9BA1FF07}"/>
    <cellStyle name="Normal 3 4 4" xfId="11662" xr:uid="{6B42BD4D-77A0-4401-99AF-ECE72BB7078C}"/>
    <cellStyle name="Normal 3 4 5" xfId="16898" xr:uid="{261C0FC9-1551-48B2-9F1E-B560E72072BE}"/>
    <cellStyle name="Normal 3 4 6" xfId="19121" xr:uid="{20E6951B-42AD-4A15-AF76-DCDF8A0C48F6}"/>
    <cellStyle name="Normal 3 4 7" xfId="9406" xr:uid="{AA0FA2A2-FE99-49E1-B7F8-E5CEAAB7DBDF}"/>
    <cellStyle name="Normal 3 4 7 2" xfId="20727" xr:uid="{14169E7D-D064-406E-AB89-12D62168514E}"/>
    <cellStyle name="Normal 3 4 7 2 2" xfId="26283" xr:uid="{D78F60B1-2D29-4964-9447-6899B21504B0}"/>
    <cellStyle name="Normal 3 4 7 2 3" xfId="31777" xr:uid="{31B9F515-BFA6-45A7-BBAB-73E287993B97}"/>
    <cellStyle name="Normal 3 4 7 2 4" xfId="37261" xr:uid="{5E04FA65-BE41-449E-944D-0ADF53826DFD}"/>
    <cellStyle name="Normal 3 4 7 3" xfId="23554" xr:uid="{59E9FFF0-9184-4F17-95F1-9132EF2E086E}"/>
    <cellStyle name="Normal 3 4 7 4" xfId="29048" xr:uid="{0F835E5C-AF17-4175-9DF9-A028B2D31D76}"/>
    <cellStyle name="Normal 3 4 7 5" xfId="34532" xr:uid="{A0054D37-9F1A-46D2-8E2D-50D349466D0F}"/>
    <cellStyle name="Normal 3 4 8" xfId="6306" xr:uid="{C4B571C4-C3A6-459B-9A20-BDAD11B76CFF}"/>
    <cellStyle name="Normal 3 5" xfId="6308" xr:uid="{442A1972-E0EA-42D9-9020-6A3A40632441}"/>
    <cellStyle name="Normal 3 5 2" xfId="14717" xr:uid="{31F57474-0769-41A7-A2C6-5E806EB4A2AB}"/>
    <cellStyle name="Normal 3 5 2 2" xfId="22004" xr:uid="{DCDF4230-31C4-45A0-AE90-BC26257A3C85}"/>
    <cellStyle name="Normal 3 5 2 2 2" xfId="27560" xr:uid="{18CD7997-36FA-4609-A058-4ED731A2A8C6}"/>
    <cellStyle name="Normal 3 5 2 2 3" xfId="33054" xr:uid="{EAAE2ED2-75AA-414F-BEDA-28D0FB80E217}"/>
    <cellStyle name="Normal 3 5 2 2 4" xfId="38538" xr:uid="{BCD3F8B8-C7D2-47AC-B9D9-B0E1E437070B}"/>
    <cellStyle name="Normal 3 5 2 3" xfId="24831" xr:uid="{189C62E9-B66F-41EF-845C-02E1E157CF1D}"/>
    <cellStyle name="Normal 3 5 2 4" xfId="30325" xr:uid="{2579A140-5ED1-4363-BF69-319AC07F7288}"/>
    <cellStyle name="Normal 3 5 2 5" xfId="35809" xr:uid="{4E001290-A4F7-4EB8-B54D-4E97D81D342A}"/>
    <cellStyle name="Normal 3 5 3" xfId="11664" xr:uid="{F9C967B1-60D8-44FA-B7FB-D81B69B6A90F}"/>
    <cellStyle name="Normal 3 5 4" xfId="16900" xr:uid="{5CA3C2B4-EF02-476B-B3E9-739F9114ECF7}"/>
    <cellStyle name="Normal 3 5 5" xfId="19123" xr:uid="{4ECF3686-243D-4B52-A091-DCFFA7121D91}"/>
    <cellStyle name="Normal 3 5 6" xfId="9408" xr:uid="{7AE6F280-31BF-4B38-86ED-8F83A7C3D804}"/>
    <cellStyle name="Normal 3 5 6 2" xfId="20729" xr:uid="{4CAE024A-7135-4653-B38A-CF30AD0DF7A0}"/>
    <cellStyle name="Normal 3 5 6 2 2" xfId="26285" xr:uid="{6D630C7B-696E-46DF-8121-E9AB948B60B9}"/>
    <cellStyle name="Normal 3 5 6 2 3" xfId="31779" xr:uid="{B0342060-09A6-4181-8293-E87DE2158723}"/>
    <cellStyle name="Normal 3 5 6 2 4" xfId="37263" xr:uid="{AC9F9457-5C42-4A6C-A0B1-0E2D4F27EC0E}"/>
    <cellStyle name="Normal 3 5 6 3" xfId="23556" xr:uid="{AECD5DE2-5B92-479D-9D5F-F62A6314D6A1}"/>
    <cellStyle name="Normal 3 5 6 4" xfId="29050" xr:uid="{A1805117-CB98-401A-8721-2FBAD1E9063E}"/>
    <cellStyle name="Normal 3 5 6 5" xfId="34534" xr:uid="{5912401C-8B99-400C-BE60-A44AB7C8F504}"/>
    <cellStyle name="Normal 3 6" xfId="6309" xr:uid="{FB8DD690-4DAC-470A-A346-F6424EC8D3E9}"/>
    <cellStyle name="Normal 3 6 2" xfId="14718" xr:uid="{3E0EFCA0-2B07-4588-80BD-D813BF90AD18}"/>
    <cellStyle name="Normal 3 6 2 2" xfId="22005" xr:uid="{F200EB8E-435D-4082-9E99-4A1830122CDE}"/>
    <cellStyle name="Normal 3 6 2 2 2" xfId="27561" xr:uid="{BED43C7E-98B5-4B44-B4EC-FB07DFF54D54}"/>
    <cellStyle name="Normal 3 6 2 2 3" xfId="33055" xr:uid="{AFC255BA-0722-4EED-81CE-5547EFAFE4A7}"/>
    <cellStyle name="Normal 3 6 2 2 4" xfId="38539" xr:uid="{33F02181-FCC7-4165-8DCC-9ED8A3AB7BAA}"/>
    <cellStyle name="Normal 3 6 2 3" xfId="24832" xr:uid="{CD7181CA-5954-4357-93FB-5EAEC0D8758C}"/>
    <cellStyle name="Normal 3 6 2 4" xfId="30326" xr:uid="{E1FF49B1-9304-40BD-A9E3-5C705CC00C3A}"/>
    <cellStyle name="Normal 3 6 2 5" xfId="35810" xr:uid="{06840969-1BE5-45FB-B726-8C5BDECAF1E8}"/>
    <cellStyle name="Normal 3 6 3" xfId="11665" xr:uid="{42CF56A1-82AD-4A70-8F01-E6A7A462E540}"/>
    <cellStyle name="Normal 3 6 4" xfId="16901" xr:uid="{2A778FBB-AB44-4C4E-B2AC-0588436AFF7C}"/>
    <cellStyle name="Normal 3 6 5" xfId="19124" xr:uid="{7132FA1D-698A-4FCF-B460-AEA025968E39}"/>
    <cellStyle name="Normal 3 6 6" xfId="9409" xr:uid="{536A24D0-BB46-44D8-ABA6-865EC47BD36B}"/>
    <cellStyle name="Normal 3 6 6 2" xfId="20730" xr:uid="{05CA5F61-E052-42FB-9F3D-242C7E600049}"/>
    <cellStyle name="Normal 3 6 6 2 2" xfId="26286" xr:uid="{30EAB103-D8C2-4329-9085-1657BFAED39F}"/>
    <cellStyle name="Normal 3 6 6 2 3" xfId="31780" xr:uid="{19E82CA5-2974-4DA0-A43D-6F5C17A8C737}"/>
    <cellStyle name="Normal 3 6 6 2 4" xfId="37264" xr:uid="{AB92CE07-7119-4E6F-B6CD-CDF4DF9A63B7}"/>
    <cellStyle name="Normal 3 6 6 3" xfId="23557" xr:uid="{0FA3B342-3461-41E2-99FA-F1BA9AE2A5A8}"/>
    <cellStyle name="Normal 3 6 6 4" xfId="29051" xr:uid="{2BA883DA-E945-4E55-ACEC-CECCABA71DF9}"/>
    <cellStyle name="Normal 3 6 6 5" xfId="34535" xr:uid="{702599FA-F924-4E9F-9D2D-ABE2D699BC7E}"/>
    <cellStyle name="Normal 3 7" xfId="7085" xr:uid="{4FE33596-31FE-4740-85BB-69523F7A338A}"/>
    <cellStyle name="Normal 3 7 2" xfId="14719" xr:uid="{46CA7E00-9CDF-499E-9CC0-4D08EA7ABF43}"/>
    <cellStyle name="Normal 3 7 2 2" xfId="22006" xr:uid="{E6754872-5571-426B-BD67-DEFEFB29D658}"/>
    <cellStyle name="Normal 3 7 2 2 2" xfId="27562" xr:uid="{524AFC86-EBE1-4432-B7F3-F781108AF995}"/>
    <cellStyle name="Normal 3 7 2 2 3" xfId="33056" xr:uid="{BFFD9DB3-751E-4EBA-866D-CC878DAC93FE}"/>
    <cellStyle name="Normal 3 7 2 2 4" xfId="38540" xr:uid="{F581113B-887A-4C91-82DE-7470DDC332EB}"/>
    <cellStyle name="Normal 3 7 2 3" xfId="24833" xr:uid="{0A3F91FF-41D0-4381-B382-4106471DBEFD}"/>
    <cellStyle name="Normal 3 7 2 4" xfId="30327" xr:uid="{7E742CDD-6FD8-44C6-9E8D-3A2F52CDE7B7}"/>
    <cellStyle name="Normal 3 7 2 5" xfId="35811" xr:uid="{0935C68F-6419-479B-9DBE-45CCEA5B7B2B}"/>
    <cellStyle name="Normal 3 7 3" xfId="12463" xr:uid="{17522EB5-BED6-4B61-81E0-A81BC70B97B4}"/>
    <cellStyle name="Normal 3 7 4" xfId="9410" xr:uid="{7AA27356-F6BF-42CD-AFF8-73084079D160}"/>
    <cellStyle name="Normal 3 7 4 2" xfId="20731" xr:uid="{9D935B9D-BA6D-41DB-8F28-189ADACEE8CF}"/>
    <cellStyle name="Normal 3 7 4 2 2" xfId="26287" xr:uid="{B85D4637-ADDE-4D5C-A496-628AE023D32B}"/>
    <cellStyle name="Normal 3 7 4 2 3" xfId="31781" xr:uid="{55D61874-BCA3-4116-ADD8-2F76A308D179}"/>
    <cellStyle name="Normal 3 7 4 2 4" xfId="37265" xr:uid="{950D7C93-C7AA-4CC5-BDE7-DFE0B0E09510}"/>
    <cellStyle name="Normal 3 7 4 3" xfId="23558" xr:uid="{3BA3CBE3-90D9-45F7-99AF-1123FA573ED9}"/>
    <cellStyle name="Normal 3 7 4 4" xfId="29052" xr:uid="{AB44179E-5B0E-452E-B067-FBFCB4DF48CA}"/>
    <cellStyle name="Normal 3 7 4 5" xfId="34536" xr:uid="{48B6A78E-C2D0-4446-9618-715106828147}"/>
    <cellStyle name="Normal 3 8" xfId="9411" xr:uid="{07D311E0-D6EA-45CD-AC07-22AF1864C6AF}"/>
    <cellStyle name="Normal 3 8 2" xfId="20732" xr:uid="{DAE8CCB4-2EA7-43F5-8071-9DD4B56B16E7}"/>
    <cellStyle name="Normal 3 8 2 2" xfId="26288" xr:uid="{5F8C4AAE-B473-410F-BD88-8A2302B51B6B}"/>
    <cellStyle name="Normal 3 8 2 3" xfId="31782" xr:uid="{93DEBD78-0E55-4ACB-A4C8-FB8D0978DB56}"/>
    <cellStyle name="Normal 3 8 2 4" xfId="37266" xr:uid="{9CBD3EBE-1A62-448B-8726-A78C4DEF88A7}"/>
    <cellStyle name="Normal 3 8 3" xfId="23559" xr:uid="{90045992-B305-430C-A77C-C4CF2866E801}"/>
    <cellStyle name="Normal 3 8 4" xfId="29053" xr:uid="{3434E803-EEA5-43B8-930C-11EC8B45ED02}"/>
    <cellStyle name="Normal 3 8 5" xfId="34537" xr:uid="{935F6378-80F9-4645-AE10-621D624CC1BD}"/>
    <cellStyle name="Normal 3 9" xfId="14706" xr:uid="{18435D72-4E62-492C-B608-BE5CAF9DD7B3}"/>
    <cellStyle name="Normal 3 9 2" xfId="21993" xr:uid="{6F24AE21-3106-4745-94AF-2BF792F84054}"/>
    <cellStyle name="Normal 3 9 2 2" xfId="27549" xr:uid="{BAA09EE9-2E6E-4C7C-9268-21EF7FC27612}"/>
    <cellStyle name="Normal 3 9 2 3" xfId="33043" xr:uid="{B3A693E8-37FB-4BE8-A133-CDB98C209D43}"/>
    <cellStyle name="Normal 3 9 2 4" xfId="38527" xr:uid="{E95472C3-931E-444F-8FD5-A564038CFF58}"/>
    <cellStyle name="Normal 3 9 3" xfId="24820" xr:uid="{79C27377-58C6-40F3-BFBE-93ABFE9E7C17}"/>
    <cellStyle name="Normal 3 9 4" xfId="30314" xr:uid="{C4CACD9A-5834-464F-9144-08FA2861B8D7}"/>
    <cellStyle name="Normal 3 9 5" xfId="35798" xr:uid="{DF7B6341-18E3-45E7-92C6-727386D7BE56}"/>
    <cellStyle name="Normal 30" xfId="6310" xr:uid="{43C21075-8CA2-487D-8906-1125379C7EB2}"/>
    <cellStyle name="Normal 30 2" xfId="14720" xr:uid="{E7574584-EB8D-4CE5-8752-FA96AA352B62}"/>
    <cellStyle name="Normal 30 2 2" xfId="22007" xr:uid="{5DA23AFD-0BA2-4259-95F4-6C90E40330CC}"/>
    <cellStyle name="Normal 30 2 2 2" xfId="27563" xr:uid="{471307B6-BD92-46FE-B92D-A21319180CB5}"/>
    <cellStyle name="Normal 30 2 2 3" xfId="33057" xr:uid="{3B8E342F-ADAA-4ED3-B526-D421F45C8924}"/>
    <cellStyle name="Normal 30 2 2 4" xfId="38541" xr:uid="{821187EB-B6AA-4848-90CD-7FC27FB475E5}"/>
    <cellStyle name="Normal 30 2 3" xfId="24834" xr:uid="{EB299997-D216-4ADA-816C-30130DEF0713}"/>
    <cellStyle name="Normal 30 2 4" xfId="30328" xr:uid="{2D6A6DC9-1673-48C5-AFDA-94BB364AD8E4}"/>
    <cellStyle name="Normal 30 2 5" xfId="35812" xr:uid="{258AA6E1-1308-4D75-B9ED-C84A69AE61FE}"/>
    <cellStyle name="Normal 30 3" xfId="11666" xr:uid="{45D75867-7A98-4FBB-90A7-AD9C8C4BD91A}"/>
    <cellStyle name="Normal 30 4" xfId="16902" xr:uid="{37141984-9429-4293-93E1-F62016E13246}"/>
    <cellStyle name="Normal 30 5" xfId="19125" xr:uid="{2159D007-31B9-4D49-9375-8586D4AE569F}"/>
    <cellStyle name="Normal 30 6" xfId="9412" xr:uid="{7B73A08C-F563-4D22-9CC7-419829E40FE2}"/>
    <cellStyle name="Normal 30 6 2" xfId="20733" xr:uid="{08E7BD93-0B6C-4813-85CF-DB6E34F70FB8}"/>
    <cellStyle name="Normal 30 6 2 2" xfId="26289" xr:uid="{F15F9587-1E1E-4D23-8EFC-102216EFF091}"/>
    <cellStyle name="Normal 30 6 2 3" xfId="31783" xr:uid="{11111990-D2A8-42F3-A0D6-872621E8F360}"/>
    <cellStyle name="Normal 30 6 2 4" xfId="37267" xr:uid="{B797594F-A55A-44A5-90B3-F4EFFE27DF30}"/>
    <cellStyle name="Normal 30 6 3" xfId="23560" xr:uid="{8364E087-DA10-4481-852C-8CEF8E2AFB42}"/>
    <cellStyle name="Normal 30 6 4" xfId="29054" xr:uid="{5CF10C6E-0113-45E5-8AB8-A3DD9EBA9D14}"/>
    <cellStyle name="Normal 30 6 5" xfId="34538" xr:uid="{B37ADFE6-5D72-49EF-AE25-2074AF434954}"/>
    <cellStyle name="Normal 300" xfId="39518" xr:uid="{33A5FDF2-0E20-43EC-96A7-AF8120DD76FC}"/>
    <cellStyle name="Normal 301" xfId="39519" xr:uid="{F1E401A0-2CB9-4A71-A24C-570127356164}"/>
    <cellStyle name="Normal 302" xfId="39520" xr:uid="{3699AA6D-2BB7-4646-9259-583434D4378B}"/>
    <cellStyle name="Normal 303" xfId="39521" xr:uid="{03240754-6AE6-4CA4-B515-66736AD11C87}"/>
    <cellStyle name="Normal 304" xfId="39522" xr:uid="{9C46A051-1523-4A75-A36E-1945EAE5EA29}"/>
    <cellStyle name="Normal 305" xfId="39523" xr:uid="{B3488493-80FA-41DC-9463-502E177C0DB7}"/>
    <cellStyle name="Normal 306" xfId="39524" xr:uid="{D4F3FA31-9AAC-4A5B-A294-BF335ED52CB3}"/>
    <cellStyle name="Normal 307" xfId="39525" xr:uid="{CA80E514-04D1-44C8-B404-9D70D7F4F71E}"/>
    <cellStyle name="Normal 308" xfId="39526" xr:uid="{F7BF80D9-F1EB-40FE-9014-5B5AE5BAF098}"/>
    <cellStyle name="Normal 309" xfId="39527" xr:uid="{280A98B8-0ACC-48E5-9142-BC1D4E2A613B}"/>
    <cellStyle name="Normal 31" xfId="6311" xr:uid="{292D2F07-B8D2-499E-8EAB-1D6843FFFFB5}"/>
    <cellStyle name="Normal 31 2" xfId="14721" xr:uid="{F7AA3339-C412-4956-AB10-9014B026A6A3}"/>
    <cellStyle name="Normal 31 2 2" xfId="22008" xr:uid="{73A0945E-FD08-4798-9255-9F0E260AE962}"/>
    <cellStyle name="Normal 31 2 2 2" xfId="27564" xr:uid="{FA3ECDF7-98AB-49F2-8619-6ECDF3D47CBD}"/>
    <cellStyle name="Normal 31 2 2 3" xfId="33058" xr:uid="{462E2C52-D8BC-4B2A-A44A-886DD47280C6}"/>
    <cellStyle name="Normal 31 2 2 4" xfId="38542" xr:uid="{18D2670C-3BF7-4C7C-818E-2F75001540B1}"/>
    <cellStyle name="Normal 31 2 3" xfId="24835" xr:uid="{570178E7-3531-433D-BAD6-D89DB5AE4E9B}"/>
    <cellStyle name="Normal 31 2 4" xfId="30329" xr:uid="{10FFD628-DD2B-485C-8E9A-264CAA383E62}"/>
    <cellStyle name="Normal 31 2 5" xfId="35813" xr:uid="{63EB6247-086B-4AFD-AE80-220A3E72E8B4}"/>
    <cellStyle name="Normal 31 3" xfId="11667" xr:uid="{406074C3-7E35-4EEA-BBC8-F4D6BDD3CF79}"/>
    <cellStyle name="Normal 31 4" xfId="16903" xr:uid="{0866DEFA-D1E5-43D8-8E3C-7A92C766B153}"/>
    <cellStyle name="Normal 31 5" xfId="19126" xr:uid="{29A10435-D51F-489F-B2E4-9023A50F3698}"/>
    <cellStyle name="Normal 31 6" xfId="9413" xr:uid="{B969C39F-33FA-4DD0-9FD0-1846541070E0}"/>
    <cellStyle name="Normal 31 6 2" xfId="20734" xr:uid="{4758B89F-E207-4049-AE70-EA5DC3194A89}"/>
    <cellStyle name="Normal 31 6 2 2" xfId="26290" xr:uid="{5BF100BB-389A-4F82-9F3C-644A3542D4E3}"/>
    <cellStyle name="Normal 31 6 2 3" xfId="31784" xr:uid="{DD67C196-977A-4F38-A782-B4669483F63F}"/>
    <cellStyle name="Normal 31 6 2 4" xfId="37268" xr:uid="{72B0F65F-EAD7-4CFF-830E-8BAEB0D799A9}"/>
    <cellStyle name="Normal 31 6 3" xfId="23561" xr:uid="{D4FA7337-859F-419C-9863-F8F787A3A145}"/>
    <cellStyle name="Normal 31 6 4" xfId="29055" xr:uid="{70080F91-576C-424C-A0FD-FCEB54828DA7}"/>
    <cellStyle name="Normal 31 6 5" xfId="34539" xr:uid="{67BA9DFE-4142-49EF-A39E-DD1EAD2F7DCD}"/>
    <cellStyle name="Normal 310" xfId="39528" xr:uid="{A2B7138E-9148-4F21-B267-92EF3AF78FF7}"/>
    <cellStyle name="Normal 311" xfId="39529" xr:uid="{C2DA87C7-183D-4CDF-AF4F-CE093CD2040B}"/>
    <cellStyle name="Normal 312" xfId="39530" xr:uid="{6D733261-E684-4147-B9F4-9B99170D1772}"/>
    <cellStyle name="Normal 313" xfId="39531" xr:uid="{F90DF3BD-75D8-407E-93BD-CDE296E49124}"/>
    <cellStyle name="Normal 314" xfId="39532" xr:uid="{73339D96-AD0B-4733-BA93-EBD6CC1E827A}"/>
    <cellStyle name="Normal 315" xfId="39533" xr:uid="{6B307663-D540-48BA-A974-E90E2760F353}"/>
    <cellStyle name="Normal 316" xfId="39534" xr:uid="{8923D9A9-DA4A-4E82-AB86-FFAD330B3F7F}"/>
    <cellStyle name="Normal 317" xfId="39535" xr:uid="{5D0B356D-00BA-40AB-8170-5B10A096C20A}"/>
    <cellStyle name="Normal 318" xfId="39536" xr:uid="{CF2DFAC3-0228-4164-AFFE-746F39D9E39E}"/>
    <cellStyle name="Normal 319" xfId="39537" xr:uid="{E1FC5D15-AA9F-43E8-B537-5C9C8A8E94AC}"/>
    <cellStyle name="Normal 32" xfId="6312" xr:uid="{785D0C0D-CF97-4876-BF44-F4AB31581BAC}"/>
    <cellStyle name="Normal 32 2" xfId="14722" xr:uid="{468676F7-30E9-49D6-B87F-E9B167876C8A}"/>
    <cellStyle name="Normal 32 2 2" xfId="22009" xr:uid="{0FA43498-FA53-460C-970C-2B20C78C9873}"/>
    <cellStyle name="Normal 32 2 2 2" xfId="27565" xr:uid="{F9FA68E5-1778-4A45-B0ED-A145EF06A9C2}"/>
    <cellStyle name="Normal 32 2 2 3" xfId="33059" xr:uid="{908D74A4-2EF7-4443-8F08-9DDB1532C57A}"/>
    <cellStyle name="Normal 32 2 2 4" xfId="38543" xr:uid="{1F4A4396-92A6-4AA3-99D2-98936C92BE2D}"/>
    <cellStyle name="Normal 32 2 3" xfId="24836" xr:uid="{15381693-62B6-4221-B2C9-A2E24DC0E45D}"/>
    <cellStyle name="Normal 32 2 4" xfId="30330" xr:uid="{7F24AF34-9F7E-48AF-83BD-EDC31473E73A}"/>
    <cellStyle name="Normal 32 2 5" xfId="35814" xr:uid="{6F7D74F9-F2D3-4D0D-9DE1-73E722B9C62D}"/>
    <cellStyle name="Normal 32 3" xfId="11668" xr:uid="{53FE97B9-71F7-4935-82BA-D8DAF38D6FCA}"/>
    <cellStyle name="Normal 32 4" xfId="16904" xr:uid="{A2AD25BD-7CC1-4304-B66C-B27DFE8FFDE0}"/>
    <cellStyle name="Normal 32 5" xfId="19127" xr:uid="{29483FF0-7001-4A99-BB07-1E0ED407506D}"/>
    <cellStyle name="Normal 32 6" xfId="9414" xr:uid="{C7C3F1C9-B8EB-41AB-82C0-393BBB2E4B9F}"/>
    <cellStyle name="Normal 32 6 2" xfId="20735" xr:uid="{77FE30D9-6E63-442E-AC93-6D5F6E0CC70B}"/>
    <cellStyle name="Normal 32 6 2 2" xfId="26291" xr:uid="{DFD032B3-538B-4D9C-B446-16396FC540AC}"/>
    <cellStyle name="Normal 32 6 2 3" xfId="31785" xr:uid="{B04B51EC-5B65-4459-81FC-4F7F0F874EF3}"/>
    <cellStyle name="Normal 32 6 2 4" xfId="37269" xr:uid="{9BA7CE98-6828-4771-B089-25E3FEF64F1D}"/>
    <cellStyle name="Normal 32 6 3" xfId="23562" xr:uid="{1B587D1B-24D7-4924-BF11-B2F94BF2DB11}"/>
    <cellStyle name="Normal 32 6 4" xfId="29056" xr:uid="{A8877D25-DD3A-4919-9AD2-BE6AE583B7A8}"/>
    <cellStyle name="Normal 32 6 5" xfId="34540" xr:uid="{97D481EF-E594-4091-86E7-3734A1DD5DF6}"/>
    <cellStyle name="Normal 320" xfId="39538" xr:uid="{8C9E588F-A051-4844-B611-7590881C97EF}"/>
    <cellStyle name="Normal 321" xfId="39539" xr:uid="{F14DED84-FFE2-414E-BCA7-5F78CE494444}"/>
    <cellStyle name="Normal 322" xfId="39540" xr:uid="{9206E34D-B565-4817-B2B0-1AC38E3306C6}"/>
    <cellStyle name="Normal 323" xfId="39541" xr:uid="{DB016AB9-A1BD-4F2C-B04B-C20878CB676C}"/>
    <cellStyle name="Normal 324" xfId="39542" xr:uid="{C9D7C777-DED1-4641-A945-9BBC6A0390AD}"/>
    <cellStyle name="Normal 325" xfId="39543" xr:uid="{452C50F4-DE76-482D-A2AD-7B906FC3C5DF}"/>
    <cellStyle name="Normal 326" xfId="39544" xr:uid="{ABC55B33-8AD1-4D7C-8C01-AAED5612EB22}"/>
    <cellStyle name="Normal 327" xfId="39545" xr:uid="{0013252A-24BF-433E-8B1D-AD4B8BE718FB}"/>
    <cellStyle name="Normal 328" xfId="39546" xr:uid="{AFDE017D-0323-4484-B000-76D63E3CC860}"/>
    <cellStyle name="Normal 329" xfId="39547" xr:uid="{B991A1FF-93F2-42AB-BDEC-D8C2C4701128}"/>
    <cellStyle name="Normal 33" xfId="6313" xr:uid="{BDE1F8A5-6DEE-4A5A-A80D-34CE648CC45B}"/>
    <cellStyle name="Normal 33 2" xfId="14723" xr:uid="{B7CD8536-5A58-4DC0-8C46-2A8951D32D64}"/>
    <cellStyle name="Normal 33 2 2" xfId="22010" xr:uid="{FBE6524F-3E81-49E1-A860-A849CAB43BB2}"/>
    <cellStyle name="Normal 33 2 2 2" xfId="27566" xr:uid="{D1C4A898-B227-4C8B-8215-71D83B120CAF}"/>
    <cellStyle name="Normal 33 2 2 3" xfId="33060" xr:uid="{C020DD8E-2309-460B-9E64-535A5396F43E}"/>
    <cellStyle name="Normal 33 2 2 4" xfId="38544" xr:uid="{5608AB6D-76FF-43D6-AE02-BED8AA80A325}"/>
    <cellStyle name="Normal 33 2 3" xfId="24837" xr:uid="{C32EDB08-5D20-4D0A-83B6-2E53757BCAEE}"/>
    <cellStyle name="Normal 33 2 4" xfId="30331" xr:uid="{EA291DE8-18A0-4644-8CB3-AC55DE56D205}"/>
    <cellStyle name="Normal 33 2 5" xfId="35815" xr:uid="{CD9349E7-3827-4A3D-B40D-2F7387434067}"/>
    <cellStyle name="Normal 33 3" xfId="11669" xr:uid="{46350FB2-2B59-43C5-9E5B-B76974342B72}"/>
    <cellStyle name="Normal 33 4" xfId="16905" xr:uid="{4BFB41AC-B70F-4E54-AA16-BD4FA58222E6}"/>
    <cellStyle name="Normal 33 5" xfId="19128" xr:uid="{253884B5-D34D-4ED2-8993-CE1799E2F493}"/>
    <cellStyle name="Normal 33 6" xfId="9415" xr:uid="{4BF5405D-F457-4CF7-AEAC-2825C8546F01}"/>
    <cellStyle name="Normal 33 6 2" xfId="20736" xr:uid="{E60F319A-EC7F-42F2-B41A-6FB07FF7D4EB}"/>
    <cellStyle name="Normal 33 6 2 2" xfId="26292" xr:uid="{8AA33208-E0E3-4407-A646-612962FAE3FC}"/>
    <cellStyle name="Normal 33 6 2 3" xfId="31786" xr:uid="{EC823552-2CDD-405F-93AE-81987D63D608}"/>
    <cellStyle name="Normal 33 6 2 4" xfId="37270" xr:uid="{64040861-D7C9-4EE2-B83C-773A5CC48A8C}"/>
    <cellStyle name="Normal 33 6 3" xfId="23563" xr:uid="{7FDA8496-9CD8-49F5-9422-78DD11B92868}"/>
    <cellStyle name="Normal 33 6 4" xfId="29057" xr:uid="{1DA50DF8-233E-45F7-875D-EE2A229E8B58}"/>
    <cellStyle name="Normal 33 6 5" xfId="34541" xr:uid="{D75537EF-2513-4431-9858-5F9B17C1AD3D}"/>
    <cellStyle name="Normal 330" xfId="39548" xr:uid="{A1987373-D3FB-4562-A2F4-476BAC44A1F1}"/>
    <cellStyle name="Normal 331" xfId="39549" xr:uid="{97327A23-01B6-4265-B3D0-3B68844FB46E}"/>
    <cellStyle name="Normal 332" xfId="39550" xr:uid="{CA6E8C6E-A779-42BC-B039-B9E2BFFD6421}"/>
    <cellStyle name="Normal 333" xfId="39551" xr:uid="{38D1A0E3-EA05-48A7-9A13-679BB5CD58BE}"/>
    <cellStyle name="Normal 334" xfId="39552" xr:uid="{32AB79CB-CA23-499F-BD25-6E3D7AA04F67}"/>
    <cellStyle name="Normal 335" xfId="39553" xr:uid="{B8A6B760-00AB-49C4-86E2-1401D8709938}"/>
    <cellStyle name="Normal 336" xfId="39554" xr:uid="{0DD12F06-CB45-4DF2-BF25-27F3CCB779E0}"/>
    <cellStyle name="Normal 337" xfId="39555" xr:uid="{E1BA00C7-DF9C-494B-AE76-8799051FA2BE}"/>
    <cellStyle name="Normal 338" xfId="39556" xr:uid="{AC818F60-8543-42BB-8261-8E27098C7AC2}"/>
    <cellStyle name="Normal 339" xfId="39557" xr:uid="{5DDFEFF9-DFBF-4E16-B374-B898F94B289C}"/>
    <cellStyle name="Normal 34" xfId="6314" xr:uid="{69C89405-E02B-4C3F-B394-4E3B4F76533C}"/>
    <cellStyle name="Normal 34 2" xfId="14724" xr:uid="{0D5ACA85-DE5A-470C-8EB0-798918921EF0}"/>
    <cellStyle name="Normal 34 2 2" xfId="22011" xr:uid="{54D776A9-2F52-4F93-8C11-B0526A52A84B}"/>
    <cellStyle name="Normal 34 2 2 2" xfId="27567" xr:uid="{2470B878-5AEC-4C72-A886-AFA994CADD03}"/>
    <cellStyle name="Normal 34 2 2 3" xfId="33061" xr:uid="{0AC1B340-7517-4157-9494-B40C861B735F}"/>
    <cellStyle name="Normal 34 2 2 4" xfId="38545" xr:uid="{8FD2B9F9-D4AB-414D-8C39-04B7186CB36C}"/>
    <cellStyle name="Normal 34 2 3" xfId="24838" xr:uid="{030C0564-3210-4AF7-AF67-8F2618B4A809}"/>
    <cellStyle name="Normal 34 2 4" xfId="30332" xr:uid="{8689197C-550B-49FE-94AD-4CF363C08C16}"/>
    <cellStyle name="Normal 34 2 5" xfId="35816" xr:uid="{FC34EE1D-3671-4F1B-8ADD-9BF5429B1552}"/>
    <cellStyle name="Normal 34 3" xfId="19129" xr:uid="{1D0558D8-4134-4102-972F-78D843DC7956}"/>
    <cellStyle name="Normal 34 4" xfId="9416" xr:uid="{43089181-24C6-4AD9-BB64-24F7FC3AB752}"/>
    <cellStyle name="Normal 34 4 2" xfId="20737" xr:uid="{96C8E18D-65F8-4D6A-8047-6E95C3D257F1}"/>
    <cellStyle name="Normal 34 4 2 2" xfId="26293" xr:uid="{2328C3C3-BF3E-4D22-87D7-AD1E639D93DF}"/>
    <cellStyle name="Normal 34 4 2 3" xfId="31787" xr:uid="{AA82D774-C730-437A-B239-685164AE953A}"/>
    <cellStyle name="Normal 34 4 2 4" xfId="37271" xr:uid="{8BB8EAC6-B079-4219-A9CB-069DC29C2944}"/>
    <cellStyle name="Normal 34 4 3" xfId="23564" xr:uid="{69EA31CA-5B7D-4E04-9B0F-9299A3626F7A}"/>
    <cellStyle name="Normal 34 4 4" xfId="29058" xr:uid="{405C42AA-B1B0-493E-B6E6-90490CCC05EE}"/>
    <cellStyle name="Normal 34 4 5" xfId="34542" xr:uid="{D7A17FFC-7506-471E-A357-50093E59976C}"/>
    <cellStyle name="Normal 340" xfId="39558" xr:uid="{F46DD670-4429-4C4F-A81F-FA9FAF0E29AF}"/>
    <cellStyle name="Normal 341" xfId="39559" xr:uid="{0554CAC0-B738-4E99-B50C-2190A30C93C5}"/>
    <cellStyle name="Normal 342" xfId="39560" xr:uid="{934EAE51-4B6A-463D-897A-9F1281C23A7A}"/>
    <cellStyle name="Normal 343" xfId="39561" xr:uid="{CFDC4BE0-6DD2-4CFF-9CC1-0A367BEEDB51}"/>
    <cellStyle name="Normal 344" xfId="39562" xr:uid="{1BDB655A-A432-4F1B-BF31-1962F5DBD4C2}"/>
    <cellStyle name="Normal 345" xfId="39563" xr:uid="{133A2915-9D68-4646-BCDD-87CF34689FA5}"/>
    <cellStyle name="Normal 346" xfId="39564" xr:uid="{2B8CF2A4-C57D-45F2-96E9-7DEB4E5D3DC1}"/>
    <cellStyle name="Normal 347" xfId="39565" xr:uid="{2A4EF81D-FA43-4E41-9CB3-F2688BFC875C}"/>
    <cellStyle name="Normal 348" xfId="39566" xr:uid="{914A7CD0-C6CB-450D-B9F0-27AD2C14A18A}"/>
    <cellStyle name="Normal 349" xfId="39567" xr:uid="{DBD701A6-1A45-4B95-8FCB-0CD173FF2B86}"/>
    <cellStyle name="Normal 35" xfId="6315" xr:uid="{8E953A7D-B59C-4ADA-9C95-677324CCD0B5}"/>
    <cellStyle name="Normal 35 10" xfId="6316" xr:uid="{D4D10726-BB83-4E6E-83CC-B090547BC0BB}"/>
    <cellStyle name="Normal 35 10 2" xfId="14726" xr:uid="{8F378384-5725-4A30-BC23-30AD09294908}"/>
    <cellStyle name="Normal 35 10 2 2" xfId="22013" xr:uid="{5D85E17F-FCA1-4284-8E5B-89C8617EB652}"/>
    <cellStyle name="Normal 35 10 2 2 2" xfId="27569" xr:uid="{5B934EA7-23FA-4EDE-A548-B958E89222E6}"/>
    <cellStyle name="Normal 35 10 2 2 3" xfId="33063" xr:uid="{3073C1BE-5D43-48E4-944A-BB46F899DA9A}"/>
    <cellStyle name="Normal 35 10 2 2 4" xfId="38547" xr:uid="{07077EB9-5943-4211-B1C3-E9F448C112E9}"/>
    <cellStyle name="Normal 35 10 2 3" xfId="24840" xr:uid="{F812A902-D48F-43E1-ABD8-4838A02328FC}"/>
    <cellStyle name="Normal 35 10 2 4" xfId="30334" xr:uid="{AA9C8BF8-14C5-4411-AC7E-851F4B314D1C}"/>
    <cellStyle name="Normal 35 10 2 5" xfId="35818" xr:uid="{B00C2ECE-9CC8-4481-8D2D-C3EC5A5896F5}"/>
    <cellStyle name="Normal 35 10 3" xfId="11671" xr:uid="{DEAB8CB0-C4AB-41CA-9D57-9DBE602EDBB8}"/>
    <cellStyle name="Normal 35 10 4" xfId="16907" xr:uid="{CBC055E1-88A0-491B-B22B-A296082DE630}"/>
    <cellStyle name="Normal 35 10 5" xfId="19131" xr:uid="{62423D07-CEB6-4040-BE04-B4F4DF7AB7DB}"/>
    <cellStyle name="Normal 35 10 6" xfId="9418" xr:uid="{3D5CAEA0-1C03-4002-8601-22E038B5C5AB}"/>
    <cellStyle name="Normal 35 10 6 2" xfId="20739" xr:uid="{568F2323-3923-4702-8B4C-06FD4436C3F8}"/>
    <cellStyle name="Normal 35 10 6 2 2" xfId="26295" xr:uid="{489A4BCF-AD4E-4E07-B872-431D23902BF0}"/>
    <cellStyle name="Normal 35 10 6 2 3" xfId="31789" xr:uid="{4025479E-1277-4620-8303-38F40CD66F79}"/>
    <cellStyle name="Normal 35 10 6 2 4" xfId="37273" xr:uid="{B5EBB8A3-AC11-4CF9-8D0E-835C63B07AD0}"/>
    <cellStyle name="Normal 35 10 6 3" xfId="23566" xr:uid="{69E416E9-F1AB-4CF5-8B80-F1AB39FF3A29}"/>
    <cellStyle name="Normal 35 10 6 4" xfId="29060" xr:uid="{A850E6E9-533D-4A44-B8A8-774005447597}"/>
    <cellStyle name="Normal 35 10 6 5" xfId="34544" xr:uid="{E86E7C23-48C7-4764-A648-4FBCCF374706}"/>
    <cellStyle name="Normal 35 11" xfId="14725" xr:uid="{7FD319BE-4256-43F2-BBCC-8A80C7684B56}"/>
    <cellStyle name="Normal 35 11 2" xfId="22012" xr:uid="{CB6BC03F-3144-4D31-8C9A-E8947F1EE8B6}"/>
    <cellStyle name="Normal 35 11 2 2" xfId="27568" xr:uid="{7FA6AA85-B9CA-4A54-9AD9-6ED240745BA3}"/>
    <cellStyle name="Normal 35 11 2 3" xfId="33062" xr:uid="{51939939-48F3-42CD-B05D-99D117A478C2}"/>
    <cellStyle name="Normal 35 11 2 4" xfId="38546" xr:uid="{C7F851DD-118A-4003-A0B8-1DC6ECC5654D}"/>
    <cellStyle name="Normal 35 11 3" xfId="24839" xr:uid="{5624DD40-1086-46C9-9748-19B9315094B8}"/>
    <cellStyle name="Normal 35 11 4" xfId="30333" xr:uid="{790185C3-B60C-4F14-B1F9-EB2637B055A3}"/>
    <cellStyle name="Normal 35 11 5" xfId="35817" xr:uid="{FFDB52DC-78F3-4E55-9C1F-A3CD8E5524A2}"/>
    <cellStyle name="Normal 35 12" xfId="11670" xr:uid="{3C62B897-BD70-43BA-9F11-C1E69C8358AF}"/>
    <cellStyle name="Normal 35 13" xfId="16906" xr:uid="{CE2FE520-BEDF-4BF5-B7D9-EDBD8B143520}"/>
    <cellStyle name="Normal 35 14" xfId="19130" xr:uid="{A26ADEE3-26CB-46D1-9B1B-FCA6A1490BD4}"/>
    <cellStyle name="Normal 35 15" xfId="9417" xr:uid="{346FB42A-A545-4181-9BCB-21BD79708BA0}"/>
    <cellStyle name="Normal 35 15 2" xfId="20738" xr:uid="{67DAC081-8FA5-48F1-8C98-978D2FCF4D3F}"/>
    <cellStyle name="Normal 35 15 2 2" xfId="26294" xr:uid="{36011045-B2A0-4967-B20B-2FD362F99B15}"/>
    <cellStyle name="Normal 35 15 2 3" xfId="31788" xr:uid="{D7A1ADEC-7642-44EB-8E05-30A7FB86ACF5}"/>
    <cellStyle name="Normal 35 15 2 4" xfId="37272" xr:uid="{09B4005F-E8B1-4E0C-8066-651C4F6969A5}"/>
    <cellStyle name="Normal 35 15 3" xfId="23565" xr:uid="{EB786D48-EB8E-44A9-A3AD-956E0EC47623}"/>
    <cellStyle name="Normal 35 15 4" xfId="29059" xr:uid="{9EFC1DE7-522B-480C-B3B5-41957F7F95CD}"/>
    <cellStyle name="Normal 35 15 5" xfId="34543" xr:uid="{3F340096-DEA0-4720-B6D2-1B047A02CB23}"/>
    <cellStyle name="Normal 35 2" xfId="6317" xr:uid="{7FFD97D8-D800-464E-8E43-066656953DA2}"/>
    <cellStyle name="Normal 35 2 2" xfId="14727" xr:uid="{92F28FBB-552E-4946-AA31-58D61A0BAE7F}"/>
    <cellStyle name="Normal 35 2 2 2" xfId="22014" xr:uid="{56C3FCA8-E9FA-4D80-A4F5-2B47141C3CC5}"/>
    <cellStyle name="Normal 35 2 2 2 2" xfId="27570" xr:uid="{ADAFE562-45B0-41F1-9755-9C1A34BA5F75}"/>
    <cellStyle name="Normal 35 2 2 2 3" xfId="33064" xr:uid="{1B577280-85B3-4AE8-8283-179F92A3809E}"/>
    <cellStyle name="Normal 35 2 2 2 4" xfId="38548" xr:uid="{DDBDF094-04AC-4897-AE94-60207ABD01FA}"/>
    <cellStyle name="Normal 35 2 2 3" xfId="24841" xr:uid="{854E9170-88C5-4ACE-A67E-5A2B93C32CEB}"/>
    <cellStyle name="Normal 35 2 2 4" xfId="30335" xr:uid="{09E3EDC0-1B45-4BEB-8A80-F82728C894A0}"/>
    <cellStyle name="Normal 35 2 2 5" xfId="35819" xr:uid="{379CE76C-E76B-4EC1-AA37-F18318475761}"/>
    <cellStyle name="Normal 35 2 3" xfId="11672" xr:uid="{11DCDCA0-1F57-443A-9134-3534CA2C52E9}"/>
    <cellStyle name="Normal 35 2 4" xfId="16908" xr:uid="{18EF02CE-3177-413E-8A76-CD6F6F1AD56A}"/>
    <cellStyle name="Normal 35 2 5" xfId="19132" xr:uid="{3ECF72F1-AF1D-439E-9816-62ABD08B185E}"/>
    <cellStyle name="Normal 35 2 6" xfId="9419" xr:uid="{FBDEA600-E1D3-49DC-B32D-563D2E247305}"/>
    <cellStyle name="Normal 35 2 6 2" xfId="20740" xr:uid="{2AE952C0-037E-4142-B185-CFEE1C0A4DDC}"/>
    <cellStyle name="Normal 35 2 6 2 2" xfId="26296" xr:uid="{C9D075B3-2DE5-419E-8E48-2E9D33E5A9F4}"/>
    <cellStyle name="Normal 35 2 6 2 3" xfId="31790" xr:uid="{0752A7CC-30E8-45E7-8249-3D6D7B74ACC5}"/>
    <cellStyle name="Normal 35 2 6 2 4" xfId="37274" xr:uid="{D3486DDB-74EC-4783-92B9-C641511087E0}"/>
    <cellStyle name="Normal 35 2 6 3" xfId="23567" xr:uid="{E5900AFC-CCEC-42A3-AFF8-97258D10AA41}"/>
    <cellStyle name="Normal 35 2 6 4" xfId="29061" xr:uid="{A846B20E-8F9A-43FC-B1F2-0587E5BD9A12}"/>
    <cellStyle name="Normal 35 2 6 5" xfId="34545" xr:uid="{574A3569-B60A-41CD-9B3B-ABB24797739F}"/>
    <cellStyle name="Normal 35 3" xfId="6318" xr:uid="{84EADB9B-7D63-4C2A-82D4-6BEC6E578F49}"/>
    <cellStyle name="Normal 35 3 2" xfId="14728" xr:uid="{773FE80C-3F1C-4FE4-AC55-C02FE2517D4B}"/>
    <cellStyle name="Normal 35 3 2 2" xfId="22015" xr:uid="{3C3CC7B8-E302-4D1D-809D-DD414FA8E4C0}"/>
    <cellStyle name="Normal 35 3 2 2 2" xfId="27571" xr:uid="{9A6D70D7-81F5-4870-AF89-21223AC12EAF}"/>
    <cellStyle name="Normal 35 3 2 2 3" xfId="33065" xr:uid="{D38CA25B-B5F0-49AD-AA81-508570BF6081}"/>
    <cellStyle name="Normal 35 3 2 2 4" xfId="38549" xr:uid="{A0F8AABA-FE53-41AB-94B9-E087CCF806A1}"/>
    <cellStyle name="Normal 35 3 2 3" xfId="24842" xr:uid="{CD1852EC-86AB-4ABB-AEC4-6D0445C0A6DB}"/>
    <cellStyle name="Normal 35 3 2 4" xfId="30336" xr:uid="{A4F08FAE-DB0E-48F7-8834-E762ECCD56D9}"/>
    <cellStyle name="Normal 35 3 2 5" xfId="35820" xr:uid="{DB557D85-E196-4850-9AA8-4DB0B2B59D79}"/>
    <cellStyle name="Normal 35 3 3" xfId="11673" xr:uid="{55CB4DE0-D8F0-41D4-8FE1-D6855E24B3E4}"/>
    <cellStyle name="Normal 35 3 4" xfId="16909" xr:uid="{1232FF37-3868-4FDC-8CC4-87E601264E40}"/>
    <cellStyle name="Normal 35 3 5" xfId="19133" xr:uid="{0CAD8011-303A-49F2-8290-88AA7646F22A}"/>
    <cellStyle name="Normal 35 3 6" xfId="9420" xr:uid="{A50C2D55-7855-4D4C-AFE7-7ED368988662}"/>
    <cellStyle name="Normal 35 3 6 2" xfId="20741" xr:uid="{6D8B2A28-57EA-4926-AADF-2769B1455422}"/>
    <cellStyle name="Normal 35 3 6 2 2" xfId="26297" xr:uid="{CC4D11E5-C3AB-43AB-9239-F966ECB1033B}"/>
    <cellStyle name="Normal 35 3 6 2 3" xfId="31791" xr:uid="{E96A00A3-EE7A-4DC6-B228-4CB0CD89D373}"/>
    <cellStyle name="Normal 35 3 6 2 4" xfId="37275" xr:uid="{143BF99B-91C3-44C6-94A4-696B0EFBCEB0}"/>
    <cellStyle name="Normal 35 3 6 3" xfId="23568" xr:uid="{504EE97F-5E3F-4BC2-81A8-40E127095E2D}"/>
    <cellStyle name="Normal 35 3 6 4" xfId="29062" xr:uid="{04B2A9CA-F2F0-4FF5-8BF2-35CE69EA26B1}"/>
    <cellStyle name="Normal 35 3 6 5" xfId="34546" xr:uid="{A585F560-876C-49DD-943B-CD54163C101B}"/>
    <cellStyle name="Normal 35 4" xfId="6319" xr:uid="{ADBE5BD3-BE66-4016-9EB7-316F7C30337F}"/>
    <cellStyle name="Normal 35 4 2" xfId="14729" xr:uid="{213E850E-6E11-4E4D-BD40-643EC1EF7BEA}"/>
    <cellStyle name="Normal 35 4 2 2" xfId="22016" xr:uid="{A5350A3E-5601-4A9B-99F6-C9489FC0EABC}"/>
    <cellStyle name="Normal 35 4 2 2 2" xfId="27572" xr:uid="{E5FB038A-94EB-4A47-94F9-C6398AA0A3C0}"/>
    <cellStyle name="Normal 35 4 2 2 3" xfId="33066" xr:uid="{7D0FDBCC-C4E7-4BB5-8621-61A32B38E07B}"/>
    <cellStyle name="Normal 35 4 2 2 4" xfId="38550" xr:uid="{F076888B-75DD-4597-B2C0-3CACE68A0DDD}"/>
    <cellStyle name="Normal 35 4 2 3" xfId="24843" xr:uid="{98B67D8C-7683-4E6D-81BA-10C2489D33FC}"/>
    <cellStyle name="Normal 35 4 2 4" xfId="30337" xr:uid="{9EDC6763-D760-4EFE-AAF6-673BD2EDB575}"/>
    <cellStyle name="Normal 35 4 2 5" xfId="35821" xr:uid="{8B9410C0-4C13-40CE-80F1-434F74E02275}"/>
    <cellStyle name="Normal 35 4 3" xfId="11674" xr:uid="{BC52DBD7-A379-4901-94F6-64C5E0B8BA22}"/>
    <cellStyle name="Normal 35 4 4" xfId="16910" xr:uid="{76B07FFC-DC7D-4C22-B5BD-887E42A36C71}"/>
    <cellStyle name="Normal 35 4 5" xfId="19134" xr:uid="{B036415A-BDC5-428F-BA1D-2710E3384710}"/>
    <cellStyle name="Normal 35 4 6" xfId="9421" xr:uid="{ECBAF290-086B-48B1-A377-A4B47461F85A}"/>
    <cellStyle name="Normal 35 4 6 2" xfId="20742" xr:uid="{151BCD47-6D68-44A6-BD1E-54565BEED396}"/>
    <cellStyle name="Normal 35 4 6 2 2" xfId="26298" xr:uid="{5D86637A-73B2-4D94-9F61-7D085F81C863}"/>
    <cellStyle name="Normal 35 4 6 2 3" xfId="31792" xr:uid="{20E7C803-0BA0-4DE1-8AE1-D9B15CD23306}"/>
    <cellStyle name="Normal 35 4 6 2 4" xfId="37276" xr:uid="{2472A088-A0AB-43A0-9ED6-478A1C6E7799}"/>
    <cellStyle name="Normal 35 4 6 3" xfId="23569" xr:uid="{48153FA4-CFD2-43C4-9641-C7258B0B20F0}"/>
    <cellStyle name="Normal 35 4 6 4" xfId="29063" xr:uid="{31B8FFB3-499C-4252-91A9-5385DEA6A4EF}"/>
    <cellStyle name="Normal 35 4 6 5" xfId="34547" xr:uid="{AFC4A933-9AE1-46E9-9513-6B059520750B}"/>
    <cellStyle name="Normal 35 5" xfId="6320" xr:uid="{184EAB08-7791-43E8-99B5-EA3898967C3F}"/>
    <cellStyle name="Normal 35 5 2" xfId="14730" xr:uid="{20B384D4-3D6F-4F87-861B-09E409CD5EB1}"/>
    <cellStyle name="Normal 35 5 2 2" xfId="22017" xr:uid="{676CCDF2-7014-4B0A-B615-1884542F146C}"/>
    <cellStyle name="Normal 35 5 2 2 2" xfId="27573" xr:uid="{F7FF7D6A-1A6E-4F89-BF55-0B8ABB742ABA}"/>
    <cellStyle name="Normal 35 5 2 2 3" xfId="33067" xr:uid="{E886E71E-7DFE-4170-B828-C7F50BA4F4CA}"/>
    <cellStyle name="Normal 35 5 2 2 4" xfId="38551" xr:uid="{4EEA9788-3556-49E4-A28E-A208DCB093FF}"/>
    <cellStyle name="Normal 35 5 2 3" xfId="24844" xr:uid="{5E666DC9-841F-4FBD-A8FF-8A870BC03E63}"/>
    <cellStyle name="Normal 35 5 2 4" xfId="30338" xr:uid="{2DAC5656-7E7F-4EB8-A577-608747AB79EC}"/>
    <cellStyle name="Normal 35 5 2 5" xfId="35822" xr:uid="{1F426577-34A4-46E7-9464-22877FE2B862}"/>
    <cellStyle name="Normal 35 5 3" xfId="11675" xr:uid="{B03112E7-DFBD-4505-9584-9F4740750C4B}"/>
    <cellStyle name="Normal 35 5 4" xfId="16911" xr:uid="{70BDF167-69C6-4508-8752-D236B4ACCFCF}"/>
    <cellStyle name="Normal 35 5 5" xfId="19135" xr:uid="{2BA9CD0D-1B4D-4DC0-BF6B-504515F12675}"/>
    <cellStyle name="Normal 35 5 6" xfId="9422" xr:uid="{20ED77AD-2A48-4318-B161-C96032BD612D}"/>
    <cellStyle name="Normal 35 5 6 2" xfId="20743" xr:uid="{74676CDE-ED78-4074-BAA7-91B07786816A}"/>
    <cellStyle name="Normal 35 5 6 2 2" xfId="26299" xr:uid="{19CE7E5A-9DBF-4D5C-8C6E-46BF77A3A465}"/>
    <cellStyle name="Normal 35 5 6 2 3" xfId="31793" xr:uid="{D0DD3458-1732-4E22-9730-4B39C9FA0E8E}"/>
    <cellStyle name="Normal 35 5 6 2 4" xfId="37277" xr:uid="{8DDCA7D7-3C12-4FDD-A331-776919F8A284}"/>
    <cellStyle name="Normal 35 5 6 3" xfId="23570" xr:uid="{3E0E40DA-2EC5-4C54-807C-2E2D8390FE1C}"/>
    <cellStyle name="Normal 35 5 6 4" xfId="29064" xr:uid="{A622B64A-BBC4-45FD-AE5F-4119F88B19C1}"/>
    <cellStyle name="Normal 35 5 6 5" xfId="34548" xr:uid="{C5C5B58D-5AE5-426E-ACBC-96B6BBE80D7F}"/>
    <cellStyle name="Normal 35 6" xfId="6321" xr:uid="{19A599BE-FEDA-48A3-8869-A90D09752427}"/>
    <cellStyle name="Normal 35 6 2" xfId="14731" xr:uid="{70C0F58A-58D8-43C1-B860-12DB726F1810}"/>
    <cellStyle name="Normal 35 6 2 2" xfId="22018" xr:uid="{679733CC-080F-43E0-8C9F-9A2DBA7B7B7C}"/>
    <cellStyle name="Normal 35 6 2 2 2" xfId="27574" xr:uid="{D60534D7-39CB-464B-8D0F-5F889E67F60E}"/>
    <cellStyle name="Normal 35 6 2 2 3" xfId="33068" xr:uid="{93A02F12-7C29-4203-84B4-7318B6B27715}"/>
    <cellStyle name="Normal 35 6 2 2 4" xfId="38552" xr:uid="{3B8BF147-751A-4A9B-BF81-9709CF3B897D}"/>
    <cellStyle name="Normal 35 6 2 3" xfId="24845" xr:uid="{B6AF973A-3440-45CA-AF34-30AAB010E444}"/>
    <cellStyle name="Normal 35 6 2 4" xfId="30339" xr:uid="{CF4EB3CC-E3AE-41B5-BA07-B47DE331D4F3}"/>
    <cellStyle name="Normal 35 6 2 5" xfId="35823" xr:uid="{88DEE49A-D489-42A0-B14F-DFCFDE05A18F}"/>
    <cellStyle name="Normal 35 6 3" xfId="11676" xr:uid="{32B1F244-C04F-45A8-AA77-321F7E1778E9}"/>
    <cellStyle name="Normal 35 6 4" xfId="16912" xr:uid="{E5869413-F439-4874-BE4D-FF23E7801E31}"/>
    <cellStyle name="Normal 35 6 5" xfId="19136" xr:uid="{06068783-D86F-42F0-8B2A-083F157F114A}"/>
    <cellStyle name="Normal 35 6 6" xfId="9423" xr:uid="{88B18869-78C2-4E5F-869D-E8ADC9E38826}"/>
    <cellStyle name="Normal 35 6 6 2" xfId="20744" xr:uid="{47BB3510-B778-49A1-9319-8B3A9CC38958}"/>
    <cellStyle name="Normal 35 6 6 2 2" xfId="26300" xr:uid="{1C3D2927-2A08-4CAD-B4AB-83CD1A7DBBAA}"/>
    <cellStyle name="Normal 35 6 6 2 3" xfId="31794" xr:uid="{3E7F3E66-FA98-47E9-9E5B-1FE896E25AAF}"/>
    <cellStyle name="Normal 35 6 6 2 4" xfId="37278" xr:uid="{8AB145F4-6033-4035-8029-9300662C43DC}"/>
    <cellStyle name="Normal 35 6 6 3" xfId="23571" xr:uid="{C6A5AA05-98AF-4CF6-A823-CAC6BC6E8E2D}"/>
    <cellStyle name="Normal 35 6 6 4" xfId="29065" xr:uid="{7DDD3D86-E78B-453C-BD6D-ACAA8657D745}"/>
    <cellStyle name="Normal 35 6 6 5" xfId="34549" xr:uid="{8ACE1C79-69E8-4ED6-8FE3-6D5F85EE707B}"/>
    <cellStyle name="Normal 35 7" xfId="6322" xr:uid="{87D62D8B-8A9B-47F9-AE3A-BD43FC621736}"/>
    <cellStyle name="Normal 35 7 2" xfId="14732" xr:uid="{BF7D7C92-048C-4B4B-8176-59E8E59EA535}"/>
    <cellStyle name="Normal 35 7 2 2" xfId="22019" xr:uid="{E2425CF4-E2EE-4F6D-9293-189AD25B4FD8}"/>
    <cellStyle name="Normal 35 7 2 2 2" xfId="27575" xr:uid="{A50AD972-6B15-474A-959C-79E536AFD3EF}"/>
    <cellStyle name="Normal 35 7 2 2 3" xfId="33069" xr:uid="{BAC78DE8-7823-4FD4-9D8F-131474716F3B}"/>
    <cellStyle name="Normal 35 7 2 2 4" xfId="38553" xr:uid="{68CBE8BD-8729-482B-8793-0A8089522CDC}"/>
    <cellStyle name="Normal 35 7 2 3" xfId="24846" xr:uid="{50594AB0-D1E9-47DD-AF8C-2B78BBDB73B9}"/>
    <cellStyle name="Normal 35 7 2 4" xfId="30340" xr:uid="{65F597D5-51FF-43AD-BB4C-799974261B2F}"/>
    <cellStyle name="Normal 35 7 2 5" xfId="35824" xr:uid="{96375808-9FAA-4F59-838C-5C9D62CFB529}"/>
    <cellStyle name="Normal 35 7 3" xfId="11677" xr:uid="{11A45E7C-9C70-4FD4-9FC3-160FE6DB5D59}"/>
    <cellStyle name="Normal 35 7 4" xfId="16913" xr:uid="{85D26203-6920-4BB5-954D-D2CAA0EA1697}"/>
    <cellStyle name="Normal 35 7 5" xfId="19137" xr:uid="{0CD94A04-B7C8-46D8-92A7-0C908A58A508}"/>
    <cellStyle name="Normal 35 7 6" xfId="9424" xr:uid="{0AAACFF7-4F27-4CE2-BD30-C619514C8BEC}"/>
    <cellStyle name="Normal 35 7 6 2" xfId="20745" xr:uid="{CEBE75F5-1C6F-4A70-96E7-D09073AABE9F}"/>
    <cellStyle name="Normal 35 7 6 2 2" xfId="26301" xr:uid="{BA85C08A-133C-48DB-89AE-7D503B3DAA3C}"/>
    <cellStyle name="Normal 35 7 6 2 3" xfId="31795" xr:uid="{BAF42DAA-7570-42E6-8BD6-830188644180}"/>
    <cellStyle name="Normal 35 7 6 2 4" xfId="37279" xr:uid="{CC0635DD-1DF9-4521-96B5-06967C1E4C97}"/>
    <cellStyle name="Normal 35 7 6 3" xfId="23572" xr:uid="{9874C495-4C26-4B0A-AAED-9EE9C73B511E}"/>
    <cellStyle name="Normal 35 7 6 4" xfId="29066" xr:uid="{9FDBC4A7-D410-4B75-A5FE-C748F20FAA3C}"/>
    <cellStyle name="Normal 35 7 6 5" xfId="34550" xr:uid="{F0CC95AF-80AE-4416-8A9C-B9E4BEEECCED}"/>
    <cellStyle name="Normal 35 8" xfId="6323" xr:uid="{BCEEE541-708B-4FE0-80E5-4795D24C3B34}"/>
    <cellStyle name="Normal 35 8 2" xfId="14733" xr:uid="{B7FBE25F-C8EC-4071-A623-7D58F18BB11D}"/>
    <cellStyle name="Normal 35 8 2 2" xfId="22020" xr:uid="{01F20E65-62B2-4E49-AB8A-3806633BC4D5}"/>
    <cellStyle name="Normal 35 8 2 2 2" xfId="27576" xr:uid="{23235CAC-69D5-4D95-B008-DA6CD6757704}"/>
    <cellStyle name="Normal 35 8 2 2 3" xfId="33070" xr:uid="{4D9B38D1-10A1-4C56-9BAD-71F2CF0C55C4}"/>
    <cellStyle name="Normal 35 8 2 2 4" xfId="38554" xr:uid="{5EACA513-4E25-40C1-80EF-648A244538B0}"/>
    <cellStyle name="Normal 35 8 2 3" xfId="24847" xr:uid="{26FF09A4-55DD-4C5D-925B-5E22E2C7E6AA}"/>
    <cellStyle name="Normal 35 8 2 4" xfId="30341" xr:uid="{4F393E0A-AC41-4687-B8B2-8ABD58199A82}"/>
    <cellStyle name="Normal 35 8 2 5" xfId="35825" xr:uid="{B9AB04CB-1119-4C72-8A68-07BC3CF1AD79}"/>
    <cellStyle name="Normal 35 8 3" xfId="11678" xr:uid="{24D9689F-01FE-40BE-B596-92DD3A2A757D}"/>
    <cellStyle name="Normal 35 8 4" xfId="16914" xr:uid="{57827A31-6407-4E21-BBF7-E7BA40382C2A}"/>
    <cellStyle name="Normal 35 8 5" xfId="19138" xr:uid="{507DAF45-E93B-4A50-ACC7-CEFD626C6F2A}"/>
    <cellStyle name="Normal 35 8 6" xfId="9425" xr:uid="{F0242824-459B-441C-8A28-6FF6F01A2D88}"/>
    <cellStyle name="Normal 35 8 6 2" xfId="20746" xr:uid="{5D2574D3-79EC-4663-B2D9-1CCC5BB950E6}"/>
    <cellStyle name="Normal 35 8 6 2 2" xfId="26302" xr:uid="{C8030775-623B-4D25-A4F4-FA5D8C45F602}"/>
    <cellStyle name="Normal 35 8 6 2 3" xfId="31796" xr:uid="{E4D899FF-F113-4BD6-9461-DB75210EFBC3}"/>
    <cellStyle name="Normal 35 8 6 2 4" xfId="37280" xr:uid="{0A13B569-9888-4E1F-9F1A-D40A93FE4DC8}"/>
    <cellStyle name="Normal 35 8 6 3" xfId="23573" xr:uid="{D5255AAF-D9E8-49B9-9E7E-FF89BAD15419}"/>
    <cellStyle name="Normal 35 8 6 4" xfId="29067" xr:uid="{0A221789-CAD4-4DB7-A9D8-721B49883217}"/>
    <cellStyle name="Normal 35 8 6 5" xfId="34551" xr:uid="{C39D695D-1FB7-4D3F-8948-3FD70E661143}"/>
    <cellStyle name="Normal 35 9" xfId="6324" xr:uid="{220A2DCC-3F69-4F25-8BC1-C08BCB4480E8}"/>
    <cellStyle name="Normal 35 9 2" xfId="14734" xr:uid="{2A01D3A6-5773-4C1A-BD58-0D5B6242FAA6}"/>
    <cellStyle name="Normal 35 9 2 2" xfId="22021" xr:uid="{49665891-62C3-45B8-9052-3E342DFD1E54}"/>
    <cellStyle name="Normal 35 9 2 2 2" xfId="27577" xr:uid="{97DD06F6-9081-412A-987B-44DA81DE86E7}"/>
    <cellStyle name="Normal 35 9 2 2 3" xfId="33071" xr:uid="{42AB9188-9BE0-435E-B269-6BFCBCC47841}"/>
    <cellStyle name="Normal 35 9 2 2 4" xfId="38555" xr:uid="{C39FF39A-930D-415C-BE01-44AA4A14B63E}"/>
    <cellStyle name="Normal 35 9 2 3" xfId="24848" xr:uid="{4EF74AD4-9CAA-4B6D-820A-A847D9D55111}"/>
    <cellStyle name="Normal 35 9 2 4" xfId="30342" xr:uid="{D1301EB5-AED1-40BF-8185-E1F6D9FB1D40}"/>
    <cellStyle name="Normal 35 9 2 5" xfId="35826" xr:uid="{459CEA93-4E8F-40F8-90E4-7484659515E9}"/>
    <cellStyle name="Normal 35 9 3" xfId="11679" xr:uid="{F6D4F268-CCEF-47A1-9148-0E2D5018E34A}"/>
    <cellStyle name="Normal 35 9 4" xfId="16915" xr:uid="{9BA023A2-AEEB-4A34-91AB-D4F05CC3DBEA}"/>
    <cellStyle name="Normal 35 9 5" xfId="19139" xr:uid="{3F4FD818-614A-403E-8F79-7565E0F5506C}"/>
    <cellStyle name="Normal 35 9 6" xfId="9426" xr:uid="{67744D9C-002C-4FAC-A40F-17CBCF07AD83}"/>
    <cellStyle name="Normal 35 9 6 2" xfId="20747" xr:uid="{6832B4B5-F7BE-4511-915F-1F8F45EA78E4}"/>
    <cellStyle name="Normal 35 9 6 2 2" xfId="26303" xr:uid="{F1565DD5-FA20-4984-B8A8-26CB54D200E2}"/>
    <cellStyle name="Normal 35 9 6 2 3" xfId="31797" xr:uid="{00183EBB-38C1-41A8-82E5-FF0CD891899F}"/>
    <cellStyle name="Normal 35 9 6 2 4" xfId="37281" xr:uid="{6510B68C-8362-4191-9A01-EBDD2D2861AC}"/>
    <cellStyle name="Normal 35 9 6 3" xfId="23574" xr:uid="{5F7CCF73-F5D2-4FC8-A636-36A19492BCB6}"/>
    <cellStyle name="Normal 35 9 6 4" xfId="29068" xr:uid="{3AA7B11C-8D0E-4768-A5E9-C12E66A06493}"/>
    <cellStyle name="Normal 35 9 6 5" xfId="34552" xr:uid="{5518935C-5AF6-4CB0-A7B6-FFB5AD3B24D1}"/>
    <cellStyle name="Normal 350" xfId="39568" xr:uid="{E4DD48D4-A988-46E1-B437-DC9A72F7497B}"/>
    <cellStyle name="Normal 351" xfId="39569" xr:uid="{184C072D-8F00-4318-9DD5-D13CC2131229}"/>
    <cellStyle name="Normal 352" xfId="39570" xr:uid="{4CEB180F-FD88-4E68-8C6C-7EE0600CA640}"/>
    <cellStyle name="Normal 353" xfId="39571" xr:uid="{7255B98E-F49C-4925-AA0F-09D6A57FC00D}"/>
    <cellStyle name="Normal 354" xfId="39572" xr:uid="{72252272-191B-4F44-B17A-EADF72479B47}"/>
    <cellStyle name="Normal 355" xfId="39573" xr:uid="{F8800B6F-10A0-4D15-9B81-9201EB4861B3}"/>
    <cellStyle name="Normal 356" xfId="39574" xr:uid="{072BE740-ADD7-44FF-BFAA-64AD1FA8D2D0}"/>
    <cellStyle name="Normal 357" xfId="39575" xr:uid="{CA932AF1-7618-4A9B-9320-7D5CAFA61135}"/>
    <cellStyle name="Normal 358" xfId="39576" xr:uid="{6875A9EC-BAA5-4F06-AC97-6C200F67C541}"/>
    <cellStyle name="Normal 359" xfId="39577" xr:uid="{267C1972-F970-4062-8143-AB908663AA9D}"/>
    <cellStyle name="Normal 36" xfId="6325" xr:uid="{07CB8132-2F14-4705-BAC5-218E156DCF86}"/>
    <cellStyle name="Normal 36 10" xfId="6326" xr:uid="{B82E61EA-AC9F-4544-B106-E81AAAE69B80}"/>
    <cellStyle name="Normal 36 10 2" xfId="14736" xr:uid="{4401D3E4-2C5B-47B9-84C8-8E417AEB4DF9}"/>
    <cellStyle name="Normal 36 10 2 2" xfId="22023" xr:uid="{AE86287C-E6EF-4C98-941F-8BEDDD8089EB}"/>
    <cellStyle name="Normal 36 10 2 2 2" xfId="27579" xr:uid="{82C46521-4904-401F-8768-F948A1CD0669}"/>
    <cellStyle name="Normal 36 10 2 2 3" xfId="33073" xr:uid="{3DA5073D-1A16-4BA2-926B-39DCA3338434}"/>
    <cellStyle name="Normal 36 10 2 2 4" xfId="38557" xr:uid="{7876FEEE-012B-463D-8896-2D5C3B38907A}"/>
    <cellStyle name="Normal 36 10 2 3" xfId="24850" xr:uid="{592C3680-8B06-4B09-A184-FC04E4DFA517}"/>
    <cellStyle name="Normal 36 10 2 4" xfId="30344" xr:uid="{6B31EB15-F3ED-47F1-B869-45B55F2ACB52}"/>
    <cellStyle name="Normal 36 10 2 5" xfId="35828" xr:uid="{99A827B9-39C1-4971-87B1-9F8A0A215E80}"/>
    <cellStyle name="Normal 36 10 3" xfId="11681" xr:uid="{1385CF73-3E4E-40C8-AEAF-5D58254FCFD0}"/>
    <cellStyle name="Normal 36 10 4" xfId="16917" xr:uid="{8177CA08-FD4F-4D73-9CDF-33B63CAD95A4}"/>
    <cellStyle name="Normal 36 10 5" xfId="19141" xr:uid="{002B5246-8976-45B4-87C1-8010EEE2C394}"/>
    <cellStyle name="Normal 36 10 6" xfId="9428" xr:uid="{1AEEFCF8-EED4-462A-8352-A754B29FEEA6}"/>
    <cellStyle name="Normal 36 10 6 2" xfId="20749" xr:uid="{D318D50A-835B-4FA8-8293-E6B5BDFCDBE1}"/>
    <cellStyle name="Normal 36 10 6 2 2" xfId="26305" xr:uid="{34A9B637-0607-4DB7-820D-A2EB2A5F7478}"/>
    <cellStyle name="Normal 36 10 6 2 3" xfId="31799" xr:uid="{6CCEBCFA-6F8D-4CAF-86A6-B54A81A584C3}"/>
    <cellStyle name="Normal 36 10 6 2 4" xfId="37283" xr:uid="{ADDC76E7-7637-4898-BC06-1CC279FA8CF7}"/>
    <cellStyle name="Normal 36 10 6 3" xfId="23576" xr:uid="{6ED3991D-2BC9-4863-B560-1A0F1BF253C5}"/>
    <cellStyle name="Normal 36 10 6 4" xfId="29070" xr:uid="{47F06180-98B4-4F39-8034-F690BE8A9B97}"/>
    <cellStyle name="Normal 36 10 6 5" xfId="34554" xr:uid="{19B30C6D-2694-46B6-86C9-971F419ED206}"/>
    <cellStyle name="Normal 36 11" xfId="14735" xr:uid="{8B0E533C-E8C8-42C8-BA4A-D39561D46375}"/>
    <cellStyle name="Normal 36 11 2" xfId="22022" xr:uid="{9F000EE5-06EB-44B7-A1D5-EC46BC12F2C9}"/>
    <cellStyle name="Normal 36 11 2 2" xfId="27578" xr:uid="{1460D3FE-C783-49E7-B17E-3C895352BB99}"/>
    <cellStyle name="Normal 36 11 2 3" xfId="33072" xr:uid="{050378A4-8B1C-48BB-8708-B44AE148CAF7}"/>
    <cellStyle name="Normal 36 11 2 4" xfId="38556" xr:uid="{76A0FB70-BED8-4D0D-9F47-0DD03C6E59FA}"/>
    <cellStyle name="Normal 36 11 3" xfId="24849" xr:uid="{73A83205-7DEB-43D3-9828-227B80E36470}"/>
    <cellStyle name="Normal 36 11 4" xfId="30343" xr:uid="{02E818E6-EA33-44AB-B1A9-7C0C152870FC}"/>
    <cellStyle name="Normal 36 11 5" xfId="35827" xr:uid="{1D04299E-395A-4587-A417-A2D906988CA9}"/>
    <cellStyle name="Normal 36 12" xfId="11680" xr:uid="{318CFD28-BD78-4E54-B4E8-DB803DFA6855}"/>
    <cellStyle name="Normal 36 13" xfId="16916" xr:uid="{E79526C8-FBDF-4F82-BDA2-018F84309C89}"/>
    <cellStyle name="Normal 36 14" xfId="19140" xr:uid="{93482B43-B478-4CCF-BE32-CE9C7136DB3E}"/>
    <cellStyle name="Normal 36 15" xfId="9427" xr:uid="{49261377-C977-483B-BAAE-23C32FD39B48}"/>
    <cellStyle name="Normal 36 15 2" xfId="20748" xr:uid="{2AEC5DC9-1743-4C4F-B79A-2F4AE5EA53BD}"/>
    <cellStyle name="Normal 36 15 2 2" xfId="26304" xr:uid="{EA74C835-80E3-4FDA-A4E5-213A449CA5B9}"/>
    <cellStyle name="Normal 36 15 2 3" xfId="31798" xr:uid="{69034D8D-8719-4A88-B6F2-3B2DBAB38FB1}"/>
    <cellStyle name="Normal 36 15 2 4" xfId="37282" xr:uid="{815AA956-8EC9-4852-8026-19FAFC900E12}"/>
    <cellStyle name="Normal 36 15 3" xfId="23575" xr:uid="{F2A32AA0-8D49-49B5-9414-7922FA3C267C}"/>
    <cellStyle name="Normal 36 15 4" xfId="29069" xr:uid="{8422CE52-0B82-4696-B5D9-7870B5977E72}"/>
    <cellStyle name="Normal 36 15 5" xfId="34553" xr:uid="{03D1720A-48AD-4545-894B-575EF911B234}"/>
    <cellStyle name="Normal 36 2" xfId="6327" xr:uid="{E4DEA127-87CF-4EA2-B465-645648482538}"/>
    <cellStyle name="Normal 36 2 2" xfId="14737" xr:uid="{C9354650-B6D2-4047-813F-579594113528}"/>
    <cellStyle name="Normal 36 2 2 2" xfId="22024" xr:uid="{38202989-AAD5-49AD-8313-580C3DA4513C}"/>
    <cellStyle name="Normal 36 2 2 2 2" xfId="27580" xr:uid="{4D68AEC1-6403-4A56-A2BB-B10ECF7F47FF}"/>
    <cellStyle name="Normal 36 2 2 2 3" xfId="33074" xr:uid="{B7DD2703-5C07-491A-A120-5AE013867588}"/>
    <cellStyle name="Normal 36 2 2 2 4" xfId="38558" xr:uid="{1135944B-B045-4CB3-8381-EAC0179338C2}"/>
    <cellStyle name="Normal 36 2 2 3" xfId="24851" xr:uid="{E807A4D9-7EF4-437A-A1D4-5F2460999B3E}"/>
    <cellStyle name="Normal 36 2 2 4" xfId="30345" xr:uid="{167BF963-5263-4B2E-BD94-3F3F332EFD74}"/>
    <cellStyle name="Normal 36 2 2 5" xfId="35829" xr:uid="{832582CD-DC08-40EE-9A34-F9651B9B10AA}"/>
    <cellStyle name="Normal 36 2 3" xfId="11682" xr:uid="{273B4E90-1B7B-4276-B6FF-DEB568EC384A}"/>
    <cellStyle name="Normal 36 2 4" xfId="16918" xr:uid="{BE5EFAFB-FD9F-4151-A2A4-AD6BB0E3466C}"/>
    <cellStyle name="Normal 36 2 5" xfId="19142" xr:uid="{9AA3448E-C380-4BE3-B5C2-559A3B7AB83C}"/>
    <cellStyle name="Normal 36 2 6" xfId="9429" xr:uid="{DDDEBCAD-4C3B-459B-A213-44C6B119BB8E}"/>
    <cellStyle name="Normal 36 2 6 2" xfId="20750" xr:uid="{A7F6A2C6-4A14-409A-9629-07BEE7FF6098}"/>
    <cellStyle name="Normal 36 2 6 2 2" xfId="26306" xr:uid="{DDC17B8D-77CE-4D10-96CC-2E3400D278D2}"/>
    <cellStyle name="Normal 36 2 6 2 3" xfId="31800" xr:uid="{729DA35C-71FC-40AA-8A4E-4C9D3C61843E}"/>
    <cellStyle name="Normal 36 2 6 2 4" xfId="37284" xr:uid="{0FE0AC5A-78F3-4618-9EE3-FF63751F7B4D}"/>
    <cellStyle name="Normal 36 2 6 3" xfId="23577" xr:uid="{46116AFB-FDC9-4792-B911-E6DF67C608C5}"/>
    <cellStyle name="Normal 36 2 6 4" xfId="29071" xr:uid="{31EA7FC1-5333-411C-B709-46D8047C3A08}"/>
    <cellStyle name="Normal 36 2 6 5" xfId="34555" xr:uid="{BD32C3E3-1EB4-4F52-B99A-E96AB3FB49A0}"/>
    <cellStyle name="Normal 36 3" xfId="6328" xr:uid="{A92974C1-169F-40B0-9CBC-E8F4B49FB7FD}"/>
    <cellStyle name="Normal 36 3 2" xfId="14738" xr:uid="{BCF77D61-66DD-438D-BD9C-215A8B0E592D}"/>
    <cellStyle name="Normal 36 3 2 2" xfId="22025" xr:uid="{E0279ACA-F12C-44AB-AE9B-05E0E63A2DEA}"/>
    <cellStyle name="Normal 36 3 2 2 2" xfId="27581" xr:uid="{9B2A94D8-6A60-442B-AAAC-67F9BDEF327D}"/>
    <cellStyle name="Normal 36 3 2 2 3" xfId="33075" xr:uid="{E1AD62F3-08B3-4A48-AB2D-739F7D068029}"/>
    <cellStyle name="Normal 36 3 2 2 4" xfId="38559" xr:uid="{DECA17AC-A912-4DA4-897C-744BE0F38F56}"/>
    <cellStyle name="Normal 36 3 2 3" xfId="24852" xr:uid="{9E60AA1A-1F89-4AF9-B8C6-258386BA17D4}"/>
    <cellStyle name="Normal 36 3 2 4" xfId="30346" xr:uid="{A10B6EEA-834F-4CE7-AC88-D84CCB40D1BC}"/>
    <cellStyle name="Normal 36 3 2 5" xfId="35830" xr:uid="{5AA518ED-AA80-4C38-A647-E3B339C6CD78}"/>
    <cellStyle name="Normal 36 3 3" xfId="11683" xr:uid="{E395C4B9-436A-4E2C-AC98-425DAC95C98E}"/>
    <cellStyle name="Normal 36 3 4" xfId="16919" xr:uid="{8E218BFE-907E-49D3-ABE7-1985E489FE60}"/>
    <cellStyle name="Normal 36 3 5" xfId="19143" xr:uid="{2E740606-74EB-4B26-B0E6-DEB0017B1B50}"/>
    <cellStyle name="Normal 36 3 6" xfId="9430" xr:uid="{0C0C7819-BC8E-4576-BB44-3AA14490B8DF}"/>
    <cellStyle name="Normal 36 3 6 2" xfId="20751" xr:uid="{AF4A9391-7B06-4F4F-89FA-0112FFE9D808}"/>
    <cellStyle name="Normal 36 3 6 2 2" xfId="26307" xr:uid="{A19B7377-E2CB-461C-8E0F-F89BACCDFD77}"/>
    <cellStyle name="Normal 36 3 6 2 3" xfId="31801" xr:uid="{8AB83C83-3EF8-4907-BC90-8452DF163A17}"/>
    <cellStyle name="Normal 36 3 6 2 4" xfId="37285" xr:uid="{960A23EF-70C6-4899-81B1-ADB558E9B81E}"/>
    <cellStyle name="Normal 36 3 6 3" xfId="23578" xr:uid="{1460EFBA-AF8D-4220-BC5B-3C2E5A22BDF2}"/>
    <cellStyle name="Normal 36 3 6 4" xfId="29072" xr:uid="{E1809971-EBC6-4094-9AC1-018665F96B0C}"/>
    <cellStyle name="Normal 36 3 6 5" xfId="34556" xr:uid="{118052E6-93F1-4EA6-A937-FC66DE5F5F2B}"/>
    <cellStyle name="Normal 36 4" xfId="6329" xr:uid="{BD33C74D-0887-43BD-87D3-0281C287214E}"/>
    <cellStyle name="Normal 36 4 2" xfId="14739" xr:uid="{8884CFFE-DC8D-4B99-81F0-8F35F47C3AB7}"/>
    <cellStyle name="Normal 36 4 2 2" xfId="22026" xr:uid="{998F197E-F556-4A26-B400-B37DC62E07AA}"/>
    <cellStyle name="Normal 36 4 2 2 2" xfId="27582" xr:uid="{18A6EC59-9140-45C6-B2F0-BEA47E8ECEED}"/>
    <cellStyle name="Normal 36 4 2 2 3" xfId="33076" xr:uid="{8CC57AB2-4732-4E73-A281-9C333D184AC8}"/>
    <cellStyle name="Normal 36 4 2 2 4" xfId="38560" xr:uid="{DB2AC60F-7440-4E85-9A4E-4A47B306DEBD}"/>
    <cellStyle name="Normal 36 4 2 3" xfId="24853" xr:uid="{6E4E6C19-2257-47B3-9F8A-2095EC22FDF8}"/>
    <cellStyle name="Normal 36 4 2 4" xfId="30347" xr:uid="{B1565926-5005-4266-8F7C-E94A57D6980C}"/>
    <cellStyle name="Normal 36 4 2 5" xfId="35831" xr:uid="{61B2643B-F27A-4245-9075-03D357DB78F7}"/>
    <cellStyle name="Normal 36 4 3" xfId="11684" xr:uid="{F8953D69-9743-4AE0-852F-216334C0FF41}"/>
    <cellStyle name="Normal 36 4 4" xfId="16920" xr:uid="{170C6284-E2D9-44E7-A135-9F776EEA93CE}"/>
    <cellStyle name="Normal 36 4 5" xfId="19144" xr:uid="{D62822DB-9358-4FBA-9B2E-30DAAB0400A5}"/>
    <cellStyle name="Normal 36 4 6" xfId="9431" xr:uid="{696FB545-A3D2-4387-BE4A-F1ADAE883E1E}"/>
    <cellStyle name="Normal 36 4 6 2" xfId="20752" xr:uid="{71665D80-D25E-4E6E-B5B4-3CF06EB52035}"/>
    <cellStyle name="Normal 36 4 6 2 2" xfId="26308" xr:uid="{2E82A5AB-2D48-40D9-92DD-7AEEC87ADD6D}"/>
    <cellStyle name="Normal 36 4 6 2 3" xfId="31802" xr:uid="{49876393-A259-47E0-941E-09E789439BBF}"/>
    <cellStyle name="Normal 36 4 6 2 4" xfId="37286" xr:uid="{1E284639-FC70-4EF8-98D8-C49E4E19E77C}"/>
    <cellStyle name="Normal 36 4 6 3" xfId="23579" xr:uid="{CBB1EBE8-0BCD-45DC-8EB3-EC385742C648}"/>
    <cellStyle name="Normal 36 4 6 4" xfId="29073" xr:uid="{D34A967B-B0D6-40A3-988E-7D87E4EB97FF}"/>
    <cellStyle name="Normal 36 4 6 5" xfId="34557" xr:uid="{B857A92C-3F09-4696-9E21-D7ADDD5AD3D4}"/>
    <cellStyle name="Normal 36 5" xfId="6330" xr:uid="{983D4457-5B52-4F2E-82E2-B3C2FDA0D6EE}"/>
    <cellStyle name="Normal 36 5 2" xfId="14740" xr:uid="{7AA70CDD-A9C5-4F23-8F43-ED05FDD2A7B8}"/>
    <cellStyle name="Normal 36 5 2 2" xfId="22027" xr:uid="{1B722D4F-4E7D-4278-BF3C-5DE3862F3B63}"/>
    <cellStyle name="Normal 36 5 2 2 2" xfId="27583" xr:uid="{7C8B7DE1-77C2-48EA-BA8A-B6DAAD9FF693}"/>
    <cellStyle name="Normal 36 5 2 2 3" xfId="33077" xr:uid="{A3702F84-C178-41B4-95BB-BF9469500C85}"/>
    <cellStyle name="Normal 36 5 2 2 4" xfId="38561" xr:uid="{D47166D8-573C-4457-A709-31C8C3BCD256}"/>
    <cellStyle name="Normal 36 5 2 3" xfId="24854" xr:uid="{DC5B4338-9AED-418E-8D9A-66C109EC4FB7}"/>
    <cellStyle name="Normal 36 5 2 4" xfId="30348" xr:uid="{1D34E331-8221-4643-89B7-1DC69AB618D2}"/>
    <cellStyle name="Normal 36 5 2 5" xfId="35832" xr:uid="{9B3485F2-977E-4BAD-9D9F-901F3B05B3CF}"/>
    <cellStyle name="Normal 36 5 3" xfId="11685" xr:uid="{83D74B74-5709-489C-8284-CC8FC876A254}"/>
    <cellStyle name="Normal 36 5 4" xfId="16921" xr:uid="{AD5EA85F-89B8-41D4-B8ED-A9D72996041C}"/>
    <cellStyle name="Normal 36 5 5" xfId="19145" xr:uid="{261A4D18-8FB2-414C-807D-F46FF3C485D2}"/>
    <cellStyle name="Normal 36 5 6" xfId="9432" xr:uid="{5DCA41B0-605E-4845-8EA9-831D372C9B33}"/>
    <cellStyle name="Normal 36 5 6 2" xfId="20753" xr:uid="{407188B8-BBDC-4B07-B48B-AE7990D3D02B}"/>
    <cellStyle name="Normal 36 5 6 2 2" xfId="26309" xr:uid="{E932A138-B424-449F-8D20-442AFB47F5CA}"/>
    <cellStyle name="Normal 36 5 6 2 3" xfId="31803" xr:uid="{E45A4BEC-10D1-461C-A3E4-BE19CE319146}"/>
    <cellStyle name="Normal 36 5 6 2 4" xfId="37287" xr:uid="{CAE8A057-67EA-4EC1-A9AF-3C537DF43827}"/>
    <cellStyle name="Normal 36 5 6 3" xfId="23580" xr:uid="{1831CA7A-27ED-43F6-B681-1D2DF41B8A65}"/>
    <cellStyle name="Normal 36 5 6 4" xfId="29074" xr:uid="{2E2BDEF9-BB0C-4D51-A3F5-EC14274CFD49}"/>
    <cellStyle name="Normal 36 5 6 5" xfId="34558" xr:uid="{32538D6B-FB0D-4C72-A36A-000B6E3BC2E0}"/>
    <cellStyle name="Normal 36 6" xfId="6331" xr:uid="{D1E7974E-844A-466E-A448-7B737DA56B8F}"/>
    <cellStyle name="Normal 36 6 2" xfId="14741" xr:uid="{4E5ED291-845D-477C-93EE-BF324EA84FAA}"/>
    <cellStyle name="Normal 36 6 2 2" xfId="22028" xr:uid="{0DF99B55-3A4A-4EC9-B854-ADAD8FB887C5}"/>
    <cellStyle name="Normal 36 6 2 2 2" xfId="27584" xr:uid="{822A172F-A955-48C9-8BD5-57ECFF40B0B4}"/>
    <cellStyle name="Normal 36 6 2 2 3" xfId="33078" xr:uid="{57071B50-9757-4164-BAF1-3DE139DDF3EA}"/>
    <cellStyle name="Normal 36 6 2 2 4" xfId="38562" xr:uid="{494412F6-DD8F-43AB-9BBC-11A3EDC61914}"/>
    <cellStyle name="Normal 36 6 2 3" xfId="24855" xr:uid="{3B5A5EBF-ABA7-469F-A2BE-86C724958E6E}"/>
    <cellStyle name="Normal 36 6 2 4" xfId="30349" xr:uid="{4A1D57A7-B9C2-4C7B-A0C5-B6E10811BF76}"/>
    <cellStyle name="Normal 36 6 2 5" xfId="35833" xr:uid="{6F05EB7D-6425-4370-93FB-8C1897A73957}"/>
    <cellStyle name="Normal 36 6 3" xfId="11686" xr:uid="{44B98E54-0B33-402C-9AB3-1C2591B9FA96}"/>
    <cellStyle name="Normal 36 6 4" xfId="16922" xr:uid="{0E42F1DF-19F8-41A9-B4E1-70ACC115F6E2}"/>
    <cellStyle name="Normal 36 6 5" xfId="19146" xr:uid="{24924580-0AA2-4539-AF04-752094D2C823}"/>
    <cellStyle name="Normal 36 6 6" xfId="9433" xr:uid="{87BB9256-7749-4890-8037-2680A0D4927D}"/>
    <cellStyle name="Normal 36 6 6 2" xfId="20754" xr:uid="{C0190423-9DA4-4A7F-B9C0-6E4BA63BDEBB}"/>
    <cellStyle name="Normal 36 6 6 2 2" xfId="26310" xr:uid="{9E53790C-1140-4F00-BAA2-CEB52C928888}"/>
    <cellStyle name="Normal 36 6 6 2 3" xfId="31804" xr:uid="{9941E499-F984-4BE5-BE5A-04588E8DD8EE}"/>
    <cellStyle name="Normal 36 6 6 2 4" xfId="37288" xr:uid="{7ACD9F20-2512-4BEA-9143-809F012431B6}"/>
    <cellStyle name="Normal 36 6 6 3" xfId="23581" xr:uid="{170D3DDB-B745-4B37-AE8C-9FE25CD79320}"/>
    <cellStyle name="Normal 36 6 6 4" xfId="29075" xr:uid="{26DE217F-B87F-42F6-98FA-2BD9E4254BF1}"/>
    <cellStyle name="Normal 36 6 6 5" xfId="34559" xr:uid="{0DE34087-423F-4D6C-BED1-033F299206B6}"/>
    <cellStyle name="Normal 36 7" xfId="6332" xr:uid="{4857B582-D05E-47A9-87E9-7AF72435668A}"/>
    <cellStyle name="Normal 36 7 2" xfId="14742" xr:uid="{12863EF6-C247-4BF3-B155-A58E621684F2}"/>
    <cellStyle name="Normal 36 7 2 2" xfId="22029" xr:uid="{F93EA3D9-EC68-4B9D-AF78-535A93CF28BE}"/>
    <cellStyle name="Normal 36 7 2 2 2" xfId="27585" xr:uid="{7FFDCB76-2384-4029-ACD7-F2C609669E7C}"/>
    <cellStyle name="Normal 36 7 2 2 3" xfId="33079" xr:uid="{9960032D-F80C-4E1D-B2BD-14DD1C6A4D96}"/>
    <cellStyle name="Normal 36 7 2 2 4" xfId="38563" xr:uid="{F79F9DC2-9E73-459E-8388-C78899B2554C}"/>
    <cellStyle name="Normal 36 7 2 3" xfId="24856" xr:uid="{15569587-811D-4196-A1A7-EFFB30E5A555}"/>
    <cellStyle name="Normal 36 7 2 4" xfId="30350" xr:uid="{C4F6DEA7-CA6E-4980-B373-C3C183C13B37}"/>
    <cellStyle name="Normal 36 7 2 5" xfId="35834" xr:uid="{0975ABF7-3D6A-48B0-B242-172B1284EB2F}"/>
    <cellStyle name="Normal 36 7 3" xfId="11687" xr:uid="{5C1C510E-814E-4265-BE1E-83918508E61B}"/>
    <cellStyle name="Normal 36 7 4" xfId="16923" xr:uid="{2BC3CE62-9359-4027-B5FE-B1935D92F8EC}"/>
    <cellStyle name="Normal 36 7 5" xfId="19147" xr:uid="{E59B405C-E573-408A-B5D8-70F54404D838}"/>
    <cellStyle name="Normal 36 7 6" xfId="9434" xr:uid="{68B35443-B755-4F01-9E9E-40CF00992818}"/>
    <cellStyle name="Normal 36 7 6 2" xfId="20755" xr:uid="{BA1EBF2E-EFFB-43DF-81FE-D5E56CE2C48F}"/>
    <cellStyle name="Normal 36 7 6 2 2" xfId="26311" xr:uid="{B3C83904-B97F-4B98-829E-3A0A24BEAF50}"/>
    <cellStyle name="Normal 36 7 6 2 3" xfId="31805" xr:uid="{E6402898-298F-4469-BD0A-100DA7755225}"/>
    <cellStyle name="Normal 36 7 6 2 4" xfId="37289" xr:uid="{A8E2DF5F-DA6A-4877-8C40-AED766498CCE}"/>
    <cellStyle name="Normal 36 7 6 3" xfId="23582" xr:uid="{D9E2D669-5B19-4347-9DA9-4ED1920F3797}"/>
    <cellStyle name="Normal 36 7 6 4" xfId="29076" xr:uid="{C05625AA-6D85-403A-8AD1-2E5EB13808BC}"/>
    <cellStyle name="Normal 36 7 6 5" xfId="34560" xr:uid="{AC2B9442-EE18-435D-8D79-C7133D8FE14A}"/>
    <cellStyle name="Normal 36 8" xfId="6333" xr:uid="{E4539C58-F05D-483C-BBB2-81156F10EC77}"/>
    <cellStyle name="Normal 36 8 2" xfId="14743" xr:uid="{6D03C8C0-C9CD-4A63-989E-6BBA0C67D582}"/>
    <cellStyle name="Normal 36 8 2 2" xfId="22030" xr:uid="{74225476-9E63-4CCE-854F-DF17BD779309}"/>
    <cellStyle name="Normal 36 8 2 2 2" xfId="27586" xr:uid="{63D3AA87-60AF-48DD-BD73-BC729F4D7611}"/>
    <cellStyle name="Normal 36 8 2 2 3" xfId="33080" xr:uid="{D9EA50B2-5CE9-45FA-8849-125DC91DCB06}"/>
    <cellStyle name="Normal 36 8 2 2 4" xfId="38564" xr:uid="{1DA5C683-2CF1-4D21-9550-ACAB7960FD87}"/>
    <cellStyle name="Normal 36 8 2 3" xfId="24857" xr:uid="{3EC1F160-0CAE-4847-A430-CBA38B95468D}"/>
    <cellStyle name="Normal 36 8 2 4" xfId="30351" xr:uid="{5688D4BA-DFFF-4027-8F5A-160042FB294F}"/>
    <cellStyle name="Normal 36 8 2 5" xfId="35835" xr:uid="{088B60D7-1995-4BCE-99C7-9E1F2CFDB012}"/>
    <cellStyle name="Normal 36 8 3" xfId="11688" xr:uid="{EF785F4D-FBFD-4E67-B769-858FD5C3F36D}"/>
    <cellStyle name="Normal 36 8 4" xfId="16924" xr:uid="{7D1EF076-8310-4BEB-A175-06E101C85B6E}"/>
    <cellStyle name="Normal 36 8 5" xfId="19148" xr:uid="{BE53EF2A-0C3D-4A9A-8D7F-5C3B39FD461B}"/>
    <cellStyle name="Normal 36 8 6" xfId="9435" xr:uid="{F1341D81-6004-4B55-A2A4-E7A5180C0EA3}"/>
    <cellStyle name="Normal 36 8 6 2" xfId="20756" xr:uid="{21A76C66-6F9A-4672-9FEE-2BAA759CCDE3}"/>
    <cellStyle name="Normal 36 8 6 2 2" xfId="26312" xr:uid="{C4ADF4BA-036C-48BF-A2D8-A43019B0925F}"/>
    <cellStyle name="Normal 36 8 6 2 3" xfId="31806" xr:uid="{0CE72805-CC5F-431F-9CB1-988EE58C7797}"/>
    <cellStyle name="Normal 36 8 6 2 4" xfId="37290" xr:uid="{C1E33924-CE43-4F38-92A1-B0B878034E0A}"/>
    <cellStyle name="Normal 36 8 6 3" xfId="23583" xr:uid="{ACA7AB21-ABEC-47B4-B4C8-040EDB47643B}"/>
    <cellStyle name="Normal 36 8 6 4" xfId="29077" xr:uid="{61C76C77-AB52-4249-BBE0-636AB20A3D32}"/>
    <cellStyle name="Normal 36 8 6 5" xfId="34561" xr:uid="{12DFB3FF-C228-41F7-87EB-7C93226DA707}"/>
    <cellStyle name="Normal 36 9" xfId="6334" xr:uid="{0C315D3A-601B-438B-BE92-32891FCFAE29}"/>
    <cellStyle name="Normal 36 9 2" xfId="14744" xr:uid="{033B2448-06E3-43EA-A1A3-BE8DEC2E8CA3}"/>
    <cellStyle name="Normal 36 9 2 2" xfId="22031" xr:uid="{BC154173-F668-4B82-B2F2-F59AD351922E}"/>
    <cellStyle name="Normal 36 9 2 2 2" xfId="27587" xr:uid="{8ACCE4B7-94AC-4F6F-BE18-77AC15D501E4}"/>
    <cellStyle name="Normal 36 9 2 2 3" xfId="33081" xr:uid="{98A5E14F-0370-409A-83EF-B56B36367EA5}"/>
    <cellStyle name="Normal 36 9 2 2 4" xfId="38565" xr:uid="{56D13EBD-297D-4FD4-BA12-A4DF5749C804}"/>
    <cellStyle name="Normal 36 9 2 3" xfId="24858" xr:uid="{1EE18AFD-90F9-4DC8-9ED7-90BF917A5130}"/>
    <cellStyle name="Normal 36 9 2 4" xfId="30352" xr:uid="{16850167-593F-4880-BDA8-D01704344F47}"/>
    <cellStyle name="Normal 36 9 2 5" xfId="35836" xr:uid="{2FDE64DB-1B65-4570-9C4F-BDA67C2C79BF}"/>
    <cellStyle name="Normal 36 9 3" xfId="11689" xr:uid="{D180DEC3-1346-45C9-AACE-8B7CAC736D9F}"/>
    <cellStyle name="Normal 36 9 4" xfId="16925" xr:uid="{90117DB5-CB7E-437F-B6E3-0635362A5F1D}"/>
    <cellStyle name="Normal 36 9 5" xfId="19149" xr:uid="{350E41F2-04A7-44AE-A472-DE6BFCF4EB9E}"/>
    <cellStyle name="Normal 36 9 6" xfId="9436" xr:uid="{9D3D2EC5-58DB-4169-A331-5DD5E62EDA0B}"/>
    <cellStyle name="Normal 36 9 6 2" xfId="20757" xr:uid="{3CEB5ADB-0EFD-43BD-B97D-61E485B20065}"/>
    <cellStyle name="Normal 36 9 6 2 2" xfId="26313" xr:uid="{FB274C3A-3125-4B40-B257-549F87072007}"/>
    <cellStyle name="Normal 36 9 6 2 3" xfId="31807" xr:uid="{5856CE59-2216-416B-BAA5-4471BBA3E852}"/>
    <cellStyle name="Normal 36 9 6 2 4" xfId="37291" xr:uid="{29748B68-653B-4A4F-AD62-71CCD07AA800}"/>
    <cellStyle name="Normal 36 9 6 3" xfId="23584" xr:uid="{31E3FC14-A900-4060-A751-A3760BD1A80F}"/>
    <cellStyle name="Normal 36 9 6 4" xfId="29078" xr:uid="{92F9DDB1-7E12-4787-BA7B-4AAD17D159DB}"/>
    <cellStyle name="Normal 36 9 6 5" xfId="34562" xr:uid="{DE553F32-84DA-4946-86ED-F2436635E61D}"/>
    <cellStyle name="Normal 360" xfId="39578" xr:uid="{9E581EEC-6C5D-435F-86AA-BED05EA8CED2}"/>
    <cellStyle name="Normal 361" xfId="39579" xr:uid="{8D8695CB-3A8C-4E5F-A977-CB16358E5E74}"/>
    <cellStyle name="Normal 362" xfId="39580" xr:uid="{215AB63B-F07A-49F9-9828-F337A2CAEC2E}"/>
    <cellStyle name="Normal 363" xfId="39581" xr:uid="{237162E3-4A71-46CA-9AA8-1199A16E75D0}"/>
    <cellStyle name="Normal 364" xfId="39582" xr:uid="{AE5A3F4F-602D-447F-B006-06518EA7459B}"/>
    <cellStyle name="Normal 365" xfId="39583" xr:uid="{463EFBC4-8C98-4B10-BA02-8F5A515DEC09}"/>
    <cellStyle name="Normal 366" xfId="39584" xr:uid="{D34E60A9-7CE6-4F33-8FFF-29270A718FF2}"/>
    <cellStyle name="Normal 367" xfId="39585" xr:uid="{7A430949-255F-42A0-BF01-B875ACAA1442}"/>
    <cellStyle name="Normal 368" xfId="39586" xr:uid="{298BFEB1-700B-4BA4-8A6F-754D6F4890CB}"/>
    <cellStyle name="Normal 369" xfId="39587" xr:uid="{BCEC86D8-9AF4-44DA-977F-D952EE11BEB8}"/>
    <cellStyle name="Normal 37" xfId="6335" xr:uid="{39CFA612-3E5D-42F9-976B-4F1C25686A45}"/>
    <cellStyle name="Normal 37 2" xfId="14745" xr:uid="{D8FA154D-99C6-441D-89D0-21DE00B82B42}"/>
    <cellStyle name="Normal 37 2 2" xfId="22032" xr:uid="{6602CA77-657A-4E84-B2E6-3F49932C3755}"/>
    <cellStyle name="Normal 37 2 2 2" xfId="27588" xr:uid="{58597425-AED4-4643-9C7B-CADDD4116AE3}"/>
    <cellStyle name="Normal 37 2 2 3" xfId="33082" xr:uid="{1E054C1E-63C0-443D-AA7A-74D86F2805B7}"/>
    <cellStyle name="Normal 37 2 2 4" xfId="38566" xr:uid="{A9378A5F-DF89-44CE-B941-F9AFED05CE02}"/>
    <cellStyle name="Normal 37 2 3" xfId="24859" xr:uid="{249FE51A-36B4-4F70-AF50-425B07EF5DC0}"/>
    <cellStyle name="Normal 37 2 4" xfId="30353" xr:uid="{F66B2B04-D4B0-4261-9D70-629B3FECE62D}"/>
    <cellStyle name="Normal 37 2 5" xfId="35837" xr:uid="{68FE9905-B0B0-40B4-B07E-9BC07CCCDE75}"/>
    <cellStyle name="Normal 37 3" xfId="11690" xr:uid="{2D801336-A0A5-4F7E-86D7-10B745DD4AF3}"/>
    <cellStyle name="Normal 37 4" xfId="16926" xr:uid="{241DADC8-9B47-420C-8641-2B908DD50A5C}"/>
    <cellStyle name="Normal 37 5" xfId="19150" xr:uid="{0B6528DD-FCBF-4BB9-A6AD-F7CE38F0DA7B}"/>
    <cellStyle name="Normal 37 6" xfId="9437" xr:uid="{BD91FDA7-3561-40AC-A5CF-4A35D24C4B86}"/>
    <cellStyle name="Normal 37 6 2" xfId="20758" xr:uid="{634BD5FC-36C4-4ABB-A1CD-8100ECFE4F0F}"/>
    <cellStyle name="Normal 37 6 2 2" xfId="26314" xr:uid="{4B0A2209-4655-45AE-A1D8-2FC5D5FC6E00}"/>
    <cellStyle name="Normal 37 6 2 3" xfId="31808" xr:uid="{C72F5517-9604-4B0E-8FBC-7B6B1ABED034}"/>
    <cellStyle name="Normal 37 6 2 4" xfId="37292" xr:uid="{33962499-80E6-43D6-9F9A-611968F8BA28}"/>
    <cellStyle name="Normal 37 6 3" xfId="23585" xr:uid="{F6E52412-A003-422F-8FE9-92D6DFF71B64}"/>
    <cellStyle name="Normal 37 6 4" xfId="29079" xr:uid="{A1DC43FF-FF92-4E9D-B984-4EF5E818847B}"/>
    <cellStyle name="Normal 37 6 5" xfId="34563" xr:uid="{F6FB90BA-CCD0-45C1-8194-B7D5CBC5DB73}"/>
    <cellStyle name="Normal 370" xfId="39588" xr:uid="{82E7FA7A-9DBE-4607-ADA9-FBFA85D9F1B7}"/>
    <cellStyle name="Normal 371" xfId="39589" xr:uid="{C2016490-ADFA-4C8F-BFD7-90D9A5F518C6}"/>
    <cellStyle name="Normal 372" xfId="39590" xr:uid="{BBBF29F9-C764-4F4C-8397-2CBEC2BFD9A3}"/>
    <cellStyle name="Normal 373" xfId="39591" xr:uid="{E68B7CDB-AB1E-459E-BD32-8F50B4582B41}"/>
    <cellStyle name="Normal 374" xfId="39592" xr:uid="{04C2C454-4F9E-4554-82C0-39FA091957C2}"/>
    <cellStyle name="Normal 375" xfId="39593" xr:uid="{ADC748F5-7D13-455E-A55F-393A12255A00}"/>
    <cellStyle name="Normal 376" xfId="39594" xr:uid="{7F8CE1E3-1F17-440A-8D02-8260FAF5C40D}"/>
    <cellStyle name="Normal 377" xfId="39595" xr:uid="{696A80B8-B55B-427D-AAA3-59E365499F72}"/>
    <cellStyle name="Normal 378" xfId="39596" xr:uid="{FE8D38BD-D2BB-4ED5-B874-F2FEE80ADFBC}"/>
    <cellStyle name="Normal 379" xfId="39597" xr:uid="{38253F63-3866-4B7A-90A3-CF105C05252F}"/>
    <cellStyle name="Normal 38" xfId="6336" xr:uid="{BEE6277B-B1DD-4C98-8C1B-234AF78583E7}"/>
    <cellStyle name="Normal 38 10" xfId="6337" xr:uid="{03DA7DC1-EFB8-46A6-B09F-4C11EC83AA16}"/>
    <cellStyle name="Normal 38 10 2" xfId="14747" xr:uid="{733057E3-2BD0-4916-9C0B-EC2F4D27E47A}"/>
    <cellStyle name="Normal 38 10 2 2" xfId="22034" xr:uid="{E5C12114-B47C-460A-A5E4-BC59F325750B}"/>
    <cellStyle name="Normal 38 10 2 2 2" xfId="27590" xr:uid="{3F5F776C-E5AC-4CED-AA5E-E31EF9EBB69B}"/>
    <cellStyle name="Normal 38 10 2 2 3" xfId="33084" xr:uid="{CE3A7088-ACDE-43A2-84BB-9598F315AD56}"/>
    <cellStyle name="Normal 38 10 2 2 4" xfId="38568" xr:uid="{A99507CE-A762-49A1-B233-52E0FFE8B45A}"/>
    <cellStyle name="Normal 38 10 2 3" xfId="24861" xr:uid="{5CD9A4D7-E4C8-4D02-BA0E-D2DC7631D747}"/>
    <cellStyle name="Normal 38 10 2 4" xfId="30355" xr:uid="{4D051E8B-7473-4920-A4AE-F3959873E231}"/>
    <cellStyle name="Normal 38 10 2 5" xfId="35839" xr:uid="{084580D5-B26E-4B48-A925-F49E66C38134}"/>
    <cellStyle name="Normal 38 10 3" xfId="11692" xr:uid="{05A19879-03C6-4717-AA70-B9CF45933FC2}"/>
    <cellStyle name="Normal 38 10 4" xfId="16928" xr:uid="{C243B3E0-3D7B-4D7D-ACF3-A00AEAD70660}"/>
    <cellStyle name="Normal 38 10 5" xfId="19152" xr:uid="{3A794E2B-C3B4-4A41-B373-1AE53F53E861}"/>
    <cellStyle name="Normal 38 10 6" xfId="9439" xr:uid="{3EB8A427-DABC-487C-9FDA-A2B878EE5110}"/>
    <cellStyle name="Normal 38 10 6 2" xfId="20760" xr:uid="{8C592C41-DF7B-4A39-B8D6-78697F8C26B4}"/>
    <cellStyle name="Normal 38 10 6 2 2" xfId="26316" xr:uid="{53AC41FC-EE3B-4FB5-BF93-7E4B70A50060}"/>
    <cellStyle name="Normal 38 10 6 2 3" xfId="31810" xr:uid="{E65DF141-3607-4BC0-90A9-7757E0FB2325}"/>
    <cellStyle name="Normal 38 10 6 2 4" xfId="37294" xr:uid="{9AC0AC4A-ECBF-4269-B5A9-A6C40018D403}"/>
    <cellStyle name="Normal 38 10 6 3" xfId="23587" xr:uid="{0F007281-5BE6-4142-AF50-05D4F9EFA4E1}"/>
    <cellStyle name="Normal 38 10 6 4" xfId="29081" xr:uid="{6BC50F29-F9B1-4DF1-B953-E62B61343B3D}"/>
    <cellStyle name="Normal 38 10 6 5" xfId="34565" xr:uid="{E566A161-1115-4610-BCB9-0318EAC0747A}"/>
    <cellStyle name="Normal 38 11" xfId="14746" xr:uid="{8A9C97B4-5B7E-4FF6-906A-0B4510F4FDFD}"/>
    <cellStyle name="Normal 38 11 2" xfId="22033" xr:uid="{4B0CA586-C271-42A1-8FFB-B7D768779FA8}"/>
    <cellStyle name="Normal 38 11 2 2" xfId="27589" xr:uid="{0E1370FD-48E0-4969-B4D9-5AD9B34D4107}"/>
    <cellStyle name="Normal 38 11 2 3" xfId="33083" xr:uid="{8E0CCDBD-F818-411B-8176-47477FFD371D}"/>
    <cellStyle name="Normal 38 11 2 4" xfId="38567" xr:uid="{6A1AF7D9-C4ED-481E-9AF7-A6CF641A1FFC}"/>
    <cellStyle name="Normal 38 11 3" xfId="24860" xr:uid="{C9681E10-C391-444C-9AA7-9E2B0AAD8130}"/>
    <cellStyle name="Normal 38 11 4" xfId="30354" xr:uid="{17122F3B-3735-419A-9B0D-ED6D5363E402}"/>
    <cellStyle name="Normal 38 11 5" xfId="35838" xr:uid="{69F6F411-C75B-496F-A2C2-0E1B5492CD1F}"/>
    <cellStyle name="Normal 38 12" xfId="11691" xr:uid="{C9FA731D-D3CB-4D46-9903-0D9CD38058D6}"/>
    <cellStyle name="Normal 38 13" xfId="16927" xr:uid="{FA3F2F34-424B-44DE-899E-44AF991388B3}"/>
    <cellStyle name="Normal 38 14" xfId="19151" xr:uid="{FE506D0B-7D42-4EDF-A249-B91062579F79}"/>
    <cellStyle name="Normal 38 15" xfId="9438" xr:uid="{48475225-480A-4B7B-81C7-566A1F2CF93E}"/>
    <cellStyle name="Normal 38 15 2" xfId="20759" xr:uid="{DA215A35-4A9D-4103-A8BC-22E731E5707E}"/>
    <cellStyle name="Normal 38 15 2 2" xfId="26315" xr:uid="{859F8DD9-E603-4193-8FB9-9D5ED1C2B3BA}"/>
    <cellStyle name="Normal 38 15 2 3" xfId="31809" xr:uid="{519852FB-016D-4447-BC1B-6816DA939B98}"/>
    <cellStyle name="Normal 38 15 2 4" xfId="37293" xr:uid="{5E6E188F-AC83-4435-9FFE-8C0D64E74645}"/>
    <cellStyle name="Normal 38 15 3" xfId="23586" xr:uid="{45167D11-2EEA-4F53-ADCB-C4437987D3D5}"/>
    <cellStyle name="Normal 38 15 4" xfId="29080" xr:uid="{DA88720D-CA7F-4F3A-8018-DCF7CBCBB9F3}"/>
    <cellStyle name="Normal 38 15 5" xfId="34564" xr:uid="{478C2F53-78ED-4620-A1FE-8F791DC96AFC}"/>
    <cellStyle name="Normal 38 2" xfId="6338" xr:uid="{F47A30D9-1CC9-45D8-8E7C-8FFE84555BDA}"/>
    <cellStyle name="Normal 38 2 2" xfId="14748" xr:uid="{8D2AE66E-6C63-49A9-B087-EC3CFCD9AEF3}"/>
    <cellStyle name="Normal 38 2 2 2" xfId="22035" xr:uid="{0E74A06F-E3F0-46AE-97A4-54A8EA1799DA}"/>
    <cellStyle name="Normal 38 2 2 2 2" xfId="27591" xr:uid="{38F49A45-D964-47F9-A35D-36FCEA85ACD6}"/>
    <cellStyle name="Normal 38 2 2 2 3" xfId="33085" xr:uid="{8173E69A-4A94-4413-A153-397A989D0C3C}"/>
    <cellStyle name="Normal 38 2 2 2 4" xfId="38569" xr:uid="{36FA5118-E37C-4092-8338-899F16C87D36}"/>
    <cellStyle name="Normal 38 2 2 3" xfId="24862" xr:uid="{50FF3652-9A7E-4038-B512-F23B63F38394}"/>
    <cellStyle name="Normal 38 2 2 4" xfId="30356" xr:uid="{8E84E93E-2E92-43B6-93F8-CB8161F9DDEC}"/>
    <cellStyle name="Normal 38 2 2 5" xfId="35840" xr:uid="{DB1BBDA9-759D-48E3-8CAD-D473119E299B}"/>
    <cellStyle name="Normal 38 2 3" xfId="11693" xr:uid="{D8853F25-872E-4532-A9F1-F5054A12B5F4}"/>
    <cellStyle name="Normal 38 2 4" xfId="16929" xr:uid="{E215B68D-97A8-4947-BF28-A1FF29E38A11}"/>
    <cellStyle name="Normal 38 2 5" xfId="19153" xr:uid="{4862F5F0-AE98-48F7-B934-CAF148ABED7A}"/>
    <cellStyle name="Normal 38 2 6" xfId="9440" xr:uid="{4A0CE9D6-9BFA-47AC-8773-B6BFDAD7E71B}"/>
    <cellStyle name="Normal 38 2 6 2" xfId="20761" xr:uid="{1F1C7037-2660-4D45-A301-5EB5DBF51567}"/>
    <cellStyle name="Normal 38 2 6 2 2" xfId="26317" xr:uid="{080F4C1C-D107-47EE-88AA-0DE8F4E96FA9}"/>
    <cellStyle name="Normal 38 2 6 2 3" xfId="31811" xr:uid="{999F20CE-DE9A-4426-9870-9F1E6D23500A}"/>
    <cellStyle name="Normal 38 2 6 2 4" xfId="37295" xr:uid="{8AFBDB8D-3B79-4CBD-99F1-9E574D45D753}"/>
    <cellStyle name="Normal 38 2 6 3" xfId="23588" xr:uid="{07493C37-0043-4A15-9B4F-19E52FBC8B90}"/>
    <cellStyle name="Normal 38 2 6 4" xfId="29082" xr:uid="{ACB1D3A3-FF3F-4857-B918-9DB715C62B61}"/>
    <cellStyle name="Normal 38 2 6 5" xfId="34566" xr:uid="{04B4F9C0-D9A7-42DB-ADA4-84327E743EEF}"/>
    <cellStyle name="Normal 38 3" xfId="6339" xr:uid="{092DE0EA-FA4D-4294-B3C6-7EB85381837E}"/>
    <cellStyle name="Normal 38 3 2" xfId="14749" xr:uid="{E427CE84-7E8A-4FD0-B1CA-88ACF6FA70D5}"/>
    <cellStyle name="Normal 38 3 2 2" xfId="22036" xr:uid="{CF589A5F-2DEE-4362-B50A-8F22BC93D8F2}"/>
    <cellStyle name="Normal 38 3 2 2 2" xfId="27592" xr:uid="{E3FECDB9-7BD4-4D3D-833B-823D7BB73F6F}"/>
    <cellStyle name="Normal 38 3 2 2 3" xfId="33086" xr:uid="{533F7BC2-8FF1-454F-A0E9-3284D20E113E}"/>
    <cellStyle name="Normal 38 3 2 2 4" xfId="38570" xr:uid="{E7E8C719-2256-4411-993C-F92DDA0F3E60}"/>
    <cellStyle name="Normal 38 3 2 3" xfId="24863" xr:uid="{1E8889F7-F931-4045-A851-288FA84C5CB4}"/>
    <cellStyle name="Normal 38 3 2 4" xfId="30357" xr:uid="{910C08EC-358C-4360-BC26-F68E3522257D}"/>
    <cellStyle name="Normal 38 3 2 5" xfId="35841" xr:uid="{64B47F4F-3A5D-44F3-AE2A-55D99FFB7736}"/>
    <cellStyle name="Normal 38 3 3" xfId="11694" xr:uid="{E8E62006-46D9-4F60-B89D-A7850CB2F1A4}"/>
    <cellStyle name="Normal 38 3 4" xfId="16930" xr:uid="{6DA8F7F2-0704-4D00-8B35-6F6725F2AC6F}"/>
    <cellStyle name="Normal 38 3 5" xfId="19154" xr:uid="{09DCE759-10B1-45FF-B1FA-4808418FC50F}"/>
    <cellStyle name="Normal 38 3 6" xfId="9441" xr:uid="{E3E1FCCC-E61B-4D33-A826-BCE05EC47EB6}"/>
    <cellStyle name="Normal 38 3 6 2" xfId="20762" xr:uid="{F96F2D38-95BE-470B-8D95-F0C0D9B7CA4B}"/>
    <cellStyle name="Normal 38 3 6 2 2" xfId="26318" xr:uid="{13B61662-20B5-4DC6-BB7E-3CCEE68B1C59}"/>
    <cellStyle name="Normal 38 3 6 2 3" xfId="31812" xr:uid="{971F1F5D-FD2B-4DA8-B392-75AE5F0717AF}"/>
    <cellStyle name="Normal 38 3 6 2 4" xfId="37296" xr:uid="{0AD99D5F-B1D6-4824-8896-4DF29B3C8BF4}"/>
    <cellStyle name="Normal 38 3 6 3" xfId="23589" xr:uid="{C3D85301-99C4-4BF4-8C4A-E93152EBFE30}"/>
    <cellStyle name="Normal 38 3 6 4" xfId="29083" xr:uid="{A43312AA-0250-45EA-855A-63654A2D372F}"/>
    <cellStyle name="Normal 38 3 6 5" xfId="34567" xr:uid="{BC4D3DD8-95FA-488A-A5BA-5A553439E882}"/>
    <cellStyle name="Normal 38 4" xfId="6340" xr:uid="{1AAA5DD9-C992-4F03-A96A-59C54F519CC3}"/>
    <cellStyle name="Normal 38 4 2" xfId="14750" xr:uid="{CCC6B83A-BF26-4253-886A-D3A1CE35EB1D}"/>
    <cellStyle name="Normal 38 4 2 2" xfId="22037" xr:uid="{9F899F3F-6ECA-4DCB-85D4-D6FC0EE92400}"/>
    <cellStyle name="Normal 38 4 2 2 2" xfId="27593" xr:uid="{42A0733D-9000-47C6-A578-38341E384B0B}"/>
    <cellStyle name="Normal 38 4 2 2 3" xfId="33087" xr:uid="{97EBDAFC-0CB1-4EE8-B8C5-517EA010D25B}"/>
    <cellStyle name="Normal 38 4 2 2 4" xfId="38571" xr:uid="{DFA72077-A1D5-4D25-9533-DDF6C4AA1EA3}"/>
    <cellStyle name="Normal 38 4 2 3" xfId="24864" xr:uid="{3FBE7CFD-63F4-4C5A-BCAA-5FEF56C02B2A}"/>
    <cellStyle name="Normal 38 4 2 4" xfId="30358" xr:uid="{224F6EDC-0A5D-4D98-A8AD-EFD41574961A}"/>
    <cellStyle name="Normal 38 4 2 5" xfId="35842" xr:uid="{5ADE5E2B-ACBD-4A9B-A39E-97BD01E64642}"/>
    <cellStyle name="Normal 38 4 3" xfId="11695" xr:uid="{177093CB-C945-4B81-9B59-77DBF7448E70}"/>
    <cellStyle name="Normal 38 4 4" xfId="16931" xr:uid="{3F58921D-147D-4410-A79E-1812147493C9}"/>
    <cellStyle name="Normal 38 4 5" xfId="19155" xr:uid="{30A48627-C02D-41EA-AC59-BE6A482BF059}"/>
    <cellStyle name="Normal 38 4 6" xfId="9442" xr:uid="{4A5A155F-E238-4706-8468-BC1B678DC21F}"/>
    <cellStyle name="Normal 38 4 6 2" xfId="20763" xr:uid="{3F150DB8-8CDB-4880-9FDB-FF37417BE730}"/>
    <cellStyle name="Normal 38 4 6 2 2" xfId="26319" xr:uid="{9DE3BBC6-FCF9-4157-B856-2F2DD48C8EDA}"/>
    <cellStyle name="Normal 38 4 6 2 3" xfId="31813" xr:uid="{2E63A43C-A20D-4545-A2CC-C8B7327F5F60}"/>
    <cellStyle name="Normal 38 4 6 2 4" xfId="37297" xr:uid="{97FB71B4-EF83-42FF-801C-427A23EBCD9C}"/>
    <cellStyle name="Normal 38 4 6 3" xfId="23590" xr:uid="{239506F0-9C33-4FBB-B6A2-04481D361E52}"/>
    <cellStyle name="Normal 38 4 6 4" xfId="29084" xr:uid="{9D83D9A9-FB73-4669-8661-0C346735FA76}"/>
    <cellStyle name="Normal 38 4 6 5" xfId="34568" xr:uid="{79363DC8-12AC-40B7-B739-0DD7579B4D07}"/>
    <cellStyle name="Normal 38 5" xfId="6341" xr:uid="{4F2D96E0-1113-4CB5-BB77-B5F1CFE2E5CE}"/>
    <cellStyle name="Normal 38 5 2" xfId="14751" xr:uid="{430D593F-80B5-46D3-A283-A726BA352A70}"/>
    <cellStyle name="Normal 38 5 2 2" xfId="22038" xr:uid="{109768FD-85CD-47B3-9842-ED5101E4FCCD}"/>
    <cellStyle name="Normal 38 5 2 2 2" xfId="27594" xr:uid="{1A3CE88F-7C35-4186-8550-473F9C711D24}"/>
    <cellStyle name="Normal 38 5 2 2 3" xfId="33088" xr:uid="{4352E519-4B59-49BD-8971-A881C10F73C6}"/>
    <cellStyle name="Normal 38 5 2 2 4" xfId="38572" xr:uid="{1075680E-4768-4A33-9ACC-0F00725D9134}"/>
    <cellStyle name="Normal 38 5 2 3" xfId="24865" xr:uid="{C7C70D4D-C987-4B39-9D8F-2AF6FA613BB0}"/>
    <cellStyle name="Normal 38 5 2 4" xfId="30359" xr:uid="{8DBB17C6-2058-409E-BF46-647406B580A2}"/>
    <cellStyle name="Normal 38 5 2 5" xfId="35843" xr:uid="{D51F0600-4BD8-4CDB-83DE-55AAB3C6A958}"/>
    <cellStyle name="Normal 38 5 3" xfId="11696" xr:uid="{0767520A-FC87-44D2-A86B-6F141AC98453}"/>
    <cellStyle name="Normal 38 5 4" xfId="16932" xr:uid="{1A8971E1-7F87-449E-8984-52F02F0F7BD1}"/>
    <cellStyle name="Normal 38 5 5" xfId="19156" xr:uid="{D6789873-039F-4292-A6F3-C08684FC1193}"/>
    <cellStyle name="Normal 38 5 6" xfId="9443" xr:uid="{C13E6702-3576-4CB1-88AC-ED29C5BEF00C}"/>
    <cellStyle name="Normal 38 5 6 2" xfId="20764" xr:uid="{E65AB19B-4E5D-4D91-99A5-DA745FF2F248}"/>
    <cellStyle name="Normal 38 5 6 2 2" xfId="26320" xr:uid="{2A69BFF4-49D9-4005-82B5-759D39AE92A0}"/>
    <cellStyle name="Normal 38 5 6 2 3" xfId="31814" xr:uid="{2BF32CA5-2427-498C-B1A2-90D15A6D425E}"/>
    <cellStyle name="Normal 38 5 6 2 4" xfId="37298" xr:uid="{5FA06D88-ED8E-45FB-B816-BF5FC2B87FF1}"/>
    <cellStyle name="Normal 38 5 6 3" xfId="23591" xr:uid="{F3E2099B-96D3-446C-8B70-626F8143DE2A}"/>
    <cellStyle name="Normal 38 5 6 4" xfId="29085" xr:uid="{4CFED162-790A-4A50-9C2D-4AC7243A4082}"/>
    <cellStyle name="Normal 38 5 6 5" xfId="34569" xr:uid="{A19F2DCE-431E-49FD-A87A-FB5ED308CD06}"/>
    <cellStyle name="Normal 38 6" xfId="6342" xr:uid="{D1DF2554-9354-4EA2-B26B-49B7F667C412}"/>
    <cellStyle name="Normal 38 6 2" xfId="14752" xr:uid="{F1E73E3D-DCCA-47EA-A868-7B18AFE655ED}"/>
    <cellStyle name="Normal 38 6 2 2" xfId="22039" xr:uid="{77404A5C-855C-4DB1-835A-85BE44992389}"/>
    <cellStyle name="Normal 38 6 2 2 2" xfId="27595" xr:uid="{6C66D0F1-23DD-4604-ADA0-F7B3EE083400}"/>
    <cellStyle name="Normal 38 6 2 2 3" xfId="33089" xr:uid="{149850BA-B862-47F7-8DDD-0C297DCE2F0E}"/>
    <cellStyle name="Normal 38 6 2 2 4" xfId="38573" xr:uid="{EABB5B29-130D-4F21-AFB4-3439DF3434C7}"/>
    <cellStyle name="Normal 38 6 2 3" xfId="24866" xr:uid="{4A74D28B-31D4-4DC6-84AE-180F5E37FADC}"/>
    <cellStyle name="Normal 38 6 2 4" xfId="30360" xr:uid="{F119B52F-4AF8-43F9-A0B7-3BCDD3976A45}"/>
    <cellStyle name="Normal 38 6 2 5" xfId="35844" xr:uid="{F888E79C-E214-4E3F-B177-D087BB244CB7}"/>
    <cellStyle name="Normal 38 6 3" xfId="11697" xr:uid="{5C3EF4D7-5E93-4AD7-88E2-D4E0E9665C4C}"/>
    <cellStyle name="Normal 38 6 4" xfId="16933" xr:uid="{D292AB31-8E8A-4197-8C6E-AB87D5E6D4FF}"/>
    <cellStyle name="Normal 38 6 5" xfId="19157" xr:uid="{A1F69F8F-EEC8-4782-A1D3-649E27E34BF0}"/>
    <cellStyle name="Normal 38 6 6" xfId="9444" xr:uid="{654395F9-AB37-4A05-8EAF-D303BCC12441}"/>
    <cellStyle name="Normal 38 6 6 2" xfId="20765" xr:uid="{BED987AE-6778-4EC9-A918-D8A802CAE715}"/>
    <cellStyle name="Normal 38 6 6 2 2" xfId="26321" xr:uid="{795B059C-67B4-4815-8458-F58A858966A4}"/>
    <cellStyle name="Normal 38 6 6 2 3" xfId="31815" xr:uid="{3FD2E472-6412-49C4-8BFD-79689311C44C}"/>
    <cellStyle name="Normal 38 6 6 2 4" xfId="37299" xr:uid="{6966AEDB-195B-46BB-9D4B-97B5BEAD5393}"/>
    <cellStyle name="Normal 38 6 6 3" xfId="23592" xr:uid="{597E28FC-6C08-4673-90F1-643BA05489D5}"/>
    <cellStyle name="Normal 38 6 6 4" xfId="29086" xr:uid="{14A1878D-7D67-4981-BC12-968F6F89F362}"/>
    <cellStyle name="Normal 38 6 6 5" xfId="34570" xr:uid="{2D4DE52D-E644-4E46-BD2C-6151A610F2A6}"/>
    <cellStyle name="Normal 38 7" xfId="6343" xr:uid="{3EBF2D7B-2E02-4113-A1AE-6AAC664D4EF2}"/>
    <cellStyle name="Normal 38 7 2" xfId="14753" xr:uid="{3C94ED29-EFA5-4AE4-A35F-6356F8DF924D}"/>
    <cellStyle name="Normal 38 7 2 2" xfId="22040" xr:uid="{3D1F6338-1F67-400D-8619-C7A27E31905B}"/>
    <cellStyle name="Normal 38 7 2 2 2" xfId="27596" xr:uid="{B90D9595-10F4-48FE-BF4E-4DDFECD7B36F}"/>
    <cellStyle name="Normal 38 7 2 2 3" xfId="33090" xr:uid="{F3EEBF3C-A2A8-4746-9104-D340767EE49F}"/>
    <cellStyle name="Normal 38 7 2 2 4" xfId="38574" xr:uid="{09238701-B613-443E-8E8E-B2424F07D1B9}"/>
    <cellStyle name="Normal 38 7 2 3" xfId="24867" xr:uid="{DD896D15-6181-4B93-A9FA-4B96BB9B37F9}"/>
    <cellStyle name="Normal 38 7 2 4" xfId="30361" xr:uid="{6304BCB0-3EC9-4384-BB47-9818BCB13FBD}"/>
    <cellStyle name="Normal 38 7 2 5" xfId="35845" xr:uid="{605E4084-269F-4385-B7C3-AA2157EF6FBC}"/>
    <cellStyle name="Normal 38 7 3" xfId="11698" xr:uid="{5E6D2A30-C800-40F5-AAC1-C13DBBDC1DEE}"/>
    <cellStyle name="Normal 38 7 4" xfId="16934" xr:uid="{4F026313-0A5F-4DFB-BBCA-33353C2451D1}"/>
    <cellStyle name="Normal 38 7 5" xfId="19158" xr:uid="{7A3A8AD9-38EF-48F6-96F4-A0AB2AA8E4B7}"/>
    <cellStyle name="Normal 38 7 6" xfId="9445" xr:uid="{14BB4346-80A8-4986-A01A-3664024A3C61}"/>
    <cellStyle name="Normal 38 7 6 2" xfId="20766" xr:uid="{288781B6-7D81-4678-81F1-F89CA933CA16}"/>
    <cellStyle name="Normal 38 7 6 2 2" xfId="26322" xr:uid="{DAB51FC4-BBF2-405C-87D8-E59D1831ED85}"/>
    <cellStyle name="Normal 38 7 6 2 3" xfId="31816" xr:uid="{5F02F705-A34B-4AD6-87B2-25470763CA34}"/>
    <cellStyle name="Normal 38 7 6 2 4" xfId="37300" xr:uid="{45E099E6-D2F9-4014-97EA-99354649A000}"/>
    <cellStyle name="Normal 38 7 6 3" xfId="23593" xr:uid="{F5702665-000C-4BBA-9665-58818EF56DFA}"/>
    <cellStyle name="Normal 38 7 6 4" xfId="29087" xr:uid="{CD93F56E-ACEC-4520-B92C-F477615899A0}"/>
    <cellStyle name="Normal 38 7 6 5" xfId="34571" xr:uid="{807165D1-B7F3-4881-9783-7DEBD9ACF50B}"/>
    <cellStyle name="Normal 38 8" xfId="6344" xr:uid="{60815B4F-CF0E-4CA7-A8A0-22376690C812}"/>
    <cellStyle name="Normal 38 8 2" xfId="14754" xr:uid="{3D999F5F-5C28-48AF-9FAB-EB735EE17B09}"/>
    <cellStyle name="Normal 38 8 2 2" xfId="22041" xr:uid="{09544366-825A-4756-B4D9-F958177BE0CC}"/>
    <cellStyle name="Normal 38 8 2 2 2" xfId="27597" xr:uid="{6967241A-265B-46E7-A81F-9A75A5B98B71}"/>
    <cellStyle name="Normal 38 8 2 2 3" xfId="33091" xr:uid="{1C2B93BC-DC50-4336-B681-D8B449B64582}"/>
    <cellStyle name="Normal 38 8 2 2 4" xfId="38575" xr:uid="{FC7CB9FB-6B26-413B-9880-9275842DEDE3}"/>
    <cellStyle name="Normal 38 8 2 3" xfId="24868" xr:uid="{C5B25FFF-8BD8-4497-8914-DE4C80B5B428}"/>
    <cellStyle name="Normal 38 8 2 4" xfId="30362" xr:uid="{EECCD752-F827-4445-8E11-9A866D79A0CD}"/>
    <cellStyle name="Normal 38 8 2 5" xfId="35846" xr:uid="{F0FD607E-6685-43DD-86FA-3B56D6B34B29}"/>
    <cellStyle name="Normal 38 8 3" xfId="11699" xr:uid="{7716D3D2-5774-459B-A25B-571044F250AB}"/>
    <cellStyle name="Normal 38 8 4" xfId="16935" xr:uid="{D82EFD81-72CE-4203-8814-BDEBFC0726E9}"/>
    <cellStyle name="Normal 38 8 5" xfId="19159" xr:uid="{3376ACFE-F779-4118-A924-6895D07E1AE6}"/>
    <cellStyle name="Normal 38 8 6" xfId="9446" xr:uid="{008F6B80-59A9-4185-A036-1D1ADFCFA727}"/>
    <cellStyle name="Normal 38 8 6 2" xfId="20767" xr:uid="{9448E3BB-54BD-45E2-9F12-AB6C7B2E9DED}"/>
    <cellStyle name="Normal 38 8 6 2 2" xfId="26323" xr:uid="{B628F919-EA95-4263-9835-C6F515F2D18A}"/>
    <cellStyle name="Normal 38 8 6 2 3" xfId="31817" xr:uid="{C470A149-28DB-40CF-A946-45AC79B512B1}"/>
    <cellStyle name="Normal 38 8 6 2 4" xfId="37301" xr:uid="{F5498BB5-7263-4A07-B9E3-6ACADE279C6D}"/>
    <cellStyle name="Normal 38 8 6 3" xfId="23594" xr:uid="{B4D849FA-2B48-457D-BC33-3FDDD7D5539E}"/>
    <cellStyle name="Normal 38 8 6 4" xfId="29088" xr:uid="{56478D41-0F2B-4C36-8DD3-A2D9F0F4461B}"/>
    <cellStyle name="Normal 38 8 6 5" xfId="34572" xr:uid="{F9CA7F39-A922-4B01-A3F6-9974FC9EA61E}"/>
    <cellStyle name="Normal 38 9" xfId="6345" xr:uid="{058C6497-754F-4898-B23D-BE26468657E1}"/>
    <cellStyle name="Normal 38 9 2" xfId="14755" xr:uid="{4D703C0D-6183-48F1-A2A6-1ABB293F8893}"/>
    <cellStyle name="Normal 38 9 2 2" xfId="22042" xr:uid="{FC3BFF63-3108-4C87-B7D9-9DBD405C4043}"/>
    <cellStyle name="Normal 38 9 2 2 2" xfId="27598" xr:uid="{8499EE5F-8238-447F-B44B-5EF65895EC38}"/>
    <cellStyle name="Normal 38 9 2 2 3" xfId="33092" xr:uid="{294AE2DD-C680-4041-8DD9-92B5EB2CABC6}"/>
    <cellStyle name="Normal 38 9 2 2 4" xfId="38576" xr:uid="{B35ABEF9-5ED7-4AA1-92D4-064538BF8C08}"/>
    <cellStyle name="Normal 38 9 2 3" xfId="24869" xr:uid="{89DCB155-F78D-444D-B0FA-5138650647A9}"/>
    <cellStyle name="Normal 38 9 2 4" xfId="30363" xr:uid="{CBB696D9-829C-4FE6-89E0-DAA2E0B366E4}"/>
    <cellStyle name="Normal 38 9 2 5" xfId="35847" xr:uid="{823A40B1-19CF-45F2-B979-8AA14E18640D}"/>
    <cellStyle name="Normal 38 9 3" xfId="11700" xr:uid="{264E6F18-010B-48D6-BA49-F07F4633A555}"/>
    <cellStyle name="Normal 38 9 4" xfId="16936" xr:uid="{D935F16D-E3D7-4D7B-8566-D419613453B7}"/>
    <cellStyle name="Normal 38 9 5" xfId="19160" xr:uid="{610921C1-68DF-45AD-AC5D-2EF5EFB9E808}"/>
    <cellStyle name="Normal 38 9 6" xfId="9447" xr:uid="{45C466EF-2CE1-4C28-8E6F-46CC1A7B12CB}"/>
    <cellStyle name="Normal 38 9 6 2" xfId="20768" xr:uid="{1DAE69B0-A924-444D-84F0-FF7E3BB8E066}"/>
    <cellStyle name="Normal 38 9 6 2 2" xfId="26324" xr:uid="{2A844B3B-1226-433F-9812-96BE57E6EF69}"/>
    <cellStyle name="Normal 38 9 6 2 3" xfId="31818" xr:uid="{BE236B2A-CC0A-4D6A-8BF8-5EFC1FE7FAD4}"/>
    <cellStyle name="Normal 38 9 6 2 4" xfId="37302" xr:uid="{3E5979C9-4C75-44F3-AE75-23509C83D583}"/>
    <cellStyle name="Normal 38 9 6 3" xfId="23595" xr:uid="{547761C1-3AF4-4E4B-8C2E-6AEA5366AFCF}"/>
    <cellStyle name="Normal 38 9 6 4" xfId="29089" xr:uid="{BD982DB9-FF2D-46B1-9797-72016B77BFC6}"/>
    <cellStyle name="Normal 38 9 6 5" xfId="34573" xr:uid="{E440A807-DCDA-4D93-82D8-FAE78E3671BF}"/>
    <cellStyle name="Normal 380" xfId="39598" xr:uid="{C0752C39-485E-4EDB-8759-888129C9D028}"/>
    <cellStyle name="Normal 381" xfId="39599" xr:uid="{53F582C9-020E-48CA-B311-C5945A9B5BC3}"/>
    <cellStyle name="Normal 382" xfId="39600" xr:uid="{A6EDDF73-607D-43FA-96DA-402311D9579F}"/>
    <cellStyle name="Normal 383" xfId="39601" xr:uid="{7A655A65-3D62-4EC3-9902-CCD851188A2C}"/>
    <cellStyle name="Normal 384" xfId="39602" xr:uid="{F2AF6708-BF74-401F-B67E-3A461507AD32}"/>
    <cellStyle name="Normal 385" xfId="39603" xr:uid="{C551CDD3-B26C-4CB6-A48E-93C026F8FF46}"/>
    <cellStyle name="Normal 386" xfId="39604" xr:uid="{3D52FBFC-A164-4E52-94AB-9A159E098B17}"/>
    <cellStyle name="Normal 387" xfId="39605" xr:uid="{E6F110B5-35E8-4060-B570-5AB5E20B3BC0}"/>
    <cellStyle name="Normal 388" xfId="39606" xr:uid="{EECDC016-5D49-436F-94E0-3FC51EAA8427}"/>
    <cellStyle name="Normal 389" xfId="39607" xr:uid="{00F8B44F-AFBC-4851-9916-FFD8D0FB6454}"/>
    <cellStyle name="Normal 39" xfId="6346" xr:uid="{4E96E26A-432F-4FD1-8EFE-55EB30D22A32}"/>
    <cellStyle name="Normal 39 10" xfId="6347" xr:uid="{9F142B82-9BA4-4829-B932-680978A0A07C}"/>
    <cellStyle name="Normal 39 10 2" xfId="14757" xr:uid="{A4C4E4EC-8CAD-4896-8053-46CB4C127F6F}"/>
    <cellStyle name="Normal 39 10 2 2" xfId="22044" xr:uid="{270C5A93-22A8-4A96-8378-B9A5D7A8CE28}"/>
    <cellStyle name="Normal 39 10 2 2 2" xfId="27600" xr:uid="{830E53B5-535A-440A-9252-E79A3B3FBAC9}"/>
    <cellStyle name="Normal 39 10 2 2 3" xfId="33094" xr:uid="{9155825E-666C-4E73-8058-1D8FA67A6DB4}"/>
    <cellStyle name="Normal 39 10 2 2 4" xfId="38578" xr:uid="{DA19126F-5CF0-4D31-9B55-7C0655599EFB}"/>
    <cellStyle name="Normal 39 10 2 3" xfId="24871" xr:uid="{E83E9934-4E95-4D01-A9C5-18B9565524DD}"/>
    <cellStyle name="Normal 39 10 2 4" xfId="30365" xr:uid="{80C35927-4DE7-4E56-A47E-C55E3DE1A7AA}"/>
    <cellStyle name="Normal 39 10 2 5" xfId="35849" xr:uid="{910C5D4B-7BA1-4375-9C9B-A44A81912FD1}"/>
    <cellStyle name="Normal 39 10 3" xfId="11702" xr:uid="{AE780EC2-C1D6-4FF0-BE01-8CF627DEEB46}"/>
    <cellStyle name="Normal 39 10 4" xfId="16938" xr:uid="{7D151A5C-28EB-4D02-9729-A8D3088583EE}"/>
    <cellStyle name="Normal 39 10 5" xfId="19162" xr:uid="{DFC26DAF-A0C5-44A0-BCEF-775C085A4F27}"/>
    <cellStyle name="Normal 39 10 6" xfId="9449" xr:uid="{362F9ACD-9244-4127-8983-A7FF16622036}"/>
    <cellStyle name="Normal 39 10 6 2" xfId="20770" xr:uid="{6735648A-3D94-4ACB-B850-7876364458F2}"/>
    <cellStyle name="Normal 39 10 6 2 2" xfId="26326" xr:uid="{1E763E2E-2C3F-4062-A584-C437401547DA}"/>
    <cellStyle name="Normal 39 10 6 2 3" xfId="31820" xr:uid="{F4632492-FAA8-4828-B886-9BC945A7586B}"/>
    <cellStyle name="Normal 39 10 6 2 4" xfId="37304" xr:uid="{A8012264-81E1-4C2C-B14E-102713DADBE0}"/>
    <cellStyle name="Normal 39 10 6 3" xfId="23597" xr:uid="{F0B61F21-1040-4006-B38F-6F53C3607AE9}"/>
    <cellStyle name="Normal 39 10 6 4" xfId="29091" xr:uid="{604CD3BF-1AC8-46A3-8E84-C39449E17D87}"/>
    <cellStyle name="Normal 39 10 6 5" xfId="34575" xr:uid="{D02EC708-CD3A-4087-B21F-CF3B2863DF52}"/>
    <cellStyle name="Normal 39 11" xfId="14756" xr:uid="{1DFEC942-FFD6-482E-B72C-9C6E99B33103}"/>
    <cellStyle name="Normal 39 11 2" xfId="22043" xr:uid="{EE32E8DD-2432-4DE3-93FC-C2E1E4496416}"/>
    <cellStyle name="Normal 39 11 2 2" xfId="27599" xr:uid="{557E4D77-664D-4AF3-B4F1-80DA9A89C863}"/>
    <cellStyle name="Normal 39 11 2 3" xfId="33093" xr:uid="{13ADE680-0447-4F99-8B43-605A96BAFE41}"/>
    <cellStyle name="Normal 39 11 2 4" xfId="38577" xr:uid="{BC7D309F-5AE9-4465-9659-3092DAC62FE0}"/>
    <cellStyle name="Normal 39 11 3" xfId="24870" xr:uid="{0E89F62A-2FE1-42C2-B1FF-04F95FCB187F}"/>
    <cellStyle name="Normal 39 11 4" xfId="30364" xr:uid="{55AE1EAD-235A-497C-94C5-FA86AE6F88FF}"/>
    <cellStyle name="Normal 39 11 5" xfId="35848" xr:uid="{4C7EE388-C1B9-468A-AB1D-5882CC0CB449}"/>
    <cellStyle name="Normal 39 12" xfId="11701" xr:uid="{1C7875EB-F82D-42BD-9669-2F8675FE3B1F}"/>
    <cellStyle name="Normal 39 13" xfId="16937" xr:uid="{3BE87B1B-3A3A-46C4-B72E-19A543C9DA42}"/>
    <cellStyle name="Normal 39 14" xfId="19161" xr:uid="{D5A91AF8-EB94-4D08-B855-DE28403DD930}"/>
    <cellStyle name="Normal 39 15" xfId="9448" xr:uid="{30249FF4-6A5F-4E57-9E9F-195CE24B6E03}"/>
    <cellStyle name="Normal 39 15 2" xfId="20769" xr:uid="{BEA5E7B7-3190-4AB7-A504-362EA2E18A3B}"/>
    <cellStyle name="Normal 39 15 2 2" xfId="26325" xr:uid="{5527A8A8-08A5-40CE-ACB5-0F908CFA06A3}"/>
    <cellStyle name="Normal 39 15 2 3" xfId="31819" xr:uid="{A9C1624E-2357-4D04-8981-6B40E6C37615}"/>
    <cellStyle name="Normal 39 15 2 4" xfId="37303" xr:uid="{56517B26-776B-40BE-B485-4A9F3B6AA3BD}"/>
    <cellStyle name="Normal 39 15 3" xfId="23596" xr:uid="{9E02B3CE-1CF6-4DDE-85BC-F2102C05E166}"/>
    <cellStyle name="Normal 39 15 4" xfId="29090" xr:uid="{5B2F62B7-7B45-44F6-AB9B-55C1F043A53B}"/>
    <cellStyle name="Normal 39 15 5" xfId="34574" xr:uid="{AC19699F-7B88-4DB0-BB8C-860A8149C56C}"/>
    <cellStyle name="Normal 39 2" xfId="6348" xr:uid="{493551FC-F449-4F76-8C24-8CBE36D60595}"/>
    <cellStyle name="Normal 39 2 2" xfId="14758" xr:uid="{41F7C194-4C03-48AA-ADCA-D4A778B4472E}"/>
    <cellStyle name="Normal 39 2 2 2" xfId="22045" xr:uid="{5E73438A-CB78-4CB3-89A4-5B1A4DBC68AF}"/>
    <cellStyle name="Normal 39 2 2 2 2" xfId="27601" xr:uid="{3F3F556A-2BED-44E0-A517-511166912391}"/>
    <cellStyle name="Normal 39 2 2 2 3" xfId="33095" xr:uid="{FBB36B12-5849-4EF9-979E-133D1DC1B548}"/>
    <cellStyle name="Normal 39 2 2 2 4" xfId="38579" xr:uid="{41394FB6-5803-41B9-AA3D-6B3CEF5F57DD}"/>
    <cellStyle name="Normal 39 2 2 3" xfId="24872" xr:uid="{22477056-8CBF-4299-AD6F-42C78B271517}"/>
    <cellStyle name="Normal 39 2 2 4" xfId="30366" xr:uid="{3CEF9FB7-1B8E-4D73-942E-C643311835A3}"/>
    <cellStyle name="Normal 39 2 2 5" xfId="35850" xr:uid="{D904587D-7671-4BC3-A55B-7A7D7E1127D1}"/>
    <cellStyle name="Normal 39 2 3" xfId="11703" xr:uid="{9A98A9AD-1F9D-4362-BCC0-2790A75530FE}"/>
    <cellStyle name="Normal 39 2 4" xfId="16939" xr:uid="{41F930A0-641B-4392-95DC-2042BBE98FD9}"/>
    <cellStyle name="Normal 39 2 5" xfId="19163" xr:uid="{64D212EE-C745-47BD-A070-D6BEA9AB0AA8}"/>
    <cellStyle name="Normal 39 2 6" xfId="9450" xr:uid="{27E8D041-CED1-4E7D-8BF4-4F3682428CE0}"/>
    <cellStyle name="Normal 39 2 6 2" xfId="20771" xr:uid="{A41F2362-15EC-45C3-BC41-572B8D42951D}"/>
    <cellStyle name="Normal 39 2 6 2 2" xfId="26327" xr:uid="{283EF787-1B17-493A-93CE-CA129CF80BA6}"/>
    <cellStyle name="Normal 39 2 6 2 3" xfId="31821" xr:uid="{9838D1B2-579B-420A-A4F4-9DEE68DA8281}"/>
    <cellStyle name="Normal 39 2 6 2 4" xfId="37305" xr:uid="{2701E8FE-B294-476D-9B97-8D1203A87380}"/>
    <cellStyle name="Normal 39 2 6 3" xfId="23598" xr:uid="{70C68483-6A4C-42F7-8866-54647E0EF28E}"/>
    <cellStyle name="Normal 39 2 6 4" xfId="29092" xr:uid="{AF8F88B7-7EBE-49E5-B922-CC797D83D1A0}"/>
    <cellStyle name="Normal 39 2 6 5" xfId="34576" xr:uid="{9AD865F4-362A-4295-BDFB-FB00C57F2056}"/>
    <cellStyle name="Normal 39 3" xfId="6349" xr:uid="{E488D159-FFFE-40C8-B8C1-F6D32887E1A5}"/>
    <cellStyle name="Normal 39 3 2" xfId="14759" xr:uid="{C125E879-795B-4EE2-A956-8E18B16FA78A}"/>
    <cellStyle name="Normal 39 3 2 2" xfId="22046" xr:uid="{68E8A7EE-21C7-485B-9E2B-8C4DDE8DEB1B}"/>
    <cellStyle name="Normal 39 3 2 2 2" xfId="27602" xr:uid="{5C741859-8293-48FB-A69D-FE84D4ED8943}"/>
    <cellStyle name="Normal 39 3 2 2 3" xfId="33096" xr:uid="{B11C3CAF-72EC-49B6-AB4E-F684FE2E57B4}"/>
    <cellStyle name="Normal 39 3 2 2 4" xfId="38580" xr:uid="{1A617E73-A2B3-4774-81B8-2805AA226123}"/>
    <cellStyle name="Normal 39 3 2 3" xfId="24873" xr:uid="{0C70625D-F6D7-4F33-82AA-81D95095822C}"/>
    <cellStyle name="Normal 39 3 2 4" xfId="30367" xr:uid="{329129DC-DB41-44C7-9DE2-7D2C355BCC60}"/>
    <cellStyle name="Normal 39 3 2 5" xfId="35851" xr:uid="{3632A409-7CA9-4C8A-8CC9-369985586036}"/>
    <cellStyle name="Normal 39 3 3" xfId="11704" xr:uid="{36946B32-3DB3-4099-A3D2-996E7B861478}"/>
    <cellStyle name="Normal 39 3 4" xfId="16940" xr:uid="{7319875A-A9AD-4BAB-A92E-47DFD4FD73C1}"/>
    <cellStyle name="Normal 39 3 5" xfId="19164" xr:uid="{A13B595E-1BEC-4C78-8D01-6ECDE15DCAB1}"/>
    <cellStyle name="Normal 39 3 6" xfId="9451" xr:uid="{4D9A89A1-CC44-43F0-93A5-3CFA4F496403}"/>
    <cellStyle name="Normal 39 3 6 2" xfId="20772" xr:uid="{3B443E96-EFAA-449E-A7D2-1B72293713F3}"/>
    <cellStyle name="Normal 39 3 6 2 2" xfId="26328" xr:uid="{159DECD3-BF89-43CF-A05E-55887FABBE39}"/>
    <cellStyle name="Normal 39 3 6 2 3" xfId="31822" xr:uid="{20986B34-46C2-48D9-8377-D1D8F33C5C62}"/>
    <cellStyle name="Normal 39 3 6 2 4" xfId="37306" xr:uid="{5DEF1255-FF41-43DF-907A-36AA3DB02F7B}"/>
    <cellStyle name="Normal 39 3 6 3" xfId="23599" xr:uid="{73885C14-2497-42B2-A684-57DC604F5A38}"/>
    <cellStyle name="Normal 39 3 6 4" xfId="29093" xr:uid="{9DC70B3B-8C08-4E59-B0F1-6F9716B06C7D}"/>
    <cellStyle name="Normal 39 3 6 5" xfId="34577" xr:uid="{8399A258-B937-45C2-B1AC-BB323800C67A}"/>
    <cellStyle name="Normal 39 4" xfId="6350" xr:uid="{FFC171F2-F05B-4611-B3CF-7A5047856895}"/>
    <cellStyle name="Normal 39 4 2" xfId="14760" xr:uid="{A56BA83F-2AEA-4386-B4DD-DCDBF2D64A9A}"/>
    <cellStyle name="Normal 39 4 2 2" xfId="22047" xr:uid="{49CB29FE-D9EB-44A7-A4C6-A6CA08CB0390}"/>
    <cellStyle name="Normal 39 4 2 2 2" xfId="27603" xr:uid="{AB937AA9-FA30-46F2-A2F6-89EF2FB22EED}"/>
    <cellStyle name="Normal 39 4 2 2 3" xfId="33097" xr:uid="{0469E550-763A-4525-847E-EFA2ABA1521E}"/>
    <cellStyle name="Normal 39 4 2 2 4" xfId="38581" xr:uid="{44993F57-EFD4-4D11-A952-8F5AC235996C}"/>
    <cellStyle name="Normal 39 4 2 3" xfId="24874" xr:uid="{70B6A32D-C4DC-468D-80FD-2BCAC9C709C7}"/>
    <cellStyle name="Normal 39 4 2 4" xfId="30368" xr:uid="{33DD4728-3C94-4473-81D4-0E1DACC60A48}"/>
    <cellStyle name="Normal 39 4 2 5" xfId="35852" xr:uid="{EC1B95AF-356F-4C15-B3BF-AEDC07696ADB}"/>
    <cellStyle name="Normal 39 4 3" xfId="11705" xr:uid="{F6A5317C-21B7-4C0F-89F9-929913EBA542}"/>
    <cellStyle name="Normal 39 4 4" xfId="16941" xr:uid="{6FB2694A-A017-4C45-9256-B84A565B89BC}"/>
    <cellStyle name="Normal 39 4 5" xfId="19165" xr:uid="{DD8012F1-58E3-44A6-A3C3-487B4B8A0997}"/>
    <cellStyle name="Normal 39 4 6" xfId="9452" xr:uid="{52DFEE41-88CB-43F7-A4A7-2D2200941DD5}"/>
    <cellStyle name="Normal 39 4 6 2" xfId="20773" xr:uid="{2EEB6B1F-607D-4877-A6E8-738EEAE93F05}"/>
    <cellStyle name="Normal 39 4 6 2 2" xfId="26329" xr:uid="{2B9C072F-20A5-4BDB-8D06-1CE8E2B1279E}"/>
    <cellStyle name="Normal 39 4 6 2 3" xfId="31823" xr:uid="{404F3BD6-7C07-4D17-BD27-2BF895679068}"/>
    <cellStyle name="Normal 39 4 6 2 4" xfId="37307" xr:uid="{E3B66845-E910-465D-BFFA-B2CDE4D230E8}"/>
    <cellStyle name="Normal 39 4 6 3" xfId="23600" xr:uid="{27239E8B-9992-43CE-8714-A4C7A7B5495A}"/>
    <cellStyle name="Normal 39 4 6 4" xfId="29094" xr:uid="{9386E095-ED03-441A-B9E9-E9FEFBF81174}"/>
    <cellStyle name="Normal 39 4 6 5" xfId="34578" xr:uid="{C5E6F125-7D4C-49A3-909C-979815D84B51}"/>
    <cellStyle name="Normal 39 5" xfId="6351" xr:uid="{B527FDED-51AC-43DE-9759-59D91B40017E}"/>
    <cellStyle name="Normal 39 5 2" xfId="14761" xr:uid="{A7C39166-C992-4545-9CAA-4DD6F2590954}"/>
    <cellStyle name="Normal 39 5 2 2" xfId="22048" xr:uid="{08B45D31-74F7-4223-97D5-208EFF0308D7}"/>
    <cellStyle name="Normal 39 5 2 2 2" xfId="27604" xr:uid="{00ECDA91-C796-47C6-B299-019D50886056}"/>
    <cellStyle name="Normal 39 5 2 2 3" xfId="33098" xr:uid="{14F79FF3-D467-4F29-B537-77D93168ED6A}"/>
    <cellStyle name="Normal 39 5 2 2 4" xfId="38582" xr:uid="{B021DA2F-0782-4CD4-8AA1-43E8804B0E36}"/>
    <cellStyle name="Normal 39 5 2 3" xfId="24875" xr:uid="{1208E8F2-C100-448A-BD7B-487A4539DA11}"/>
    <cellStyle name="Normal 39 5 2 4" xfId="30369" xr:uid="{9B6F1C85-B200-409D-9E06-993C62753E1E}"/>
    <cellStyle name="Normal 39 5 2 5" xfId="35853" xr:uid="{5DD4DF78-4ADF-4B62-8702-6BF2CDDC721B}"/>
    <cellStyle name="Normal 39 5 3" xfId="11706" xr:uid="{7A697A8D-26BA-4256-A32A-5B16A31D2CA8}"/>
    <cellStyle name="Normal 39 5 4" xfId="16942" xr:uid="{CC039988-D3DA-47FD-9186-93121BF5B074}"/>
    <cellStyle name="Normal 39 5 5" xfId="19166" xr:uid="{3039C5C6-36FA-4A92-8E70-C39264932E8A}"/>
    <cellStyle name="Normal 39 5 6" xfId="9453" xr:uid="{B3542D69-E7D1-430A-BA58-7250C0CFA6F5}"/>
    <cellStyle name="Normal 39 5 6 2" xfId="20774" xr:uid="{FEC29BF1-2135-49A5-958B-3995A36EDC56}"/>
    <cellStyle name="Normal 39 5 6 2 2" xfId="26330" xr:uid="{D3FD46E6-2187-4923-8226-6F16B208FC94}"/>
    <cellStyle name="Normal 39 5 6 2 3" xfId="31824" xr:uid="{DDD23600-A838-4D90-80D8-6803706AB94F}"/>
    <cellStyle name="Normal 39 5 6 2 4" xfId="37308" xr:uid="{16DF0603-6A19-424C-993C-7EC8AD5F89B6}"/>
    <cellStyle name="Normal 39 5 6 3" xfId="23601" xr:uid="{3D0DA8C2-076C-48B4-80D0-85D7581D7F6F}"/>
    <cellStyle name="Normal 39 5 6 4" xfId="29095" xr:uid="{19C7B1A4-EA05-48C4-BA28-DD243FB6BDE1}"/>
    <cellStyle name="Normal 39 5 6 5" xfId="34579" xr:uid="{D8A8BC14-C81E-4BA8-A591-4C825BF3743D}"/>
    <cellStyle name="Normal 39 6" xfId="6352" xr:uid="{22E72ADD-C6C3-4664-B241-4111FF4CA3F3}"/>
    <cellStyle name="Normal 39 6 2" xfId="14762" xr:uid="{F211634D-C7C9-46B9-BAB9-BAD29B1DBA89}"/>
    <cellStyle name="Normal 39 6 2 2" xfId="22049" xr:uid="{C0644654-EA89-4BD5-91DD-2E5FB73AEDAB}"/>
    <cellStyle name="Normal 39 6 2 2 2" xfId="27605" xr:uid="{C03B8400-F5A7-420F-95CC-7E3A2DDF4124}"/>
    <cellStyle name="Normal 39 6 2 2 3" xfId="33099" xr:uid="{C3FABB62-D1C3-4FC4-95BD-C7A0C47867C6}"/>
    <cellStyle name="Normal 39 6 2 2 4" xfId="38583" xr:uid="{C7621732-50EC-43A0-BF23-210F65469E83}"/>
    <cellStyle name="Normal 39 6 2 3" xfId="24876" xr:uid="{F312F7DE-8F6D-4A17-8C25-28C750273E6D}"/>
    <cellStyle name="Normal 39 6 2 4" xfId="30370" xr:uid="{BABF0CCC-4634-44B4-8F83-938E2EF6C7EF}"/>
    <cellStyle name="Normal 39 6 2 5" xfId="35854" xr:uid="{2438D8D2-60CE-45F5-B545-4D27C1363906}"/>
    <cellStyle name="Normal 39 6 3" xfId="11707" xr:uid="{A79A10AD-DBE5-42AE-A891-21030D7E91EE}"/>
    <cellStyle name="Normal 39 6 4" xfId="16943" xr:uid="{AC55EB3E-0491-4C69-9A97-9D20A11C4E02}"/>
    <cellStyle name="Normal 39 6 5" xfId="19167" xr:uid="{8ED3334E-E049-470D-A30E-DA5AC67C05C2}"/>
    <cellStyle name="Normal 39 6 6" xfId="9454" xr:uid="{EE3A13E3-702F-4153-9B7D-6E3CC01F6AFB}"/>
    <cellStyle name="Normal 39 6 6 2" xfId="20775" xr:uid="{CB1E7530-ED30-4568-90A4-DD43C40EC737}"/>
    <cellStyle name="Normal 39 6 6 2 2" xfId="26331" xr:uid="{10079AC2-0F30-4B53-A2AB-3AF56E0176B3}"/>
    <cellStyle name="Normal 39 6 6 2 3" xfId="31825" xr:uid="{37B688C0-2EB7-4641-8A9E-4F6749D13004}"/>
    <cellStyle name="Normal 39 6 6 2 4" xfId="37309" xr:uid="{3F8B42F4-3C6F-4410-9C16-5E1FFC980E14}"/>
    <cellStyle name="Normal 39 6 6 3" xfId="23602" xr:uid="{BCBA50A2-D976-4112-BB62-DFBC7A397E54}"/>
    <cellStyle name="Normal 39 6 6 4" xfId="29096" xr:uid="{E53BEB94-F08E-4135-AC1A-90C0A31875FC}"/>
    <cellStyle name="Normal 39 6 6 5" xfId="34580" xr:uid="{A2E0368E-3ECE-4B95-A367-AF254329735C}"/>
    <cellStyle name="Normal 39 7" xfId="6353" xr:uid="{D0B5DF1C-86EC-4504-B063-087D8533471B}"/>
    <cellStyle name="Normal 39 7 2" xfId="14763" xr:uid="{A7A3C736-DE73-477D-A477-A9CB16F98748}"/>
    <cellStyle name="Normal 39 7 2 2" xfId="22050" xr:uid="{8576541D-B5D3-4944-AB48-1EEA12EBF7F8}"/>
    <cellStyle name="Normal 39 7 2 2 2" xfId="27606" xr:uid="{340B4137-9AB7-4042-9C5F-1146ACDCAE5E}"/>
    <cellStyle name="Normal 39 7 2 2 3" xfId="33100" xr:uid="{20A91534-194B-4481-86A3-CA9635ED398F}"/>
    <cellStyle name="Normal 39 7 2 2 4" xfId="38584" xr:uid="{A2F63D13-821E-4DCA-BA88-C9965FFADE6E}"/>
    <cellStyle name="Normal 39 7 2 3" xfId="24877" xr:uid="{C6EFBE57-E9ED-441C-9BB4-F1D42FE2F907}"/>
    <cellStyle name="Normal 39 7 2 4" xfId="30371" xr:uid="{4B5ED2A5-5D37-4BD3-9A5E-2861FE553968}"/>
    <cellStyle name="Normal 39 7 2 5" xfId="35855" xr:uid="{6F6FCE32-E801-4832-8F36-FD35FE4D57E1}"/>
    <cellStyle name="Normal 39 7 3" xfId="11708" xr:uid="{4A81A767-1FF4-4CD5-B1E8-4B7DD566DDAC}"/>
    <cellStyle name="Normal 39 7 4" xfId="16944" xr:uid="{C9B7E8AE-2183-45A6-A62D-CEDDC620B360}"/>
    <cellStyle name="Normal 39 7 5" xfId="19168" xr:uid="{9987BC19-6755-451F-80D4-D58CC9DC55FF}"/>
    <cellStyle name="Normal 39 7 6" xfId="9455" xr:uid="{1526AA5C-62B2-4F63-876B-575509A0BD71}"/>
    <cellStyle name="Normal 39 7 6 2" xfId="20776" xr:uid="{A36591B7-4F0A-46CA-A410-5DB6F597847C}"/>
    <cellStyle name="Normal 39 7 6 2 2" xfId="26332" xr:uid="{FBCA2F96-3408-4311-A1B0-89351AF996D2}"/>
    <cellStyle name="Normal 39 7 6 2 3" xfId="31826" xr:uid="{06CD846F-CBA6-4D7F-B265-F8853DC8405D}"/>
    <cellStyle name="Normal 39 7 6 2 4" xfId="37310" xr:uid="{79F252EA-1446-41CE-B2F2-2C59F2D156E8}"/>
    <cellStyle name="Normal 39 7 6 3" xfId="23603" xr:uid="{BA6BDC58-761B-42AF-8053-9D62C7E56C34}"/>
    <cellStyle name="Normal 39 7 6 4" xfId="29097" xr:uid="{C0EFB357-2217-46B9-AA00-EE8C2C503387}"/>
    <cellStyle name="Normal 39 7 6 5" xfId="34581" xr:uid="{57A28F27-395F-40CF-AACA-3B857037FFC6}"/>
    <cellStyle name="Normal 39 8" xfId="6354" xr:uid="{6214E494-F8E6-4091-8896-7A2ED7FF7846}"/>
    <cellStyle name="Normal 39 8 2" xfId="14764" xr:uid="{7191011C-764D-4634-A666-EA1F5CB54FDA}"/>
    <cellStyle name="Normal 39 8 2 2" xfId="22051" xr:uid="{D4BD311C-CE7E-45FA-AB5E-9273B723EBC4}"/>
    <cellStyle name="Normal 39 8 2 2 2" xfId="27607" xr:uid="{8B669A97-E8FB-436A-94D9-C0325E65684B}"/>
    <cellStyle name="Normal 39 8 2 2 3" xfId="33101" xr:uid="{BC4B3797-D0DE-4CB9-BD22-E8E5A507F4D3}"/>
    <cellStyle name="Normal 39 8 2 2 4" xfId="38585" xr:uid="{0347677F-51A7-4253-803A-5AF63CCD4D7F}"/>
    <cellStyle name="Normal 39 8 2 3" xfId="24878" xr:uid="{AB706625-60E1-462F-A5E9-B03A0FF90F78}"/>
    <cellStyle name="Normal 39 8 2 4" xfId="30372" xr:uid="{1684260C-CEE6-4E68-8933-796ED15BDE26}"/>
    <cellStyle name="Normal 39 8 2 5" xfId="35856" xr:uid="{13D15477-2BB9-428D-B995-76604B8A80AE}"/>
    <cellStyle name="Normal 39 8 3" xfId="11709" xr:uid="{5B41A7F0-D633-4A3A-B893-5270EBC78E91}"/>
    <cellStyle name="Normal 39 8 4" xfId="16945" xr:uid="{2DD4F829-6509-4528-A695-9DA0C3CDC353}"/>
    <cellStyle name="Normal 39 8 5" xfId="19169" xr:uid="{1A745C95-5934-4D3F-BA59-BD242EB5AD5A}"/>
    <cellStyle name="Normal 39 8 6" xfId="9456" xr:uid="{9F924AF9-DEE9-46E4-931D-5C03CDCADDED}"/>
    <cellStyle name="Normal 39 8 6 2" xfId="20777" xr:uid="{635380B6-46AE-45EE-A9AF-818F74213743}"/>
    <cellStyle name="Normal 39 8 6 2 2" xfId="26333" xr:uid="{1C70A6D8-1BAD-45F5-BC63-04A69A808260}"/>
    <cellStyle name="Normal 39 8 6 2 3" xfId="31827" xr:uid="{358C2480-C512-475B-B868-DAAB9359282A}"/>
    <cellStyle name="Normal 39 8 6 2 4" xfId="37311" xr:uid="{1AB29390-F674-4E00-895E-CE99AAB4ADF0}"/>
    <cellStyle name="Normal 39 8 6 3" xfId="23604" xr:uid="{804987F3-8132-41F3-9816-79E5CD54D858}"/>
    <cellStyle name="Normal 39 8 6 4" xfId="29098" xr:uid="{0EBB4D57-DF0D-4D75-8AC5-D351E81442BA}"/>
    <cellStyle name="Normal 39 8 6 5" xfId="34582" xr:uid="{01A8015B-A621-43A5-A4E0-C1ED8D43F345}"/>
    <cellStyle name="Normal 39 9" xfId="6355" xr:uid="{1F30B600-9F62-4567-A2DF-11046B75B8EE}"/>
    <cellStyle name="Normal 39 9 2" xfId="14765" xr:uid="{8FC37F6E-0D85-4A6E-A249-C48E1C4791E3}"/>
    <cellStyle name="Normal 39 9 2 2" xfId="22052" xr:uid="{5633A789-0D21-4F3E-9E0B-9BE5793195DE}"/>
    <cellStyle name="Normal 39 9 2 2 2" xfId="27608" xr:uid="{FE3D7A1F-F5AD-4829-8010-12ABCCA932A3}"/>
    <cellStyle name="Normal 39 9 2 2 3" xfId="33102" xr:uid="{DCDBF816-F750-44CE-9C8A-5F61BAD44A84}"/>
    <cellStyle name="Normal 39 9 2 2 4" xfId="38586" xr:uid="{7A7994C8-F002-434F-82FE-F78287A8132C}"/>
    <cellStyle name="Normal 39 9 2 3" xfId="24879" xr:uid="{30C46755-1286-42F0-9BA7-E25D77647965}"/>
    <cellStyle name="Normal 39 9 2 4" xfId="30373" xr:uid="{F464B06F-636D-4B62-BDBF-5AA43FB0D455}"/>
    <cellStyle name="Normal 39 9 2 5" xfId="35857" xr:uid="{0F101CC4-73DC-4976-A2D5-85021739C229}"/>
    <cellStyle name="Normal 39 9 3" xfId="11710" xr:uid="{FEF60F60-2030-451E-947C-06C4EEE7B126}"/>
    <cellStyle name="Normal 39 9 4" xfId="16946" xr:uid="{717CD601-817B-493F-989A-7A5457E5F4CC}"/>
    <cellStyle name="Normal 39 9 5" xfId="19170" xr:uid="{402BAE7C-48F8-4108-86DB-2372488587FA}"/>
    <cellStyle name="Normal 39 9 6" xfId="9457" xr:uid="{AE6497EE-924B-4D8E-9ED3-B5C683DE0C51}"/>
    <cellStyle name="Normal 39 9 6 2" xfId="20778" xr:uid="{964DFCA2-8792-40CD-8265-3D9F723978BC}"/>
    <cellStyle name="Normal 39 9 6 2 2" xfId="26334" xr:uid="{DDB0CC5E-603E-465D-89A5-7B39C6C8250C}"/>
    <cellStyle name="Normal 39 9 6 2 3" xfId="31828" xr:uid="{B5ABA1F1-5900-4475-8A31-D426DB59A5FA}"/>
    <cellStyle name="Normal 39 9 6 2 4" xfId="37312" xr:uid="{86A9FBF3-99FF-4CB5-A9A9-7656A2A6DB47}"/>
    <cellStyle name="Normal 39 9 6 3" xfId="23605" xr:uid="{A8BAFDAE-6A20-4AB7-B782-236D38DA4401}"/>
    <cellStyle name="Normal 39 9 6 4" xfId="29099" xr:uid="{2B0C47DF-60DD-4D5E-A31E-29578EED12C4}"/>
    <cellStyle name="Normal 39 9 6 5" xfId="34583" xr:uid="{95FEB579-CC39-4B2A-9D3B-7C2A09C519C9}"/>
    <cellStyle name="Normal 390" xfId="39608" xr:uid="{A9868CFF-6635-4B71-8561-6C111B023776}"/>
    <cellStyle name="Normal 391" xfId="39609" xr:uid="{277E9E54-9816-4E1B-8C1A-2DD184353A21}"/>
    <cellStyle name="Normal 392" xfId="39610" xr:uid="{EEE87399-269C-49DE-A098-8D14AC5A7DF6}"/>
    <cellStyle name="Normal 393" xfId="39611" xr:uid="{E140F4EB-8761-40A7-864C-DF42A51A9B20}"/>
    <cellStyle name="Normal 394" xfId="39612" xr:uid="{103B1C85-C593-45B4-ABCD-556D4A0270E8}"/>
    <cellStyle name="Normal 395" xfId="39613" xr:uid="{1674E1E0-F8B7-4FAD-A862-C3741C56EECB}"/>
    <cellStyle name="Normal 396" xfId="39614" xr:uid="{C7B81A5D-8A98-48C9-837B-DCF9620E17BF}"/>
    <cellStyle name="Normal 397" xfId="39615" xr:uid="{C4C44F19-C5A2-447C-948E-CA3BE663B3D3}"/>
    <cellStyle name="Normal 398" xfId="39616" xr:uid="{22BB4EFF-9CCB-4C9D-8324-596D2970BD87}"/>
    <cellStyle name="Normal 399" xfId="39617" xr:uid="{90417EDC-B2D1-4B62-B184-A0DCCC467122}"/>
    <cellStyle name="Normal 4" xfId="214" xr:uid="{E5E81AFE-87E3-4F31-BE7A-EC914E991975}"/>
    <cellStyle name="Normal 4 10" xfId="6357" xr:uid="{C17771AE-3297-4096-9FCA-EE2396CB92D7}"/>
    <cellStyle name="Normal 4 10 2" xfId="14767" xr:uid="{8A5C77D3-1190-479E-8D64-CFB6364AF96D}"/>
    <cellStyle name="Normal 4 10 2 2" xfId="22054" xr:uid="{A1740E62-2F04-40F3-BF72-EF77F22199F7}"/>
    <cellStyle name="Normal 4 10 2 2 2" xfId="27610" xr:uid="{2B48D6A0-5273-4865-9DFD-01BBA30DACDB}"/>
    <cellStyle name="Normal 4 10 2 2 3" xfId="33104" xr:uid="{7F2F08E1-2539-42EA-823C-2DF8F83CF938}"/>
    <cellStyle name="Normal 4 10 2 2 4" xfId="38588" xr:uid="{E14556F7-28C9-4EFE-B65F-0915B5A8F6C5}"/>
    <cellStyle name="Normal 4 10 2 3" xfId="24881" xr:uid="{4CAF7708-2C7A-42F0-87D4-59177612DA49}"/>
    <cellStyle name="Normal 4 10 2 4" xfId="30375" xr:uid="{07711923-1B04-4D3B-9934-F33895BDAFAB}"/>
    <cellStyle name="Normal 4 10 2 5" xfId="35859" xr:uid="{CF45218B-B9A4-42E3-9F11-5A0BB1D58F35}"/>
    <cellStyle name="Normal 4 10 3" xfId="11712" xr:uid="{EC1A4735-9A07-4B15-BC0F-DEF6DBE9BC83}"/>
    <cellStyle name="Normal 4 10 4" xfId="16948" xr:uid="{98E15BCC-D275-4EB7-952C-A27F573D87D9}"/>
    <cellStyle name="Normal 4 10 5" xfId="19172" xr:uid="{8CA91EF1-58E9-48E3-8F37-724B7ECBA2AF}"/>
    <cellStyle name="Normal 4 10 6" xfId="9458" xr:uid="{B19F2084-F6FF-40D1-9D1F-A7E28D25CA1E}"/>
    <cellStyle name="Normal 4 10 6 2" xfId="20779" xr:uid="{6C34C57A-9A15-4BAB-AF86-2305523BCFCC}"/>
    <cellStyle name="Normal 4 10 6 2 2" xfId="26335" xr:uid="{EE14DA99-C748-47E3-A019-47990FB771FA}"/>
    <cellStyle name="Normal 4 10 6 2 3" xfId="31829" xr:uid="{39763E9A-936C-400D-80CA-3EC08FC5E2C7}"/>
    <cellStyle name="Normal 4 10 6 2 4" xfId="37313" xr:uid="{D55DFDBF-AD76-4310-A5E2-238DC233516A}"/>
    <cellStyle name="Normal 4 10 6 3" xfId="23606" xr:uid="{CE540DA7-74C0-4F96-AF7D-538F26084244}"/>
    <cellStyle name="Normal 4 10 6 4" xfId="29100" xr:uid="{168E5676-FA11-4E9C-B34B-92397314B6A7}"/>
    <cellStyle name="Normal 4 10 6 5" xfId="34584" xr:uid="{C2A45869-2E4E-4E19-9848-DBDDCC05EC3D}"/>
    <cellStyle name="Normal 4 11" xfId="6358" xr:uid="{9040BC0E-45B0-4349-B5F2-A110FAFE359B}"/>
    <cellStyle name="Normal 4 11 2" xfId="14768" xr:uid="{89FFCBBC-7262-41BC-A05F-F908FB724CCF}"/>
    <cellStyle name="Normal 4 11 2 2" xfId="22055" xr:uid="{44327EC9-B4C3-45E0-A818-0FBC9C04D39F}"/>
    <cellStyle name="Normal 4 11 2 2 2" xfId="27611" xr:uid="{B9444DF3-3249-4864-B963-14C06A5B1F94}"/>
    <cellStyle name="Normal 4 11 2 2 3" xfId="33105" xr:uid="{E570E075-EECD-46C3-9A14-77EA88A4A8E6}"/>
    <cellStyle name="Normal 4 11 2 2 4" xfId="38589" xr:uid="{0260CDE4-E7E3-48F3-945A-8BF7E6E7461A}"/>
    <cellStyle name="Normal 4 11 2 3" xfId="24882" xr:uid="{0C7AF880-6635-47E7-AA63-44A238DCDFE4}"/>
    <cellStyle name="Normal 4 11 2 4" xfId="30376" xr:uid="{8DA96071-A86C-42A0-92F4-A11E61FE4E38}"/>
    <cellStyle name="Normal 4 11 2 5" xfId="35860" xr:uid="{F764EAFC-3CE2-4E40-8AC2-C2842F29E171}"/>
    <cellStyle name="Normal 4 11 3" xfId="11713" xr:uid="{4DACE3EB-2582-4FC8-B289-93901FA87CFE}"/>
    <cellStyle name="Normal 4 11 4" xfId="16949" xr:uid="{458F19FE-EE75-4C74-85E8-01ABBF3E29CC}"/>
    <cellStyle name="Normal 4 11 5" xfId="19173" xr:uid="{04A94EF6-1024-48A8-B601-1D8AAFA3020D}"/>
    <cellStyle name="Normal 4 11 6" xfId="9459" xr:uid="{38993952-336A-40A2-83D5-511876A7D2D9}"/>
    <cellStyle name="Normal 4 11 6 2" xfId="20780" xr:uid="{3CECB50C-1827-4788-B0E4-FFB069822C2B}"/>
    <cellStyle name="Normal 4 11 6 2 2" xfId="26336" xr:uid="{A243609A-D475-4763-9326-8F81AB21E08B}"/>
    <cellStyle name="Normal 4 11 6 2 3" xfId="31830" xr:uid="{C04441D1-F555-4487-9B9A-2F63E9BAA021}"/>
    <cellStyle name="Normal 4 11 6 2 4" xfId="37314" xr:uid="{80A34D23-1D80-42E4-A4FC-4F93206269EF}"/>
    <cellStyle name="Normal 4 11 6 3" xfId="23607" xr:uid="{20965CF7-6C04-40BA-8E84-41AE50A0DDF0}"/>
    <cellStyle name="Normal 4 11 6 4" xfId="29101" xr:uid="{CA8AEEB2-4CB8-4FA2-866B-DB199494D82E}"/>
    <cellStyle name="Normal 4 11 6 5" xfId="34585" xr:uid="{836569AD-F1D7-4860-B589-95C2658ADF77}"/>
    <cellStyle name="Normal 4 12" xfId="6359" xr:uid="{CD8BC218-51FD-4A70-8FB3-A63159A357B0}"/>
    <cellStyle name="Normal 4 12 2" xfId="14769" xr:uid="{8BC0939A-B741-4799-B95F-4EC6C1564932}"/>
    <cellStyle name="Normal 4 12 2 2" xfId="22056" xr:uid="{ADF1CE69-8BDB-499F-A2F6-8E4FC92F65EB}"/>
    <cellStyle name="Normal 4 12 2 2 2" xfId="27612" xr:uid="{55A59C0E-AB79-4247-ADA1-3451C7CEF3FC}"/>
    <cellStyle name="Normal 4 12 2 2 3" xfId="33106" xr:uid="{0DF5CAD7-0187-42B4-B535-3869E09D2593}"/>
    <cellStyle name="Normal 4 12 2 2 4" xfId="38590" xr:uid="{BC6E13EF-3D6A-4633-BA90-8B2C31A98086}"/>
    <cellStyle name="Normal 4 12 2 3" xfId="24883" xr:uid="{42A843B6-6792-4EDB-9F4A-6B3395480CCD}"/>
    <cellStyle name="Normal 4 12 2 4" xfId="30377" xr:uid="{44911352-07E7-4357-A63A-67E59A965E5C}"/>
    <cellStyle name="Normal 4 12 2 5" xfId="35861" xr:uid="{28F54B82-0490-48CD-84D1-3169614991C1}"/>
    <cellStyle name="Normal 4 12 3" xfId="11714" xr:uid="{E725864A-DEE0-45E3-900C-4AEE26ACB9FC}"/>
    <cellStyle name="Normal 4 12 4" xfId="16950" xr:uid="{EC0F368F-707D-4B28-BBF2-2D99CBD43E9C}"/>
    <cellStyle name="Normal 4 12 5" xfId="19174" xr:uid="{FC01669F-CDEE-4A94-95CA-10E8ECA863F5}"/>
    <cellStyle name="Normal 4 12 6" xfId="9460" xr:uid="{4B9D7EC7-5CD3-47F2-914F-5D89B39CF15E}"/>
    <cellStyle name="Normal 4 12 6 2" xfId="20781" xr:uid="{8C82D484-EB69-4853-9904-C57FE60D3047}"/>
    <cellStyle name="Normal 4 12 6 2 2" xfId="26337" xr:uid="{68D97F8C-D28F-4390-89D0-AC0BE92622EE}"/>
    <cellStyle name="Normal 4 12 6 2 3" xfId="31831" xr:uid="{5E245C4B-A81F-4197-992C-FF62E8AD60CD}"/>
    <cellStyle name="Normal 4 12 6 2 4" xfId="37315" xr:uid="{CBEFFC7F-9F4C-4513-9FAB-2A76FCCCCB05}"/>
    <cellStyle name="Normal 4 12 6 3" xfId="23608" xr:uid="{14BD50E8-5B11-4135-9029-D9C9C08D8483}"/>
    <cellStyle name="Normal 4 12 6 4" xfId="29102" xr:uid="{D273B8CF-C21A-40DF-8D82-DB07C2EC47A6}"/>
    <cellStyle name="Normal 4 12 6 5" xfId="34586" xr:uid="{F1B3D8BB-1C5B-4AFF-95BF-FE95EC45D88B}"/>
    <cellStyle name="Normal 4 13" xfId="6360" xr:uid="{B53EA9EB-94B2-48B7-9DDB-B29397F1F247}"/>
    <cellStyle name="Normal 4 13 2" xfId="14770" xr:uid="{30262EA3-E98D-4530-8469-34A7A461F5D3}"/>
    <cellStyle name="Normal 4 13 2 2" xfId="22057" xr:uid="{084F4185-CD52-4C9B-B4B3-5730CEDE0021}"/>
    <cellStyle name="Normal 4 13 2 2 2" xfId="27613" xr:uid="{DBB5F3D7-76DC-4A6A-AE80-661A6919D58D}"/>
    <cellStyle name="Normal 4 13 2 2 3" xfId="33107" xr:uid="{4A2C8680-C72B-4356-95D6-A59C514D3FBF}"/>
    <cellStyle name="Normal 4 13 2 2 4" xfId="38591" xr:uid="{19A8D69B-8A36-4B02-A525-D201BC2D0F53}"/>
    <cellStyle name="Normal 4 13 2 3" xfId="24884" xr:uid="{6F32A3FC-C440-4F39-A1EA-67118399CB32}"/>
    <cellStyle name="Normal 4 13 2 4" xfId="30378" xr:uid="{09A1FC72-5A4D-4581-A1B7-821BA576E5A2}"/>
    <cellStyle name="Normal 4 13 2 5" xfId="35862" xr:uid="{90500C41-E274-4236-9275-39D01E3BB849}"/>
    <cellStyle name="Normal 4 13 3" xfId="11715" xr:uid="{53E94987-6210-4EBA-A9D5-8AD1E814599D}"/>
    <cellStyle name="Normal 4 13 4" xfId="16951" xr:uid="{DCF33AA2-1488-41D2-9345-D596A7C9EA9E}"/>
    <cellStyle name="Normal 4 13 5" xfId="19175" xr:uid="{52EACAD0-805B-40DF-B48E-5E7B1729E0E5}"/>
    <cellStyle name="Normal 4 13 6" xfId="9461" xr:uid="{D46B1FB0-E8CE-4568-8A1D-A7A9B40EAFCC}"/>
    <cellStyle name="Normal 4 13 6 2" xfId="20782" xr:uid="{589432A6-222E-4359-A907-6F62F4656CAB}"/>
    <cellStyle name="Normal 4 13 6 2 2" xfId="26338" xr:uid="{2C5318B0-CC8D-4678-A03D-F40F10A6BAB0}"/>
    <cellStyle name="Normal 4 13 6 2 3" xfId="31832" xr:uid="{F51BDFF3-4CCE-4B34-86E3-B3A51D81EAD8}"/>
    <cellStyle name="Normal 4 13 6 2 4" xfId="37316" xr:uid="{31BEFAAD-A32E-4A81-AD37-248AA4D01CFC}"/>
    <cellStyle name="Normal 4 13 6 3" xfId="23609" xr:uid="{DA312523-41D6-481F-9611-99AE90077CD6}"/>
    <cellStyle name="Normal 4 13 6 4" xfId="29103" xr:uid="{39CE01F3-69F1-4C00-BE39-F7910D429A5D}"/>
    <cellStyle name="Normal 4 13 6 5" xfId="34587" xr:uid="{CB01CA5D-9AB0-4EF9-8F14-C2FB6EFF896B}"/>
    <cellStyle name="Normal 4 14" xfId="6361" xr:uid="{01CE0EC7-7531-4E8F-8C85-D62266D73328}"/>
    <cellStyle name="Normal 4 14 2" xfId="14771" xr:uid="{45AFF0AF-63BE-467A-9CD5-CF70E98BCFA6}"/>
    <cellStyle name="Normal 4 14 2 2" xfId="22058" xr:uid="{D4DE57B7-3667-4D9A-B5AB-744FC86AE44B}"/>
    <cellStyle name="Normal 4 14 2 2 2" xfId="27614" xr:uid="{1723ABD1-2AEC-46F7-B575-E1DEE52B358C}"/>
    <cellStyle name="Normal 4 14 2 2 3" xfId="33108" xr:uid="{8806116E-68AA-4EB2-8CCC-7465A965C7CE}"/>
    <cellStyle name="Normal 4 14 2 2 4" xfId="38592" xr:uid="{7EB793FA-B933-469C-AF4E-ED72F16BCA2C}"/>
    <cellStyle name="Normal 4 14 2 3" xfId="24885" xr:uid="{5477FE57-B7C8-4E6F-810D-9F9396175D4E}"/>
    <cellStyle name="Normal 4 14 2 4" xfId="30379" xr:uid="{56C93E6D-A205-4FF2-8886-B26D628E838B}"/>
    <cellStyle name="Normal 4 14 2 5" xfId="35863" xr:uid="{D7416356-F33A-4C84-9A29-B670A2224B54}"/>
    <cellStyle name="Normal 4 14 3" xfId="11716" xr:uid="{81E768D0-72FF-4D49-81CC-CC873D1F2CDB}"/>
    <cellStyle name="Normal 4 14 4" xfId="16952" xr:uid="{2F9F8EC7-C43F-441D-B5E8-94F2D517AD46}"/>
    <cellStyle name="Normal 4 14 5" xfId="19176" xr:uid="{A4C53B42-5E08-495E-A3A6-0427C54E583D}"/>
    <cellStyle name="Normal 4 14 6" xfId="9462" xr:uid="{0C0443EC-4428-4D95-815B-DCDBEDD394F4}"/>
    <cellStyle name="Normal 4 14 6 2" xfId="20783" xr:uid="{96DB7780-6D18-4207-96E2-E96656927D27}"/>
    <cellStyle name="Normal 4 14 6 2 2" xfId="26339" xr:uid="{2D7C46FB-B53C-4B4F-8222-B99CECCF39FE}"/>
    <cellStyle name="Normal 4 14 6 2 3" xfId="31833" xr:uid="{5AD73AB8-01DA-453D-ADC3-325916952ECC}"/>
    <cellStyle name="Normal 4 14 6 2 4" xfId="37317" xr:uid="{07CFEF2D-C228-48EA-9940-0BF9C019D97F}"/>
    <cellStyle name="Normal 4 14 6 3" xfId="23610" xr:uid="{2823866B-9A9F-4FD0-A94B-B7BC2DB8CDB9}"/>
    <cellStyle name="Normal 4 14 6 4" xfId="29104" xr:uid="{5D30BD88-B4FB-4705-A30D-21AF7E463C35}"/>
    <cellStyle name="Normal 4 14 6 5" xfId="34588" xr:uid="{94D0120F-B3CD-469F-97D9-4C921D1FA3E1}"/>
    <cellStyle name="Normal 4 15" xfId="6362" xr:uid="{F99F8E32-99DC-41AC-A7BB-294AB3E2DA15}"/>
    <cellStyle name="Normal 4 15 2" xfId="14772" xr:uid="{3EFD3E1C-372E-4CF2-A18D-D9F5B6739DD6}"/>
    <cellStyle name="Normal 4 15 2 2" xfId="22059" xr:uid="{B31F284C-740B-4BAE-B428-39B53B151CE2}"/>
    <cellStyle name="Normal 4 15 2 2 2" xfId="27615" xr:uid="{A820155A-79C1-42ED-8F23-7F90CE3B2507}"/>
    <cellStyle name="Normal 4 15 2 2 3" xfId="33109" xr:uid="{AC9DD883-E1CF-43F3-82F9-042B91C734C8}"/>
    <cellStyle name="Normal 4 15 2 2 4" xfId="38593" xr:uid="{426ED7CD-0EC3-4544-87AA-BE9C9AB66048}"/>
    <cellStyle name="Normal 4 15 2 3" xfId="24886" xr:uid="{FADF5C55-3525-4493-86DD-F5D17F641572}"/>
    <cellStyle name="Normal 4 15 2 4" xfId="30380" xr:uid="{6CE4FDF7-0E5D-4C6D-B901-04422E75F014}"/>
    <cellStyle name="Normal 4 15 2 5" xfId="35864" xr:uid="{FDA4B9B3-F8D9-448B-9AEF-C32C52BD8284}"/>
    <cellStyle name="Normal 4 15 3" xfId="11717" xr:uid="{AD1FD151-418E-43D8-845A-B5FE480FA890}"/>
    <cellStyle name="Normal 4 15 4" xfId="16953" xr:uid="{7F553651-010F-4C06-B4BA-85557DA9206D}"/>
    <cellStyle name="Normal 4 15 5" xfId="19177" xr:uid="{92095A7E-2913-4EC6-8FD8-B373EA38915A}"/>
    <cellStyle name="Normal 4 15 6" xfId="9463" xr:uid="{EF48350C-1B16-4B2B-B3C8-E3702B93FC9C}"/>
    <cellStyle name="Normal 4 15 6 2" xfId="20784" xr:uid="{EBB3BE71-1A1E-40D3-A9C5-1560F91A0470}"/>
    <cellStyle name="Normal 4 15 6 2 2" xfId="26340" xr:uid="{3306FC70-5A8F-4B87-9C1D-A57301177207}"/>
    <cellStyle name="Normal 4 15 6 2 3" xfId="31834" xr:uid="{33F29587-EEE2-4F28-B380-CC3668A4E80B}"/>
    <cellStyle name="Normal 4 15 6 2 4" xfId="37318" xr:uid="{A9D3CB21-581B-4141-AD6D-E692245C6706}"/>
    <cellStyle name="Normal 4 15 6 3" xfId="23611" xr:uid="{032C3AE1-2669-4E3F-BB61-AF72E21B1BB3}"/>
    <cellStyle name="Normal 4 15 6 4" xfId="29105" xr:uid="{6E1AFE6F-07D6-4D3B-B3FC-F47519FE2BBC}"/>
    <cellStyle name="Normal 4 15 6 5" xfId="34589" xr:uid="{9704D147-9DE8-4201-9DCE-FE51349DE434}"/>
    <cellStyle name="Normal 4 16" xfId="6363" xr:uid="{38FB0EF8-C436-4C08-84B0-DB8FE0D49143}"/>
    <cellStyle name="Normal 4 16 2" xfId="14773" xr:uid="{239D3817-8D07-47EB-A3F1-3C2A6BEC55F3}"/>
    <cellStyle name="Normal 4 16 2 2" xfId="22060" xr:uid="{8ADC8277-1065-4BD4-9BF4-637338CD4C9D}"/>
    <cellStyle name="Normal 4 16 2 2 2" xfId="27616" xr:uid="{19D1A8C8-FA8F-4B0A-B30D-18A8F31E9502}"/>
    <cellStyle name="Normal 4 16 2 2 3" xfId="33110" xr:uid="{4BCE8621-97FE-4AAF-9D5B-E7E8CA77026F}"/>
    <cellStyle name="Normal 4 16 2 2 4" xfId="38594" xr:uid="{C2F7ACDA-DAEE-4C69-B5E7-7363F09B63CE}"/>
    <cellStyle name="Normal 4 16 2 3" xfId="24887" xr:uid="{10FFFCE1-3E4C-48B8-A27F-E23D0F1F53B9}"/>
    <cellStyle name="Normal 4 16 2 4" xfId="30381" xr:uid="{AC9C4267-1BD7-4EC0-9F15-3759E96636CB}"/>
    <cellStyle name="Normal 4 16 2 5" xfId="35865" xr:uid="{F77643BD-6A19-47EC-B730-32A97594BF50}"/>
    <cellStyle name="Normal 4 16 3" xfId="11718" xr:uid="{4CA28C05-BA6E-452B-9CCE-B4BA4B0CCC24}"/>
    <cellStyle name="Normal 4 16 4" xfId="16954" xr:uid="{6D99D74A-1350-4BD5-A79E-C223A44EB350}"/>
    <cellStyle name="Normal 4 16 5" xfId="19178" xr:uid="{6A418262-192E-4DD8-BF4D-B0D4D86E4C50}"/>
    <cellStyle name="Normal 4 16 6" xfId="9464" xr:uid="{4E9C0B8D-B735-4064-B2B4-A0FF18C2CA24}"/>
    <cellStyle name="Normal 4 16 6 2" xfId="20785" xr:uid="{D459B45B-0DB4-4CCB-A0D1-3EF363A66C21}"/>
    <cellStyle name="Normal 4 16 6 2 2" xfId="26341" xr:uid="{B1F605AC-FC5C-472C-B1BA-F1B34C38F8E9}"/>
    <cellStyle name="Normal 4 16 6 2 3" xfId="31835" xr:uid="{5AD30EE7-6362-43C2-B3D8-AD4067309D4C}"/>
    <cellStyle name="Normal 4 16 6 2 4" xfId="37319" xr:uid="{21B81965-7A6E-498B-9715-0DDA2987E49A}"/>
    <cellStyle name="Normal 4 16 6 3" xfId="23612" xr:uid="{FB88FB5E-530D-47D0-A8EB-E26C24F3F14A}"/>
    <cellStyle name="Normal 4 16 6 4" xfId="29106" xr:uid="{753EEB72-A437-46B4-A71E-7CA04BD22771}"/>
    <cellStyle name="Normal 4 16 6 5" xfId="34590" xr:uid="{BD6F87CF-DB83-45B0-AA69-2090343AE369}"/>
    <cellStyle name="Normal 4 17" xfId="6364" xr:uid="{6C430BAC-3374-48AF-BFE6-EE323BB2F596}"/>
    <cellStyle name="Normal 4 17 2" xfId="14774" xr:uid="{35F3BFBE-7890-4BB5-83A1-87E2964895C5}"/>
    <cellStyle name="Normal 4 17 2 2" xfId="22061" xr:uid="{9A94605E-0B4C-49A3-A7B5-B5904A5B1D20}"/>
    <cellStyle name="Normal 4 17 2 2 2" xfId="27617" xr:uid="{0F8A5895-24C4-40EF-A677-72D990A0B391}"/>
    <cellStyle name="Normal 4 17 2 2 3" xfId="33111" xr:uid="{851D5958-C2B5-41EB-8F31-5CFDF3C1EF6C}"/>
    <cellStyle name="Normal 4 17 2 2 4" xfId="38595" xr:uid="{E78926CB-5DC5-40CB-9FCF-BB6F1C93F98B}"/>
    <cellStyle name="Normal 4 17 2 3" xfId="24888" xr:uid="{CE0D5459-022A-4FDC-AD40-F4F79061D5A8}"/>
    <cellStyle name="Normal 4 17 2 4" xfId="30382" xr:uid="{78AC1B15-DB20-4B02-B7AC-65A4201ECB03}"/>
    <cellStyle name="Normal 4 17 2 5" xfId="35866" xr:uid="{18668D7A-A911-4CF9-A695-08DB80B9018E}"/>
    <cellStyle name="Normal 4 17 3" xfId="11719" xr:uid="{103705C9-42CD-4E80-811A-03F4CC196656}"/>
    <cellStyle name="Normal 4 17 4" xfId="16955" xr:uid="{F6D7B6F8-94D7-4DB2-A690-ED82AE5C27DF}"/>
    <cellStyle name="Normal 4 17 5" xfId="19179" xr:uid="{F808E6BD-2813-430C-B520-35540A48C7CE}"/>
    <cellStyle name="Normal 4 17 6" xfId="9465" xr:uid="{2E252319-3107-49D7-AAE6-F4A7D87F75FD}"/>
    <cellStyle name="Normal 4 17 6 2" xfId="20786" xr:uid="{FB6760E6-6CEB-440A-A12E-038D85F8693B}"/>
    <cellStyle name="Normal 4 17 6 2 2" xfId="26342" xr:uid="{98BF35C4-1D6F-417D-A2FA-F8048D041A68}"/>
    <cellStyle name="Normal 4 17 6 2 3" xfId="31836" xr:uid="{C5260F34-ED64-471A-856C-2157400ABACF}"/>
    <cellStyle name="Normal 4 17 6 2 4" xfId="37320" xr:uid="{01839591-9ED4-4B05-8E35-05BE283A2F04}"/>
    <cellStyle name="Normal 4 17 6 3" xfId="23613" xr:uid="{64297E2C-FC2F-44F2-9BFF-6F788313EA70}"/>
    <cellStyle name="Normal 4 17 6 4" xfId="29107" xr:uid="{A74268F0-B3A8-4A46-B6DC-D124A8438D4B}"/>
    <cellStyle name="Normal 4 17 6 5" xfId="34591" xr:uid="{73217D19-1BD8-4BB4-8332-4F7756B447DF}"/>
    <cellStyle name="Normal 4 18" xfId="6365" xr:uid="{BAC6B36B-4418-4BC7-A12F-468157611D21}"/>
    <cellStyle name="Normal 4 18 2" xfId="14775" xr:uid="{DA910C29-9576-41EB-BE15-E7E404E08B8B}"/>
    <cellStyle name="Normal 4 18 2 2" xfId="22062" xr:uid="{FAAF3EE6-283B-4C7B-B75E-13626EBB44CE}"/>
    <cellStyle name="Normal 4 18 2 2 2" xfId="27618" xr:uid="{B7D9EAC3-A848-47E5-B6FD-A094C7A9AE45}"/>
    <cellStyle name="Normal 4 18 2 2 3" xfId="33112" xr:uid="{86F3A614-C4F1-443B-9952-9B8A09FF27D6}"/>
    <cellStyle name="Normal 4 18 2 2 4" xfId="38596" xr:uid="{5F39258D-74F8-4BAA-AECC-DC5240B69D31}"/>
    <cellStyle name="Normal 4 18 2 3" xfId="24889" xr:uid="{0C9694FA-3D82-46DA-BBE8-3E7F422EA803}"/>
    <cellStyle name="Normal 4 18 2 4" xfId="30383" xr:uid="{3A606C89-EC1E-4D11-9DC0-7E40EE9E7C16}"/>
    <cellStyle name="Normal 4 18 2 5" xfId="35867" xr:uid="{FB79DA71-C03C-4074-99AC-32D23875A45D}"/>
    <cellStyle name="Normal 4 18 3" xfId="11720" xr:uid="{8247FDC9-668B-4C89-B6CA-CEFFD79C7F07}"/>
    <cellStyle name="Normal 4 18 4" xfId="16956" xr:uid="{782F4C2E-7E24-4EC4-8388-B45F019F4E97}"/>
    <cellStyle name="Normal 4 18 5" xfId="19180" xr:uid="{A57AFE56-0043-4440-8568-DAC9B3394080}"/>
    <cellStyle name="Normal 4 18 6" xfId="9466" xr:uid="{A328115D-456B-412A-9AD2-24C375A6FC1D}"/>
    <cellStyle name="Normal 4 18 6 2" xfId="20787" xr:uid="{4EEEAB61-4535-493F-B6E8-E67B770ADC81}"/>
    <cellStyle name="Normal 4 18 6 2 2" xfId="26343" xr:uid="{B9AA882D-52DC-48BE-BEDC-969E54D82643}"/>
    <cellStyle name="Normal 4 18 6 2 3" xfId="31837" xr:uid="{062172DC-A715-44C3-903F-52A15EBD7851}"/>
    <cellStyle name="Normal 4 18 6 2 4" xfId="37321" xr:uid="{54DBBDCE-743C-4101-BC13-09885F3DDD1D}"/>
    <cellStyle name="Normal 4 18 6 3" xfId="23614" xr:uid="{67D1A391-3CD6-482C-81CD-22D7B8387DBD}"/>
    <cellStyle name="Normal 4 18 6 4" xfId="29108" xr:uid="{7C738134-E2F2-45BF-B4B7-E057120A9D84}"/>
    <cellStyle name="Normal 4 18 6 5" xfId="34592" xr:uid="{74E06F12-6E08-46F2-8DC4-17C691D9635A}"/>
    <cellStyle name="Normal 4 19" xfId="6366" xr:uid="{B313317E-C51B-4161-B053-D5AE2A0D3CB4}"/>
    <cellStyle name="Normal 4 19 2" xfId="14776" xr:uid="{A84C2F06-1408-4838-96F2-55E29A0D25D7}"/>
    <cellStyle name="Normal 4 19 2 2" xfId="22063" xr:uid="{579FCF47-4B90-4CE6-AAD8-B79FA471FFD0}"/>
    <cellStyle name="Normal 4 19 2 2 2" xfId="27619" xr:uid="{C2AF2E45-A26C-4488-A947-EF0E3DDB91F6}"/>
    <cellStyle name="Normal 4 19 2 2 3" xfId="33113" xr:uid="{129DFB48-D620-4E8F-BD1C-080C5A790797}"/>
    <cellStyle name="Normal 4 19 2 2 4" xfId="38597" xr:uid="{26A9F01A-8CEA-43B6-9656-3DE20AEF2CDC}"/>
    <cellStyle name="Normal 4 19 2 3" xfId="24890" xr:uid="{231C44CE-D242-47F1-8182-6320C2B0DEF9}"/>
    <cellStyle name="Normal 4 19 2 4" xfId="30384" xr:uid="{D9E4EFF8-1852-4A1D-8CAF-8BAE2AA09D74}"/>
    <cellStyle name="Normal 4 19 2 5" xfId="35868" xr:uid="{3DD9022C-A590-42A0-9498-67CACB9D1B9C}"/>
    <cellStyle name="Normal 4 19 3" xfId="11721" xr:uid="{567D315C-4B5D-48C7-A294-5F8BA445D1FE}"/>
    <cellStyle name="Normal 4 19 4" xfId="16957" xr:uid="{EF3057FC-F8A7-4B25-80CE-63239A9D072C}"/>
    <cellStyle name="Normal 4 19 5" xfId="19181" xr:uid="{ECCE1998-B80B-42E8-8CAB-FD45E9191249}"/>
    <cellStyle name="Normal 4 19 6" xfId="9467" xr:uid="{4D339453-0D5D-4729-B21F-E04678213863}"/>
    <cellStyle name="Normal 4 19 6 2" xfId="20788" xr:uid="{51248D0E-5B21-493F-A4A3-2E65CEFB57B6}"/>
    <cellStyle name="Normal 4 19 6 2 2" xfId="26344" xr:uid="{FDDA669F-890D-42B6-BBAC-5309FDAE5CD4}"/>
    <cellStyle name="Normal 4 19 6 2 3" xfId="31838" xr:uid="{20AB51ED-937A-4C09-8122-F1CB52A5F949}"/>
    <cellStyle name="Normal 4 19 6 2 4" xfId="37322" xr:uid="{F3E19FF7-9DEA-4FB7-82B3-EA37BF4AB5D8}"/>
    <cellStyle name="Normal 4 19 6 3" xfId="23615" xr:uid="{FAFEA433-ABDC-43C3-A2B0-2F1227E33A54}"/>
    <cellStyle name="Normal 4 19 6 4" xfId="29109" xr:uid="{6FD8436D-BDEE-4E5F-BF60-F1D0765717C8}"/>
    <cellStyle name="Normal 4 19 6 5" xfId="34593" xr:uid="{5481AC60-AD82-4DE9-897D-F09F1E660254}"/>
    <cellStyle name="Normal 4 2" xfId="320" xr:uid="{DEDE2EAF-4059-477E-B665-1C821F45AFF5}"/>
    <cellStyle name="Normal 4 2 10" xfId="11722" xr:uid="{6FDB1BE9-7744-4C16-95FC-4C4C24151CD1}"/>
    <cellStyle name="Normal 4 2 11" xfId="16958" xr:uid="{9C6F89AF-D42A-4A31-A0FC-D7781F8B2A75}"/>
    <cellStyle name="Normal 4 2 12" xfId="19182" xr:uid="{54BCD9DF-9FED-4D9C-8668-90871760D682}"/>
    <cellStyle name="Normal 4 2 13" xfId="6367" xr:uid="{496F7BF0-0274-4A10-B9B7-D31D573BF5BB}"/>
    <cellStyle name="Normal 4 2 2" xfId="6368" xr:uid="{5B15A300-69FD-47CB-9F41-79A6446EE344}"/>
    <cellStyle name="Normal 4 2 2 2" xfId="6369" xr:uid="{D32EF358-B9A7-4B09-A295-D13E726C13C0}"/>
    <cellStyle name="Normal 4 2 2 2 2" xfId="14779" xr:uid="{D26EB6A3-1F37-41BD-A524-729D57C73E4D}"/>
    <cellStyle name="Normal 4 2 2 2 2 2" xfId="22066" xr:uid="{B5D6BFCE-445E-4491-BED1-9E6D39E9B287}"/>
    <cellStyle name="Normal 4 2 2 2 2 2 2" xfId="27622" xr:uid="{60C73DA3-787A-4FAE-8427-F2485D9A338F}"/>
    <cellStyle name="Normal 4 2 2 2 2 2 3" xfId="33116" xr:uid="{A7012E98-6032-4245-80D6-9551148F206D}"/>
    <cellStyle name="Normal 4 2 2 2 2 2 4" xfId="38600" xr:uid="{F65636BF-2904-412A-92DB-ABCCBD215A09}"/>
    <cellStyle name="Normal 4 2 2 2 2 3" xfId="24893" xr:uid="{7CC9BADA-2B5F-4D1F-A336-4AFA4BC26312}"/>
    <cellStyle name="Normal 4 2 2 2 2 4" xfId="30387" xr:uid="{5C686900-34A0-401B-9A02-FE9A8BF755EA}"/>
    <cellStyle name="Normal 4 2 2 2 2 5" xfId="35871" xr:uid="{1AA1BA51-94C5-465F-B424-11394062F841}"/>
    <cellStyle name="Normal 4 2 2 2 3" xfId="11724" xr:uid="{31267C9E-8C54-4891-8D27-77283CC8ABB0}"/>
    <cellStyle name="Normal 4 2 2 2 4" xfId="16960" xr:uid="{69843E8C-27C3-40E2-B592-630BA7484682}"/>
    <cellStyle name="Normal 4 2 2 2 5" xfId="19184" xr:uid="{8A378F6B-960D-4B58-B64A-5210477FBFE3}"/>
    <cellStyle name="Normal 4 2 2 2 6" xfId="9469" xr:uid="{C51B054E-2B0C-4834-8CA6-7BE9E64AEE02}"/>
    <cellStyle name="Normal 4 2 2 2 6 2" xfId="20790" xr:uid="{4BE6A4B1-8702-4BB5-842E-0A2F498B0422}"/>
    <cellStyle name="Normal 4 2 2 2 6 2 2" xfId="26346" xr:uid="{63C38069-80A3-4F73-99EE-4523C883F1E1}"/>
    <cellStyle name="Normal 4 2 2 2 6 2 3" xfId="31840" xr:uid="{CB2C0694-F9D9-4F3A-8663-AA43122EEF5D}"/>
    <cellStyle name="Normal 4 2 2 2 6 2 4" xfId="37324" xr:uid="{5333D60B-2A2E-4881-8F6F-69F212C0CDA4}"/>
    <cellStyle name="Normal 4 2 2 2 6 3" xfId="23617" xr:uid="{B8DA3FFF-8EF0-4065-BCAD-901ED7A707A9}"/>
    <cellStyle name="Normal 4 2 2 2 6 4" xfId="29111" xr:uid="{BF49238C-08C8-4E72-A5DE-022C7832D06C}"/>
    <cellStyle name="Normal 4 2 2 2 6 5" xfId="34595" xr:uid="{37CE2AFB-E83C-4112-A1EF-EA5CF8B301FF}"/>
    <cellStyle name="Normal 4 2 2 3" xfId="7090" xr:uid="{3928F674-A10B-4E8D-B4C9-D459BA60D7CA}"/>
    <cellStyle name="Normal 4 2 2 3 2" xfId="14780" xr:uid="{63C2F750-37E9-45B9-A306-DE24F64F74A8}"/>
    <cellStyle name="Normal 4 2 2 3 2 2" xfId="22067" xr:uid="{37667636-5553-47C9-A10C-3B67C9103829}"/>
    <cellStyle name="Normal 4 2 2 3 2 2 2" xfId="27623" xr:uid="{0B44D91D-75B1-4087-8386-F404CB94CD17}"/>
    <cellStyle name="Normal 4 2 2 3 2 2 3" xfId="33117" xr:uid="{E8D6CAEA-99EB-4D62-9A1D-D82D948C314C}"/>
    <cellStyle name="Normal 4 2 2 3 2 2 4" xfId="38601" xr:uid="{9C55629C-8AB6-4687-BCA5-385057E2E495}"/>
    <cellStyle name="Normal 4 2 2 3 2 3" xfId="24894" xr:uid="{0722F75D-0267-40A8-9208-7EC73FD61405}"/>
    <cellStyle name="Normal 4 2 2 3 2 4" xfId="30388" xr:uid="{889CE5D5-C8D4-467B-B94F-B7E906D4ADF3}"/>
    <cellStyle name="Normal 4 2 2 3 2 5" xfId="35872" xr:uid="{316AE52A-F69A-4526-9517-9053059EF096}"/>
    <cellStyle name="Normal 4 2 2 3 3" xfId="12466" xr:uid="{5E35856B-25BA-4B97-AE38-605B231A90EE}"/>
    <cellStyle name="Normal 4 2 2 3 4" xfId="9470" xr:uid="{6E5B72F3-4E03-414C-8485-EA92E23F6104}"/>
    <cellStyle name="Normal 4 2 2 3 4 2" xfId="20791" xr:uid="{F51EFABD-B725-4FF4-A336-B373CAF0895A}"/>
    <cellStyle name="Normal 4 2 2 3 4 2 2" xfId="26347" xr:uid="{0E7ED186-080E-448C-96E9-723BB6450A77}"/>
    <cellStyle name="Normal 4 2 2 3 4 2 3" xfId="31841" xr:uid="{E8789392-4351-4E69-B338-82C495ECB3BD}"/>
    <cellStyle name="Normal 4 2 2 3 4 2 4" xfId="37325" xr:uid="{1CBC31DF-F018-468E-93EB-5C83035D064F}"/>
    <cellStyle name="Normal 4 2 2 3 4 3" xfId="23618" xr:uid="{D271F44E-ED9C-4172-B1AA-E5C586BAEF5F}"/>
    <cellStyle name="Normal 4 2 2 3 4 4" xfId="29112" xr:uid="{FA0F25E2-D61D-4669-B4D4-86EA95515DE9}"/>
    <cellStyle name="Normal 4 2 2 3 4 5" xfId="34596" xr:uid="{4C9D1EEF-0953-4E59-803A-B0D373C89F20}"/>
    <cellStyle name="Normal 4 2 2 4" xfId="9471" xr:uid="{FA2C459C-F55D-4F7B-8766-4729A69FB8F8}"/>
    <cellStyle name="Normal 4 2 2 4 2" xfId="20792" xr:uid="{1F137797-C9BB-49D6-AF58-ADFE0F9581A0}"/>
    <cellStyle name="Normal 4 2 2 4 2 2" xfId="26348" xr:uid="{679D53D3-3E88-4739-8A8F-CD79FDF7F438}"/>
    <cellStyle name="Normal 4 2 2 4 2 3" xfId="31842" xr:uid="{FEB030DB-EC04-4548-B13B-21BB5B224E4F}"/>
    <cellStyle name="Normal 4 2 2 4 2 4" xfId="37326" xr:uid="{13DC96C5-E819-41CB-A584-59C645E661E2}"/>
    <cellStyle name="Normal 4 2 2 4 3" xfId="23619" xr:uid="{5D9E63A3-29BC-4DED-AED7-09293BB5AA77}"/>
    <cellStyle name="Normal 4 2 2 4 4" xfId="29113" xr:uid="{70EAFBAC-710E-4748-9A4A-244AAA60AE9B}"/>
    <cellStyle name="Normal 4 2 2 4 5" xfId="34597" xr:uid="{A16D0556-7DF9-440E-A95F-A88797D66DA2}"/>
    <cellStyle name="Normal 4 2 2 5" xfId="14778" xr:uid="{2E14C66F-666E-4F0C-96DE-41DDD8A0ED3F}"/>
    <cellStyle name="Normal 4 2 2 5 2" xfId="22065" xr:uid="{F205F149-B6EF-4B42-B73B-098D3BE85FD7}"/>
    <cellStyle name="Normal 4 2 2 5 2 2" xfId="27621" xr:uid="{78B45386-0669-4B3A-9BAE-259793A9BF4B}"/>
    <cellStyle name="Normal 4 2 2 5 2 3" xfId="33115" xr:uid="{01E90582-995E-4A88-AFFC-502786361C83}"/>
    <cellStyle name="Normal 4 2 2 5 2 4" xfId="38599" xr:uid="{89BE68F9-55FB-4F30-9101-1FE0CC4BE411}"/>
    <cellStyle name="Normal 4 2 2 5 3" xfId="24892" xr:uid="{E1FC10B4-6009-42D6-988E-5D85713AA200}"/>
    <cellStyle name="Normal 4 2 2 5 4" xfId="30386" xr:uid="{D4E8D455-50FC-4C94-AFA5-D15542AC51E7}"/>
    <cellStyle name="Normal 4 2 2 5 5" xfId="35870" xr:uid="{300A1006-277B-4ED1-B56C-728AA53F7BA4}"/>
    <cellStyle name="Normal 4 2 2 6" xfId="11723" xr:uid="{A25DF1FA-ECE4-4625-95AD-51C714202D59}"/>
    <cellStyle name="Normal 4 2 2 7" xfId="16959" xr:uid="{76A62B8C-6B9A-4B9D-B080-5D721B2AE9DF}"/>
    <cellStyle name="Normal 4 2 2 8" xfId="19183" xr:uid="{FCD07BD8-C181-49AB-A15D-59463893A66D}"/>
    <cellStyle name="Normal 4 2 2 9" xfId="9468" xr:uid="{9351FAFE-9922-4588-9BED-9DC340A8274C}"/>
    <cellStyle name="Normal 4 2 2 9 2" xfId="20789" xr:uid="{E517D71A-121A-445B-A683-5A4ABFA2FBB0}"/>
    <cellStyle name="Normal 4 2 2 9 2 2" xfId="26345" xr:uid="{A89D1898-67A8-4A94-B9DA-1B752D40BADD}"/>
    <cellStyle name="Normal 4 2 2 9 2 3" xfId="31839" xr:uid="{7925E815-7205-44C3-A449-F9D2D0511637}"/>
    <cellStyle name="Normal 4 2 2 9 2 4" xfId="37323" xr:uid="{9F0B0772-764D-4F1F-81DB-DD7D6C363F0B}"/>
    <cellStyle name="Normal 4 2 2 9 3" xfId="23616" xr:uid="{31B416CD-9EC7-472C-AB0A-12C4A186A4F4}"/>
    <cellStyle name="Normal 4 2 2 9 4" xfId="29110" xr:uid="{CC1E7A2E-7B5F-4CAD-958A-69EA32992E0B}"/>
    <cellStyle name="Normal 4 2 2 9 5" xfId="34594" xr:uid="{E9E9D8C1-72D6-4CF8-BB66-C431BF68E2DE}"/>
    <cellStyle name="Normal 4 2 3" xfId="6370" xr:uid="{0278D834-39A3-4A85-A673-E19265A1F773}"/>
    <cellStyle name="Normal 4 2 3 10" xfId="19185" xr:uid="{C5660717-733C-4521-9901-F096FFE56AF7}"/>
    <cellStyle name="Normal 4 2 3 11" xfId="22789" xr:uid="{36760E94-2B81-4515-9F2E-2B6F9820D6F4}"/>
    <cellStyle name="Normal 4 2 3 11 2" xfId="28335" xr:uid="{A321AF9F-7318-4364-ADFA-BEC542D3DB67}"/>
    <cellStyle name="Normal 4 2 3 11 3" xfId="33823" xr:uid="{51C246E0-D3CE-4746-9F47-57C568F1E8F8}"/>
    <cellStyle name="Normal 4 2 3 11 4" xfId="39307" xr:uid="{516DFF81-404A-4FF8-BE15-08A568F67502}"/>
    <cellStyle name="Normal 4 2 3 2" xfId="6371" xr:uid="{4FD23222-C247-43E6-A0DC-3A20E6B50AFB}"/>
    <cellStyle name="Normal 4 2 3 2 2" xfId="14781" xr:uid="{673C0313-9944-4B98-A976-A212D124BEBE}"/>
    <cellStyle name="Normal 4 2 3 2 2 2" xfId="22068" xr:uid="{2E70F3B7-68CD-4144-9736-5EBDCBD05A79}"/>
    <cellStyle name="Normal 4 2 3 2 2 2 2" xfId="27624" xr:uid="{E847AB98-83AD-44F6-AEA7-2AA41AF476F3}"/>
    <cellStyle name="Normal 4 2 3 2 2 2 3" xfId="33118" xr:uid="{39BCF2DB-7E65-490D-9A20-2B607AF30479}"/>
    <cellStyle name="Normal 4 2 3 2 2 2 4" xfId="38602" xr:uid="{6FD8FB10-C220-403C-9C2A-FEAD09EEF5EE}"/>
    <cellStyle name="Normal 4 2 3 2 2 3" xfId="24895" xr:uid="{906782CD-EE46-4099-9795-3F6C5B5BB373}"/>
    <cellStyle name="Normal 4 2 3 2 2 4" xfId="30389" xr:uid="{B60892E0-6475-497C-9FDA-FBAC804092B4}"/>
    <cellStyle name="Normal 4 2 3 2 2 5" xfId="35873" xr:uid="{C32BA2D4-6A5E-4691-9742-1DA3166BC746}"/>
    <cellStyle name="Normal 4 2 3 2 3" xfId="11726" xr:uid="{6043B809-6C8B-47EB-9483-A5F17F7B6F9B}"/>
    <cellStyle name="Normal 4 2 3 2 4" xfId="16962" xr:uid="{E008F453-D429-48C8-A8B9-5C2337366261}"/>
    <cellStyle name="Normal 4 2 3 2 5" xfId="19186" xr:uid="{7BC588E7-9987-4D74-A69B-585655E8B312}"/>
    <cellStyle name="Normal 4 2 3 2 6" xfId="9472" xr:uid="{E028DD0E-18BB-44BF-A5B1-A471842D041A}"/>
    <cellStyle name="Normal 4 2 3 2 6 2" xfId="20793" xr:uid="{A9BB6668-AAC3-423E-A980-7D67013AF8EC}"/>
    <cellStyle name="Normal 4 2 3 2 6 2 2" xfId="26349" xr:uid="{642FCBC3-F5B5-470C-9DE0-8DF7C981172D}"/>
    <cellStyle name="Normal 4 2 3 2 6 2 3" xfId="31843" xr:uid="{2AC703A9-B611-4635-BDFB-DE93D8B3563E}"/>
    <cellStyle name="Normal 4 2 3 2 6 2 4" xfId="37327" xr:uid="{9562FD34-8827-4A4F-86AB-DA8F074E36D8}"/>
    <cellStyle name="Normal 4 2 3 2 6 3" xfId="23620" xr:uid="{17A6428E-3B46-43AA-992A-E74FA120FEBF}"/>
    <cellStyle name="Normal 4 2 3 2 6 4" xfId="29114" xr:uid="{5FCD465A-B4E3-4060-857A-4760040726C7}"/>
    <cellStyle name="Normal 4 2 3 2 6 5" xfId="34598" xr:uid="{093C4752-21CC-4EE7-B323-8210410C7285}"/>
    <cellStyle name="Normal 4 2 3 3" xfId="6372" xr:uid="{84C59136-7E68-4033-AF58-724A1D831B89}"/>
    <cellStyle name="Normal 4 2 3 3 2" xfId="14782" xr:uid="{C6059874-CE53-48E6-98BD-B54F9FE62EA8}"/>
    <cellStyle name="Normal 4 2 3 3 2 2" xfId="22069" xr:uid="{F73441FA-03FE-4E18-9CBD-1C01A242FC8E}"/>
    <cellStyle name="Normal 4 2 3 3 2 2 2" xfId="27625" xr:uid="{D50B6E24-1C6D-41A3-AD06-3ABE0E2F137A}"/>
    <cellStyle name="Normal 4 2 3 3 2 2 3" xfId="33119" xr:uid="{43DC9763-2D4C-4C56-956B-7DE13BA6BE7F}"/>
    <cellStyle name="Normal 4 2 3 3 2 2 4" xfId="38603" xr:uid="{2630AC86-A55E-4B7A-9640-39F2546E5709}"/>
    <cellStyle name="Normal 4 2 3 3 2 3" xfId="24896" xr:uid="{760E0582-FF4A-4CE4-8224-92344720A5E2}"/>
    <cellStyle name="Normal 4 2 3 3 2 4" xfId="30390" xr:uid="{9F85C80D-5EE2-4B41-A3D3-4554E1594ABE}"/>
    <cellStyle name="Normal 4 2 3 3 2 5" xfId="35874" xr:uid="{382E97DA-B9B4-42E3-B14D-BA6A6EEEBBA2}"/>
    <cellStyle name="Normal 4 2 3 3 3" xfId="19187" xr:uid="{9BA7BC29-9537-4A55-9A6F-B217A4D666FE}"/>
    <cellStyle name="Normal 4 2 3 3 4" xfId="9473" xr:uid="{2C846990-916D-457B-81ED-7FD5EE44A5B3}"/>
    <cellStyle name="Normal 4 2 3 3 4 2" xfId="20794" xr:uid="{033B2F96-8C3A-4471-8F07-66013590DCDE}"/>
    <cellStyle name="Normal 4 2 3 3 4 2 2" xfId="26350" xr:uid="{CD1D0E83-D5A0-4FC8-9764-708EDEC293FD}"/>
    <cellStyle name="Normal 4 2 3 3 4 2 3" xfId="31844" xr:uid="{FEC5509D-C328-4366-AED9-A92E1197D7FD}"/>
    <cellStyle name="Normal 4 2 3 3 4 2 4" xfId="37328" xr:uid="{F97E8B85-8F95-45BE-BB08-CC72E4AD0C68}"/>
    <cellStyle name="Normal 4 2 3 3 4 3" xfId="23621" xr:uid="{FE759839-3E91-4D16-A737-1453C1D0F106}"/>
    <cellStyle name="Normal 4 2 3 3 4 4" xfId="29115" xr:uid="{25C2E759-AC7C-4902-9AE0-476B21E2088C}"/>
    <cellStyle name="Normal 4 2 3 3 4 5" xfId="34599" xr:uid="{5A90B0D9-BC61-49CF-97CB-BF620FAE48D9}"/>
    <cellStyle name="Normal 4 2 3 4" xfId="7091" xr:uid="{7BD987C5-61FC-4F0E-9339-9B27E0AA5384}"/>
    <cellStyle name="Normal 4 2 3 4 2" xfId="9474" xr:uid="{9757DE7A-9F21-47EA-B49C-EC05C530D295}"/>
    <cellStyle name="Normal 4 2 3 4 2 2" xfId="20795" xr:uid="{1F0720D1-69DC-4F1E-9F33-D8AF0FD9723F}"/>
    <cellStyle name="Normal 4 2 3 4 2 2 2" xfId="26351" xr:uid="{3B815758-CBE5-4BBD-BC1C-BF0A2C1783E6}"/>
    <cellStyle name="Normal 4 2 3 4 2 2 3" xfId="31845" xr:uid="{C5626BCE-47C1-40E0-B912-F1ABB683514E}"/>
    <cellStyle name="Normal 4 2 3 4 2 2 4" xfId="37329" xr:uid="{E908FE41-C1EA-44D3-9A2E-2C7E7BC8D197}"/>
    <cellStyle name="Normal 4 2 3 4 2 3" xfId="23622" xr:uid="{CB876346-C208-4B0E-951F-AA897958B6C2}"/>
    <cellStyle name="Normal 4 2 3 4 2 4" xfId="29116" xr:uid="{891D7C5B-10E8-4A14-AC3A-C0DD75E5C3C5}"/>
    <cellStyle name="Normal 4 2 3 4 2 5" xfId="34600" xr:uid="{A8B9569B-C9AA-4924-876D-AC7D58E775D2}"/>
    <cellStyle name="Normal 4 2 3 4 3" xfId="20093" xr:uid="{60957538-F3A6-41AF-B297-77178BEAA0BA}"/>
    <cellStyle name="Normal 4 2 3 4 3 2" xfId="25649" xr:uid="{6F00C64F-6B9B-4F48-95C0-01B760974B1F}"/>
    <cellStyle name="Normal 4 2 3 4 3 3" xfId="31143" xr:uid="{DF9017DD-C779-48C4-9EF3-CD841A024AD3}"/>
    <cellStyle name="Normal 4 2 3 4 3 4" xfId="36627" xr:uid="{2600C487-0465-4FD0-B84D-11D89F042BFD}"/>
    <cellStyle name="Normal 4 2 3 4 4" xfId="22920" xr:uid="{B051E259-07FD-4718-A7A2-9205985EFFA7}"/>
    <cellStyle name="Normal 4 2 3 4 5" xfId="28412" xr:uid="{9C09A6DB-C7BC-4617-A722-717D95E0B57E}"/>
    <cellStyle name="Normal 4 2 3 4 6" xfId="33896" xr:uid="{A37CBB26-2604-4098-A115-067A3CF72D19}"/>
    <cellStyle name="Normal 4 2 3 5" xfId="7226" xr:uid="{049EA4FF-543E-481C-A000-54279B0E267C}"/>
    <cellStyle name="Normal 4 2 3 5 2" xfId="9475" xr:uid="{CF989882-13E2-4C2B-9796-EA8FC42A5407}"/>
    <cellStyle name="Normal 4 2 3 5 2 2" xfId="20796" xr:uid="{5CABD934-EDB8-41A3-A0C2-84EFB1ACBDC0}"/>
    <cellStyle name="Normal 4 2 3 5 2 2 2" xfId="26352" xr:uid="{B8D2684E-E983-4D52-84FA-28C5AB823130}"/>
    <cellStyle name="Normal 4 2 3 5 2 2 3" xfId="31846" xr:uid="{7278E682-01DB-41BF-9C74-1C9511A28720}"/>
    <cellStyle name="Normal 4 2 3 5 2 2 4" xfId="37330" xr:uid="{57AEB6B0-8390-48A8-AF37-7A7BBAF52DF1}"/>
    <cellStyle name="Normal 4 2 3 5 2 3" xfId="23623" xr:uid="{7CF8629F-7275-423A-BB4D-056F8781404A}"/>
    <cellStyle name="Normal 4 2 3 5 2 4" xfId="29117" xr:uid="{859D21BC-D2B9-4194-95B9-DA6FEA7B08E8}"/>
    <cellStyle name="Normal 4 2 3 5 2 5" xfId="34601" xr:uid="{44B5D83B-AD63-4B6E-A74D-B2FE3DFF8CD9}"/>
    <cellStyle name="Normal 4 2 3 5 3" xfId="20114" xr:uid="{38D7805D-183A-4C5D-B27C-03033B0D26E6}"/>
    <cellStyle name="Normal 4 2 3 5 3 2" xfId="25670" xr:uid="{607A06B1-8E3F-44EB-968B-61DB2E1F5CE7}"/>
    <cellStyle name="Normal 4 2 3 5 3 3" xfId="31164" xr:uid="{99E33A6F-18CA-4056-81AC-CDE8834B20DF}"/>
    <cellStyle name="Normal 4 2 3 5 3 4" xfId="36648" xr:uid="{D644D12D-9477-4186-93FB-4CC615B899F0}"/>
    <cellStyle name="Normal 4 2 3 5 4" xfId="22941" xr:uid="{B0D678EE-2524-41C7-ADA4-7308A2B4A371}"/>
    <cellStyle name="Normal 4 2 3 5 5" xfId="28433" xr:uid="{81DF0472-9D51-4BF0-9106-6236F6BDE2F6}"/>
    <cellStyle name="Normal 4 2 3 5 6" xfId="33917" xr:uid="{78223321-E227-4D16-A66B-6D4DF37A2682}"/>
    <cellStyle name="Normal 4 2 3 6" xfId="7316" xr:uid="{4A377D04-F352-4DFC-9AB9-13CE35654B0F}"/>
    <cellStyle name="Normal 4 2 3 6 2" xfId="9476" xr:uid="{97407D1F-4D5C-47D2-AF28-93788A5A8867}"/>
    <cellStyle name="Normal 4 2 3 6 2 2" xfId="20797" xr:uid="{018D6F14-57A4-472F-A8EC-38A80B82AF57}"/>
    <cellStyle name="Normal 4 2 3 6 2 2 2" xfId="26353" xr:uid="{46C37119-9CEB-4EFE-A62C-C4A964824970}"/>
    <cellStyle name="Normal 4 2 3 6 2 2 3" xfId="31847" xr:uid="{7D79A87F-BFEA-4A3B-8EDE-C1A39CCDB792}"/>
    <cellStyle name="Normal 4 2 3 6 2 2 4" xfId="37331" xr:uid="{DAC885E7-60EB-4A6B-8C38-9E752B51A4CC}"/>
    <cellStyle name="Normal 4 2 3 6 2 3" xfId="23624" xr:uid="{47FE1CDF-72FD-470E-9FC0-1E70EB2F2FF2}"/>
    <cellStyle name="Normal 4 2 3 6 2 4" xfId="29118" xr:uid="{D132A07E-4A6D-4F65-A0FE-76DDEAAD1499}"/>
    <cellStyle name="Normal 4 2 3 6 2 5" xfId="34602" xr:uid="{C7B0BB48-44E9-42D1-9899-7064B137DDD9}"/>
    <cellStyle name="Normal 4 2 3 6 3" xfId="20200" xr:uid="{E8847918-7994-4F5F-A79C-CF89A48B796D}"/>
    <cellStyle name="Normal 4 2 3 6 3 2" xfId="25756" xr:uid="{B0A7F6C5-1BF2-4CD8-9B58-E4B4CCE531D7}"/>
    <cellStyle name="Normal 4 2 3 6 3 3" xfId="31250" xr:uid="{22E093C4-CE1B-4986-87B1-C9630F3E2E2F}"/>
    <cellStyle name="Normal 4 2 3 6 3 4" xfId="36734" xr:uid="{8948833B-A313-429C-98A2-72410014359E}"/>
    <cellStyle name="Normal 4 2 3 6 4" xfId="23027" xr:uid="{B1E010C2-7909-40E9-B753-0B702ECF669F}"/>
    <cellStyle name="Normal 4 2 3 6 5" xfId="28519" xr:uid="{F92597C6-F94F-4A6C-B4A8-1024261F7384}"/>
    <cellStyle name="Normal 4 2 3 6 6" xfId="34003" xr:uid="{4EF3126D-AD6A-4E5B-A786-C154815ED0D6}"/>
    <cellStyle name="Normal 4 2 3 7" xfId="7379" xr:uid="{167E5443-96ED-4F05-9C32-873AE5ED3CFF}"/>
    <cellStyle name="Normal 4 2 3 7 2" xfId="20263" xr:uid="{096A1997-2E1B-4CF3-828A-F1C01125E54A}"/>
    <cellStyle name="Normal 4 2 3 7 2 2" xfId="25819" xr:uid="{877628EB-9827-40A0-B2E6-3C83F5B50C72}"/>
    <cellStyle name="Normal 4 2 3 7 2 3" xfId="31313" xr:uid="{5435BADC-4837-4642-B5DB-7DDD01497978}"/>
    <cellStyle name="Normal 4 2 3 7 2 4" xfId="36797" xr:uid="{4A0961A0-D602-42B6-91F4-E5AFDB0B49C2}"/>
    <cellStyle name="Normal 4 2 3 7 3" xfId="23090" xr:uid="{9A8545F9-B6B0-4273-B811-36DC6DC5E94A}"/>
    <cellStyle name="Normal 4 2 3 7 4" xfId="28584" xr:uid="{2CF329FE-F552-4FE5-9C46-F922A9B9F6F7}"/>
    <cellStyle name="Normal 4 2 3 7 5" xfId="34068" xr:uid="{862143C3-8CDA-4535-BB10-9F6FFAA62E88}"/>
    <cellStyle name="Normal 4 2 3 8" xfId="11725" xr:uid="{89516F81-2C19-4FA1-AF3E-53A0540EEF2B}"/>
    <cellStyle name="Normal 4 2 3 9" xfId="16961" xr:uid="{57D2FC1A-EB36-44D8-B4E4-505E84B40064}"/>
    <cellStyle name="Normal 4 2 4" xfId="6373" xr:uid="{E2F6E2FC-4E60-4782-B49A-E6F1D4320B18}"/>
    <cellStyle name="Normal 4 2 4 10" xfId="19188" xr:uid="{8B68A820-D3B2-4605-9DC2-7BC48F55FBD8}"/>
    <cellStyle name="Normal 4 2 4 11" xfId="22790" xr:uid="{9BA10189-2A22-424E-8EC8-9C61B17DC2D7}"/>
    <cellStyle name="Normal 4 2 4 11 2" xfId="28336" xr:uid="{65C3D462-EB5C-42D0-87B3-AE1FC9F3C45E}"/>
    <cellStyle name="Normal 4 2 4 11 3" xfId="33824" xr:uid="{468D09E6-B810-4E2B-8718-EC1395E2AB89}"/>
    <cellStyle name="Normal 4 2 4 11 4" xfId="39308" xr:uid="{9C7311A0-6986-43B5-87DA-AD40BA00E4AB}"/>
    <cellStyle name="Normal 4 2 4 2" xfId="6374" xr:uid="{4D03F810-F5B5-4783-8578-BCD13C01BA10}"/>
    <cellStyle name="Normal 4 2 4 2 2" xfId="14783" xr:uid="{0007BE97-2719-492E-A1E3-E3770EA97AC2}"/>
    <cellStyle name="Normal 4 2 4 2 2 2" xfId="22070" xr:uid="{B62B9412-174B-4387-81C7-A7079DA51AED}"/>
    <cellStyle name="Normal 4 2 4 2 2 2 2" xfId="27626" xr:uid="{6EC87009-D5FB-44EC-83B1-35BB7A12EED1}"/>
    <cellStyle name="Normal 4 2 4 2 2 2 3" xfId="33120" xr:uid="{AE934206-5EF0-4C26-94AD-0AB46C021151}"/>
    <cellStyle name="Normal 4 2 4 2 2 2 4" xfId="38604" xr:uid="{0D6F0F19-FFDB-45EE-AE83-B7AAB77686C4}"/>
    <cellStyle name="Normal 4 2 4 2 2 3" xfId="24897" xr:uid="{A20A8924-9752-41B3-A1D5-0C26D471C6AE}"/>
    <cellStyle name="Normal 4 2 4 2 2 4" xfId="30391" xr:uid="{4EF7F997-2CCE-4E1C-BCB4-040867CD8FD9}"/>
    <cellStyle name="Normal 4 2 4 2 2 5" xfId="35875" xr:uid="{CB94AACB-2064-435C-9745-317FC97C1887}"/>
    <cellStyle name="Normal 4 2 4 2 3" xfId="11728" xr:uid="{CA82E02D-03A1-4840-AF5D-DB8AD9C0BAF3}"/>
    <cellStyle name="Normal 4 2 4 2 4" xfId="16964" xr:uid="{B940AE17-748A-4DD4-8833-CA6CE7FE402B}"/>
    <cellStyle name="Normal 4 2 4 2 5" xfId="19189" xr:uid="{2721D621-A50E-4344-B81D-3E82FB127CDE}"/>
    <cellStyle name="Normal 4 2 4 2 6" xfId="9477" xr:uid="{D80BFB78-7B5C-4B33-B0D4-3AD53BED78B9}"/>
    <cellStyle name="Normal 4 2 4 2 6 2" xfId="20798" xr:uid="{478A8698-1C8C-4884-AD01-7D3769B70B24}"/>
    <cellStyle name="Normal 4 2 4 2 6 2 2" xfId="26354" xr:uid="{FA81853F-6865-4E62-ADB1-4B400977F068}"/>
    <cellStyle name="Normal 4 2 4 2 6 2 3" xfId="31848" xr:uid="{E6AE217E-0CE1-4B0B-B944-55E4CEEA3F32}"/>
    <cellStyle name="Normal 4 2 4 2 6 2 4" xfId="37332" xr:uid="{08FAC514-51E6-4EB8-8087-31B136D13BEC}"/>
    <cellStyle name="Normal 4 2 4 2 6 3" xfId="23625" xr:uid="{424474D1-9639-4BBD-92D9-D2D18B1587D2}"/>
    <cellStyle name="Normal 4 2 4 2 6 4" xfId="29119" xr:uid="{48D8026E-8B7D-4B50-8043-416CF19DBF65}"/>
    <cellStyle name="Normal 4 2 4 2 6 5" xfId="34603" xr:uid="{EED2CE83-6F4B-41EE-9E1E-C172D9D75A89}"/>
    <cellStyle name="Normal 4 2 4 3" xfId="6375" xr:uid="{98EC7DD3-3D37-44CA-BD13-F3A47459F5BE}"/>
    <cellStyle name="Normal 4 2 4 3 2" xfId="14784" xr:uid="{61FC689E-0F89-4D03-9B55-19AAF1E3522C}"/>
    <cellStyle name="Normal 4 2 4 3 2 2" xfId="22071" xr:uid="{8497CEE6-6D01-43DC-AB56-1BEA218009C8}"/>
    <cellStyle name="Normal 4 2 4 3 2 2 2" xfId="27627" xr:uid="{C1F97F07-50DC-4A39-B84A-3AC4F9C46943}"/>
    <cellStyle name="Normal 4 2 4 3 2 2 3" xfId="33121" xr:uid="{B56DA294-3FAB-4679-B149-92BA253090EA}"/>
    <cellStyle name="Normal 4 2 4 3 2 2 4" xfId="38605" xr:uid="{52D3FD98-37F8-4187-8221-04EC0FF63B4A}"/>
    <cellStyle name="Normal 4 2 4 3 2 3" xfId="24898" xr:uid="{C6B0A467-A61B-46BD-AF8C-93AA7CD344FD}"/>
    <cellStyle name="Normal 4 2 4 3 2 4" xfId="30392" xr:uid="{EADF83BE-0E4D-4530-8C70-EB0E006A7409}"/>
    <cellStyle name="Normal 4 2 4 3 2 5" xfId="35876" xr:uid="{F1107906-7AEB-4B92-A635-8B0DC7807423}"/>
    <cellStyle name="Normal 4 2 4 3 3" xfId="19190" xr:uid="{C903A968-BDB4-4AB8-82E1-AFFE37C9A036}"/>
    <cellStyle name="Normal 4 2 4 3 4" xfId="9478" xr:uid="{073DCAB8-2D6C-4E0E-877D-998D1A6C7A2D}"/>
    <cellStyle name="Normal 4 2 4 3 4 2" xfId="20799" xr:uid="{2B106157-F13C-4682-8A7C-44FCA71C6A2B}"/>
    <cellStyle name="Normal 4 2 4 3 4 2 2" xfId="26355" xr:uid="{7B041C1B-807F-4674-9802-01D37D2AF9E6}"/>
    <cellStyle name="Normal 4 2 4 3 4 2 3" xfId="31849" xr:uid="{2311AEB6-62E1-436F-A7D9-3FAE2ED3AF95}"/>
    <cellStyle name="Normal 4 2 4 3 4 2 4" xfId="37333" xr:uid="{74F11C25-BA9A-448F-92FF-74F326191FFF}"/>
    <cellStyle name="Normal 4 2 4 3 4 3" xfId="23626" xr:uid="{033386D3-813C-4DDA-B23F-E2A7CC64B66A}"/>
    <cellStyle name="Normal 4 2 4 3 4 4" xfId="29120" xr:uid="{43E5E7D9-F0A1-4C41-BBE6-05D758B17D4C}"/>
    <cellStyle name="Normal 4 2 4 3 4 5" xfId="34604" xr:uid="{25F1E6AA-617D-423B-8000-FF9EACC1FB3E}"/>
    <cellStyle name="Normal 4 2 4 4" xfId="7092" xr:uid="{2756D25F-0B52-420A-A023-CF6AD3599D2C}"/>
    <cellStyle name="Normal 4 2 4 4 2" xfId="9479" xr:uid="{772BC4C5-16E1-404A-9167-22F0CDBB1EE2}"/>
    <cellStyle name="Normal 4 2 4 4 2 2" xfId="20800" xr:uid="{96127A53-8059-4C31-8A5F-4AA9F3A453E0}"/>
    <cellStyle name="Normal 4 2 4 4 2 2 2" xfId="26356" xr:uid="{636BF1AB-4F50-41E4-8FAE-DE95E674DD62}"/>
    <cellStyle name="Normal 4 2 4 4 2 2 3" xfId="31850" xr:uid="{880A443E-5113-4ED6-9BDD-952E99882595}"/>
    <cellStyle name="Normal 4 2 4 4 2 2 4" xfId="37334" xr:uid="{E546E525-0710-4C3D-839E-63285CB4DEA2}"/>
    <cellStyle name="Normal 4 2 4 4 2 3" xfId="23627" xr:uid="{C193D03E-D2C3-45C3-87E8-8A248E417BEC}"/>
    <cellStyle name="Normal 4 2 4 4 2 4" xfId="29121" xr:uid="{18CDE664-09B7-420F-BFBE-3908DA41B6B0}"/>
    <cellStyle name="Normal 4 2 4 4 2 5" xfId="34605" xr:uid="{8E13081E-4FE2-4E22-B7AE-5933DB44E7FA}"/>
    <cellStyle name="Normal 4 2 4 4 3" xfId="20094" xr:uid="{0120EB4E-6199-4F6E-8932-6ABF69DEA0AA}"/>
    <cellStyle name="Normal 4 2 4 4 3 2" xfId="25650" xr:uid="{A8858B25-4103-4D70-AE3B-C2D348307AC9}"/>
    <cellStyle name="Normal 4 2 4 4 3 3" xfId="31144" xr:uid="{F2296229-1A7A-444B-BB56-F0C7766C52F5}"/>
    <cellStyle name="Normal 4 2 4 4 3 4" xfId="36628" xr:uid="{12A8BDD1-D44F-4B09-8B2E-7592E31CD7F4}"/>
    <cellStyle name="Normal 4 2 4 4 4" xfId="22921" xr:uid="{365E66E4-D760-4C94-A663-71F10A47294B}"/>
    <cellStyle name="Normal 4 2 4 4 5" xfId="28413" xr:uid="{E6EB61B1-D73A-48F6-806E-FEEEAC210DA4}"/>
    <cellStyle name="Normal 4 2 4 4 6" xfId="33897" xr:uid="{4C15CE4D-51D8-46B8-80F1-BE6B14AAA922}"/>
    <cellStyle name="Normal 4 2 4 5" xfId="7227" xr:uid="{3C0579B5-DEF0-4128-AA53-707CA254C902}"/>
    <cellStyle name="Normal 4 2 4 5 2" xfId="9480" xr:uid="{CB39BCA9-1028-405C-8AB6-FEAD87259431}"/>
    <cellStyle name="Normal 4 2 4 5 2 2" xfId="20801" xr:uid="{FD966316-A150-4C1A-AF57-9F3DA7D9CAAB}"/>
    <cellStyle name="Normal 4 2 4 5 2 2 2" xfId="26357" xr:uid="{A0FB1CC9-5AC6-4FEC-81F9-BFF369E06F11}"/>
    <cellStyle name="Normal 4 2 4 5 2 2 3" xfId="31851" xr:uid="{15440BC2-5E18-4976-A9DF-7C78404832A9}"/>
    <cellStyle name="Normal 4 2 4 5 2 2 4" xfId="37335" xr:uid="{D3A4ECC5-8163-4465-BB90-DF177B9A3C7F}"/>
    <cellStyle name="Normal 4 2 4 5 2 3" xfId="23628" xr:uid="{419D124D-8C74-49BE-8127-94D7BC706A0B}"/>
    <cellStyle name="Normal 4 2 4 5 2 4" xfId="29122" xr:uid="{207F6FF4-4DF7-4979-89BB-7E10E0C6C8FC}"/>
    <cellStyle name="Normal 4 2 4 5 2 5" xfId="34606" xr:uid="{58FB1620-3FD6-4463-9D8F-105B5832388E}"/>
    <cellStyle name="Normal 4 2 4 5 3" xfId="20115" xr:uid="{3F6BE059-724B-4484-B671-3C33C509FDC9}"/>
    <cellStyle name="Normal 4 2 4 5 3 2" xfId="25671" xr:uid="{E2399356-E138-42C0-814B-7AE54200D163}"/>
    <cellStyle name="Normal 4 2 4 5 3 3" xfId="31165" xr:uid="{54ABAF12-B6F7-4A96-B004-79DE057A1F4E}"/>
    <cellStyle name="Normal 4 2 4 5 3 4" xfId="36649" xr:uid="{39DC39C5-0675-4C3C-8BD6-670875EFFDF3}"/>
    <cellStyle name="Normal 4 2 4 5 4" xfId="22942" xr:uid="{9F4DE046-EE49-48B1-A491-C76EDC074D58}"/>
    <cellStyle name="Normal 4 2 4 5 5" xfId="28434" xr:uid="{09C637E4-1603-481A-934D-52555B3A7B0C}"/>
    <cellStyle name="Normal 4 2 4 5 6" xfId="33918" xr:uid="{C4C0111A-2934-450F-94F9-DDCA36B12EAB}"/>
    <cellStyle name="Normal 4 2 4 6" xfId="7317" xr:uid="{3C637351-F748-4AF7-AEC1-7D5DFFF057B0}"/>
    <cellStyle name="Normal 4 2 4 6 2" xfId="9481" xr:uid="{8341ACAD-E68E-41D4-82A8-54BCA4E98671}"/>
    <cellStyle name="Normal 4 2 4 6 2 2" xfId="20802" xr:uid="{209191B1-C90F-451E-BEAE-BF5F12510BBC}"/>
    <cellStyle name="Normal 4 2 4 6 2 2 2" xfId="26358" xr:uid="{5E836273-0DCF-4428-A1F9-2DFE3A775779}"/>
    <cellStyle name="Normal 4 2 4 6 2 2 3" xfId="31852" xr:uid="{CDFBE676-578F-47DD-8348-9A0A221B3B5D}"/>
    <cellStyle name="Normal 4 2 4 6 2 2 4" xfId="37336" xr:uid="{E26A3B5A-C8CA-41C6-994C-51E2E1B4C65A}"/>
    <cellStyle name="Normal 4 2 4 6 2 3" xfId="23629" xr:uid="{C5F78C97-B818-4EEC-B364-033851A9D8AC}"/>
    <cellStyle name="Normal 4 2 4 6 2 4" xfId="29123" xr:uid="{C11A5CF2-84A3-4A06-952D-6375DCF8D174}"/>
    <cellStyle name="Normal 4 2 4 6 2 5" xfId="34607" xr:uid="{B42E8081-A4CA-45D2-93E8-6F13772E7DA3}"/>
    <cellStyle name="Normal 4 2 4 6 3" xfId="20201" xr:uid="{3EDC7A0D-BA2B-4401-8867-949C3D29D405}"/>
    <cellStyle name="Normal 4 2 4 6 3 2" xfId="25757" xr:uid="{1D1E67D3-8FC9-4689-BF65-F40CFBF996D2}"/>
    <cellStyle name="Normal 4 2 4 6 3 3" xfId="31251" xr:uid="{8328EF3E-4A11-41EC-A8FC-8B3AE77B865C}"/>
    <cellStyle name="Normal 4 2 4 6 3 4" xfId="36735" xr:uid="{C27E1C95-F21F-4FE7-996C-0BFF8860C7E8}"/>
    <cellStyle name="Normal 4 2 4 6 4" xfId="23028" xr:uid="{14D99D90-8E42-4F41-8124-FE76A0F7D25E}"/>
    <cellStyle name="Normal 4 2 4 6 5" xfId="28520" xr:uid="{3AF38DD6-E37B-4F15-B21F-7E711E5AC026}"/>
    <cellStyle name="Normal 4 2 4 6 6" xfId="34004" xr:uid="{F42FA403-5762-4CF4-8626-68653F0BF087}"/>
    <cellStyle name="Normal 4 2 4 7" xfId="7380" xr:uid="{D6FCCA1F-73BE-40AA-A519-AB8BE9D5E27C}"/>
    <cellStyle name="Normal 4 2 4 7 2" xfId="20264" xr:uid="{75E44BE4-1930-425C-8D13-3EB1418E51A0}"/>
    <cellStyle name="Normal 4 2 4 7 2 2" xfId="25820" xr:uid="{24EDD8B4-1F7B-4D3B-BFFC-C3E43999CB84}"/>
    <cellStyle name="Normal 4 2 4 7 2 3" xfId="31314" xr:uid="{C2D5A963-7192-4CC2-9F11-9B6761F971BD}"/>
    <cellStyle name="Normal 4 2 4 7 2 4" xfId="36798" xr:uid="{8FA5572D-158D-4FB4-BF1A-18BE8AFEB75C}"/>
    <cellStyle name="Normal 4 2 4 7 3" xfId="23091" xr:uid="{1DE81A35-C0B5-4F6E-B197-BE005D1AB743}"/>
    <cellStyle name="Normal 4 2 4 7 4" xfId="28585" xr:uid="{24807C33-567C-44A5-B57C-66455286546F}"/>
    <cellStyle name="Normal 4 2 4 7 5" xfId="34069" xr:uid="{3CBDA2C7-7580-4BE5-A44A-FABA655A6B91}"/>
    <cellStyle name="Normal 4 2 4 8" xfId="11727" xr:uid="{FF2911BA-6D7C-4157-82E6-89460D81E48B}"/>
    <cellStyle name="Normal 4 2 4 9" xfId="16963" xr:uid="{5DCAB7CB-75D0-41CE-8910-464AA77278A5}"/>
    <cellStyle name="Normal 4 2 5" xfId="6376" xr:uid="{14B17669-B2DA-4E17-A10E-D436ED79A810}"/>
    <cellStyle name="Normal 4 2 5 2" xfId="14785" xr:uid="{5B1FB609-9807-46B1-999F-E281EB887603}"/>
    <cellStyle name="Normal 4 2 5 2 2" xfId="22072" xr:uid="{1978BB90-CE28-4289-A2E3-F1F9E212C7DA}"/>
    <cellStyle name="Normal 4 2 5 2 2 2" xfId="27628" xr:uid="{BD65E642-D735-48FC-9D95-A1D225145F47}"/>
    <cellStyle name="Normal 4 2 5 2 2 3" xfId="33122" xr:uid="{AC13C84F-2DDF-4A5E-B147-D1E22B57DE20}"/>
    <cellStyle name="Normal 4 2 5 2 2 4" xfId="38606" xr:uid="{5DBD1A2D-1C8B-4E2A-BA2A-0FD23009E859}"/>
    <cellStyle name="Normal 4 2 5 2 3" xfId="24899" xr:uid="{46DC6F7A-1500-41FA-B0A0-BFDCBA10E405}"/>
    <cellStyle name="Normal 4 2 5 2 4" xfId="30393" xr:uid="{CC35EA0F-AA7D-4DBF-BB2C-71FBA8DC45B6}"/>
    <cellStyle name="Normal 4 2 5 2 5" xfId="35877" xr:uid="{E1FA8AFB-1BF2-4E39-9E56-3CAA966EBC96}"/>
    <cellStyle name="Normal 4 2 5 3" xfId="11729" xr:uid="{5A2B1EB0-7600-4A31-85BA-4864EBAD69A3}"/>
    <cellStyle name="Normal 4 2 5 4" xfId="16965" xr:uid="{46B6F603-A5B9-4717-91D6-DBC92C44580F}"/>
    <cellStyle name="Normal 4 2 5 5" xfId="19191" xr:uid="{F5C4BF61-0F94-4333-8D6E-D7227BBE7488}"/>
    <cellStyle name="Normal 4 2 5 6" xfId="9482" xr:uid="{C82D4D42-61C2-4276-B83C-6A3A4B4C722E}"/>
    <cellStyle name="Normal 4 2 5 6 2" xfId="20803" xr:uid="{09FCD927-6275-4121-863E-4102AA4E1D8C}"/>
    <cellStyle name="Normal 4 2 5 6 2 2" xfId="26359" xr:uid="{DA64B7E2-D7A4-4276-B7D2-BC215250C7F0}"/>
    <cellStyle name="Normal 4 2 5 6 2 3" xfId="31853" xr:uid="{9ECFE1B2-34CF-4553-8864-04758F22ED4A}"/>
    <cellStyle name="Normal 4 2 5 6 2 4" xfId="37337" xr:uid="{56BE6BFC-8EF1-4321-8E63-A7841E15E480}"/>
    <cellStyle name="Normal 4 2 5 6 3" xfId="23630" xr:uid="{5EFD6692-A5F9-47C8-AC35-B665B3A1F6FE}"/>
    <cellStyle name="Normal 4 2 5 6 4" xfId="29124" xr:uid="{C033B1C2-A223-4002-AC80-0B2B01ADD253}"/>
    <cellStyle name="Normal 4 2 5 6 5" xfId="34608" xr:uid="{3F2BFDA3-4BBB-4958-AE78-75624D16F2F4}"/>
    <cellStyle name="Normal 4 2 6" xfId="6377" xr:uid="{9C702C5C-2DD3-40B5-87C9-F86D7A94D7D7}"/>
    <cellStyle name="Normal 4 2 6 2" xfId="14786" xr:uid="{03DCEFA4-6311-49B0-B3CD-E8280FAB575F}"/>
    <cellStyle name="Normal 4 2 6 2 2" xfId="22073" xr:uid="{E1EFAD6B-B113-4A9E-BBD8-42E1BDF74D14}"/>
    <cellStyle name="Normal 4 2 6 2 2 2" xfId="27629" xr:uid="{DB236B63-1C27-476D-9DE3-1530CBD455D8}"/>
    <cellStyle name="Normal 4 2 6 2 2 3" xfId="33123" xr:uid="{F95780D5-6726-42C4-841B-6713BAE291C0}"/>
    <cellStyle name="Normal 4 2 6 2 2 4" xfId="38607" xr:uid="{DCDDAD89-001C-41A1-B089-CC8200C148F4}"/>
    <cellStyle name="Normal 4 2 6 2 3" xfId="24900" xr:uid="{5DA34763-3A45-46FF-8EDB-618971C9C8FD}"/>
    <cellStyle name="Normal 4 2 6 2 4" xfId="30394" xr:uid="{AE72BE8B-D1FA-4737-81E0-747BED603BF0}"/>
    <cellStyle name="Normal 4 2 6 2 5" xfId="35878" xr:uid="{77A920A0-EE99-48A9-92E7-BDDBD8F9F1FE}"/>
    <cellStyle name="Normal 4 2 6 3" xfId="11730" xr:uid="{F6927696-C7B3-4085-9974-75A211921FF1}"/>
    <cellStyle name="Normal 4 2 6 4" xfId="16966" xr:uid="{C5F94AB1-385A-4322-96F1-C443B30234A3}"/>
    <cellStyle name="Normal 4 2 6 5" xfId="19192" xr:uid="{C9AA3A71-DFC1-45F5-8801-11DD8BA974A2}"/>
    <cellStyle name="Normal 4 2 6 6" xfId="9483" xr:uid="{2FB65542-C0E1-405C-8853-0F04EC2C4817}"/>
    <cellStyle name="Normal 4 2 6 6 2" xfId="20804" xr:uid="{CC656474-DFC8-4A44-8FE5-6E545634D0FF}"/>
    <cellStyle name="Normal 4 2 6 6 2 2" xfId="26360" xr:uid="{6F504655-48AC-40AF-92B5-0C86E8E234D1}"/>
    <cellStyle name="Normal 4 2 6 6 2 3" xfId="31854" xr:uid="{78613663-287B-4636-A235-363A70831C0F}"/>
    <cellStyle name="Normal 4 2 6 6 2 4" xfId="37338" xr:uid="{537A149D-5280-4131-83AC-8A90AFD052BE}"/>
    <cellStyle name="Normal 4 2 6 6 3" xfId="23631" xr:uid="{25231D60-74F1-45F4-9C9B-CD10E2066431}"/>
    <cellStyle name="Normal 4 2 6 6 4" xfId="29125" xr:uid="{5509EED9-108C-4038-AF42-03DC8CC9B376}"/>
    <cellStyle name="Normal 4 2 6 6 5" xfId="34609" xr:uid="{58729462-0113-437C-BB59-D525B039C3B4}"/>
    <cellStyle name="Normal 4 2 7" xfId="7089" xr:uid="{C371242A-1EFB-47CF-B229-7CDC12CF14B3}"/>
    <cellStyle name="Normal 4 2 7 2" xfId="14787" xr:uid="{14271F40-BF6D-4A3E-B4A1-73A09C654034}"/>
    <cellStyle name="Normal 4 2 7 2 2" xfId="22074" xr:uid="{C151BC79-BED1-4CDF-BEEC-62BBDDB7B395}"/>
    <cellStyle name="Normal 4 2 7 2 2 2" xfId="27630" xr:uid="{8E1EAC37-A676-41E1-BB67-9CF5A71AB362}"/>
    <cellStyle name="Normal 4 2 7 2 2 3" xfId="33124" xr:uid="{5C2212C3-6D9A-4C78-A741-F9A4689B94A0}"/>
    <cellStyle name="Normal 4 2 7 2 2 4" xfId="38608" xr:uid="{50FEF034-FEEE-4953-98D5-602C169FCBBC}"/>
    <cellStyle name="Normal 4 2 7 2 3" xfId="24901" xr:uid="{06C8D15A-8FCE-4C3D-A86F-8E7E030FDCF3}"/>
    <cellStyle name="Normal 4 2 7 2 4" xfId="30395" xr:uid="{E85EA244-A925-40D8-96F7-AFB0F37B69D0}"/>
    <cellStyle name="Normal 4 2 7 2 5" xfId="35879" xr:uid="{EA2F9419-348B-4644-AC40-149C688367D8}"/>
    <cellStyle name="Normal 4 2 7 3" xfId="12465" xr:uid="{1A3BBBDB-DA8F-467E-8D0A-2757F28B4CC6}"/>
    <cellStyle name="Normal 4 2 7 4" xfId="9484" xr:uid="{8F863547-37C7-451B-ACE2-0FC5EC3F966B}"/>
    <cellStyle name="Normal 4 2 7 4 2" xfId="20805" xr:uid="{963C51C5-0669-4318-82FD-0BD36734F738}"/>
    <cellStyle name="Normal 4 2 7 4 2 2" xfId="26361" xr:uid="{E01507F4-6E51-44C1-9777-F934CCFE42FA}"/>
    <cellStyle name="Normal 4 2 7 4 2 3" xfId="31855" xr:uid="{F83FA408-B166-4848-8A97-B96B28187C7D}"/>
    <cellStyle name="Normal 4 2 7 4 2 4" xfId="37339" xr:uid="{D11B55C6-D5F9-4782-BDEC-7DE1D0C6FDE1}"/>
    <cellStyle name="Normal 4 2 7 4 3" xfId="23632" xr:uid="{6BDCC4A5-84E9-475D-B21C-34474D7E184A}"/>
    <cellStyle name="Normal 4 2 7 4 4" xfId="29126" xr:uid="{0CAA2243-6319-4023-B01B-DC7CA7C3B7B3}"/>
    <cellStyle name="Normal 4 2 7 4 5" xfId="34610" xr:uid="{5599A630-B96B-4D98-8C1A-59D473AD3ECE}"/>
    <cellStyle name="Normal 4 2 8" xfId="9485" xr:uid="{28AFFBCF-B2AB-4C8D-BE0B-137DE0210564}"/>
    <cellStyle name="Normal 4 2 8 2" xfId="20806" xr:uid="{209CF0BF-0BF6-48D9-8B51-355013AC8B57}"/>
    <cellStyle name="Normal 4 2 8 2 2" xfId="26362" xr:uid="{DA0580EE-A311-4621-8A63-F9FDB2D152A7}"/>
    <cellStyle name="Normal 4 2 8 2 3" xfId="31856" xr:uid="{7A3273C8-8828-4FBB-BC48-FE329A222188}"/>
    <cellStyle name="Normal 4 2 8 2 4" xfId="37340" xr:uid="{732EDB66-3FE2-40EB-9B37-5AB5F8894573}"/>
    <cellStyle name="Normal 4 2 8 3" xfId="23633" xr:uid="{C19BE6CD-792C-4E13-98AC-5A701D645B36}"/>
    <cellStyle name="Normal 4 2 8 4" xfId="29127" xr:uid="{90049DF7-014E-42AE-BA78-FECF0C72738F}"/>
    <cellStyle name="Normal 4 2 8 5" xfId="34611" xr:uid="{A81B4787-00E1-4E18-93D3-034DAD653860}"/>
    <cellStyle name="Normal 4 2 9" xfId="14777" xr:uid="{A1F8D985-0638-4A49-A9B9-6A371C4F0F91}"/>
    <cellStyle name="Normal 4 2 9 2" xfId="22064" xr:uid="{C4013A2D-0CC1-4864-920B-93E42F5F3C0B}"/>
    <cellStyle name="Normal 4 2 9 2 2" xfId="27620" xr:uid="{459895C6-EB36-4CD7-9064-CCCA3A4400A7}"/>
    <cellStyle name="Normal 4 2 9 2 3" xfId="33114" xr:uid="{DBFAE46D-2C22-4F3B-9EC0-5AA18112BA5D}"/>
    <cellStyle name="Normal 4 2 9 2 4" xfId="38598" xr:uid="{9EF2CF7C-7223-46CC-AB64-E2041020A53B}"/>
    <cellStyle name="Normal 4 2 9 3" xfId="24891" xr:uid="{20379A0D-7AE7-431A-8E34-B60EA54BC050}"/>
    <cellStyle name="Normal 4 2 9 4" xfId="30385" xr:uid="{7DC3C294-0A76-4941-B8BF-95D22806BE38}"/>
    <cellStyle name="Normal 4 2 9 5" xfId="35869" xr:uid="{6F417BEF-0F4E-4278-8C4B-61CC32B1FF9E}"/>
    <cellStyle name="Normal 4 20" xfId="6378" xr:uid="{2F609DF3-51B1-453D-BDA0-2206197E3CF6}"/>
    <cellStyle name="Normal 4 20 2" xfId="14788" xr:uid="{844E44C4-0B3E-4D0E-8E12-665DEBD77AAC}"/>
    <cellStyle name="Normal 4 20 2 2" xfId="22075" xr:uid="{460F1976-F2AA-4CE7-A456-393C9415DA91}"/>
    <cellStyle name="Normal 4 20 2 2 2" xfId="27631" xr:uid="{2A05768E-10E6-4DA2-BD34-A32703786AC3}"/>
    <cellStyle name="Normal 4 20 2 2 3" xfId="33125" xr:uid="{3DBE56E5-24DF-4E77-9716-67050AF29426}"/>
    <cellStyle name="Normal 4 20 2 2 4" xfId="38609" xr:uid="{EAC1B4B9-24C3-4D76-B543-D082B931B2C0}"/>
    <cellStyle name="Normal 4 20 2 3" xfId="24902" xr:uid="{A325DF2B-049A-4078-95B2-ADE01E0BE1A9}"/>
    <cellStyle name="Normal 4 20 2 4" xfId="30396" xr:uid="{65BDDBF9-DEC1-4BBD-AE8C-27B2140C3D48}"/>
    <cellStyle name="Normal 4 20 2 5" xfId="35880" xr:uid="{034BB617-EC36-43DE-830B-5CB403B630D1}"/>
    <cellStyle name="Normal 4 20 3" xfId="11731" xr:uid="{CA695527-BDD8-49CF-99A3-AA2B20737410}"/>
    <cellStyle name="Normal 4 20 4" xfId="16967" xr:uid="{06B253A6-6510-41DA-8CD8-AB5B9F153F76}"/>
    <cellStyle name="Normal 4 20 5" xfId="19193" xr:uid="{A5AAC412-7663-46D4-AF47-A1DFE5DE51FB}"/>
    <cellStyle name="Normal 4 20 6" xfId="9486" xr:uid="{413ACE45-D359-4174-86A5-7A06DBD49AF4}"/>
    <cellStyle name="Normal 4 20 6 2" xfId="20807" xr:uid="{126A32FB-493D-461A-A019-8EB2E7561DFA}"/>
    <cellStyle name="Normal 4 20 6 2 2" xfId="26363" xr:uid="{C6709819-2F2A-448E-9CA4-D2073FF1B367}"/>
    <cellStyle name="Normal 4 20 6 2 3" xfId="31857" xr:uid="{F027EB6F-0653-4293-9404-03D4F50BC697}"/>
    <cellStyle name="Normal 4 20 6 2 4" xfId="37341" xr:uid="{DF5E9C3B-C435-4E40-8CE2-69549E735966}"/>
    <cellStyle name="Normal 4 20 6 3" xfId="23634" xr:uid="{E6C483BC-250C-44CC-A752-54C31AC4FCA5}"/>
    <cellStyle name="Normal 4 20 6 4" xfId="29128" xr:uid="{9AEC7499-A32D-47A1-8C26-583C62D54B4E}"/>
    <cellStyle name="Normal 4 20 6 5" xfId="34612" xr:uid="{BDC3D74A-23EB-458A-80FA-95F24FBE2744}"/>
    <cellStyle name="Normal 4 21" xfId="6379" xr:uid="{6A6BF9B4-37AC-4345-86E4-B05AA4DDA31C}"/>
    <cellStyle name="Normal 4 21 2" xfId="14789" xr:uid="{D1679B4F-DFD5-49ED-9D47-44ED1934352C}"/>
    <cellStyle name="Normal 4 21 2 2" xfId="22076" xr:uid="{EB50F3B8-6981-49E6-9FF1-957C536316DB}"/>
    <cellStyle name="Normal 4 21 2 2 2" xfId="27632" xr:uid="{B90E3DE1-E9C6-4706-B948-59D620D02E18}"/>
    <cellStyle name="Normal 4 21 2 2 3" xfId="33126" xr:uid="{21DC1C07-4D62-45AF-8AFE-05C0982B958C}"/>
    <cellStyle name="Normal 4 21 2 2 4" xfId="38610" xr:uid="{051AAE09-4881-4663-B5D7-5F230EAAF951}"/>
    <cellStyle name="Normal 4 21 2 3" xfId="24903" xr:uid="{D045845D-25A3-4DF5-BFB9-CC585DE88E56}"/>
    <cellStyle name="Normal 4 21 2 4" xfId="30397" xr:uid="{0BD605AC-B359-49F7-A1CB-C663B26E997E}"/>
    <cellStyle name="Normal 4 21 2 5" xfId="35881" xr:uid="{B2DD56A8-A85C-4901-93B5-C5F94A5CC31D}"/>
    <cellStyle name="Normal 4 21 3" xfId="11732" xr:uid="{DA36D57B-F789-471C-AEF2-0B01DD3CB684}"/>
    <cellStyle name="Normal 4 21 4" xfId="16968" xr:uid="{506D35FD-D9F2-4681-BA0A-C7735790054B}"/>
    <cellStyle name="Normal 4 21 5" xfId="19194" xr:uid="{9D2F4EA4-26B9-4DA5-A0E1-F02D3C3A3ABA}"/>
    <cellStyle name="Normal 4 21 6" xfId="9487" xr:uid="{26F20D6B-C9E1-4C91-AA5A-1CCEE5AB01CD}"/>
    <cellStyle name="Normal 4 21 6 2" xfId="20808" xr:uid="{F0D9A560-324C-4C58-970E-5DA9454A6858}"/>
    <cellStyle name="Normal 4 21 6 2 2" xfId="26364" xr:uid="{62F125C5-0E3E-42CC-A4C0-DDFAA56B3E3B}"/>
    <cellStyle name="Normal 4 21 6 2 3" xfId="31858" xr:uid="{85BA6A00-ECBE-4AF8-8019-EF2F3E08C1DA}"/>
    <cellStyle name="Normal 4 21 6 2 4" xfId="37342" xr:uid="{760C96E1-9F23-4929-9B4E-209F6F9AE809}"/>
    <cellStyle name="Normal 4 21 6 3" xfId="23635" xr:uid="{51B4C17C-6F69-42B9-8BB6-8623B8B18757}"/>
    <cellStyle name="Normal 4 21 6 4" xfId="29129" xr:uid="{C887ECCB-7A05-4BB2-9837-AF79F234DB55}"/>
    <cellStyle name="Normal 4 21 6 5" xfId="34613" xr:uid="{95747D60-D805-4E04-811C-05721BF735E8}"/>
    <cellStyle name="Normal 4 22" xfId="6380" xr:uid="{107248DA-C76B-42F4-A01B-2B8CA1981C63}"/>
    <cellStyle name="Normal 4 22 2" xfId="14790" xr:uid="{7E03537E-F7E7-4D74-8A74-328614997456}"/>
    <cellStyle name="Normal 4 22 2 2" xfId="22077" xr:uid="{191DD9EE-AEBE-42C7-BB71-5C8A9454A47B}"/>
    <cellStyle name="Normal 4 22 2 2 2" xfId="27633" xr:uid="{97A8094D-6D83-4AA9-BE64-2E34967279A6}"/>
    <cellStyle name="Normal 4 22 2 2 3" xfId="33127" xr:uid="{C719080B-D96D-41E5-9148-2876FD5C2835}"/>
    <cellStyle name="Normal 4 22 2 2 4" xfId="38611" xr:uid="{D802D812-864F-419A-80F8-5D9CCC6F475A}"/>
    <cellStyle name="Normal 4 22 2 3" xfId="24904" xr:uid="{4AB0A52C-7463-49DF-A467-C3FAA0A51039}"/>
    <cellStyle name="Normal 4 22 2 4" xfId="30398" xr:uid="{793B2777-6664-4BD0-BF6E-DD87F96F01DA}"/>
    <cellStyle name="Normal 4 22 2 5" xfId="35882" xr:uid="{AAAC4FD1-0EF5-4769-8F62-290FA03C01A3}"/>
    <cellStyle name="Normal 4 22 3" xfId="11733" xr:uid="{85806FCF-5FB3-4FD9-A6AF-299C715970B0}"/>
    <cellStyle name="Normal 4 22 4" xfId="16969" xr:uid="{587A0B11-9BF4-48AC-B7F1-F37336647F61}"/>
    <cellStyle name="Normal 4 22 5" xfId="19195" xr:uid="{3F0ED7ED-98D5-4AE7-804A-05DD4BB2F6D5}"/>
    <cellStyle name="Normal 4 22 6" xfId="9488" xr:uid="{6AE73E70-F569-45A4-A170-5E06DF1F381A}"/>
    <cellStyle name="Normal 4 22 6 2" xfId="20809" xr:uid="{F5481941-4CCF-4E29-ADB1-83A3877D57AF}"/>
    <cellStyle name="Normal 4 22 6 2 2" xfId="26365" xr:uid="{E0B45FA7-42EB-4A90-916F-0F8D0F742FDA}"/>
    <cellStyle name="Normal 4 22 6 2 3" xfId="31859" xr:uid="{A3E1E682-2FC7-49E7-9CB3-A47CAE40D080}"/>
    <cellStyle name="Normal 4 22 6 2 4" xfId="37343" xr:uid="{FCE64702-C4C4-4C26-BC65-A6BFA282AA23}"/>
    <cellStyle name="Normal 4 22 6 3" xfId="23636" xr:uid="{B6E86A28-8F05-479D-BF9E-5890138F0C54}"/>
    <cellStyle name="Normal 4 22 6 4" xfId="29130" xr:uid="{AAA26A05-E592-45D6-982C-2B0AF9DE1B14}"/>
    <cellStyle name="Normal 4 22 6 5" xfId="34614" xr:uid="{BEEB57E4-8C16-4F66-938F-DD4EA8D82A2F}"/>
    <cellStyle name="Normal 4 23" xfId="6381" xr:uid="{B8E66589-8AD7-4F86-905C-6F169C4804B8}"/>
    <cellStyle name="Normal 4 23 2" xfId="14791" xr:uid="{92BC8DD1-664C-48B6-92E2-7285A6EF33B9}"/>
    <cellStyle name="Normal 4 23 2 2" xfId="22078" xr:uid="{8322BA0E-5678-458F-97A8-80EA3434CA90}"/>
    <cellStyle name="Normal 4 23 2 2 2" xfId="27634" xr:uid="{852DFEB7-4257-4DD6-9127-114402F7C155}"/>
    <cellStyle name="Normal 4 23 2 2 3" xfId="33128" xr:uid="{08BBAAF4-7E53-4BD7-9EDE-BED2D12C5C8D}"/>
    <cellStyle name="Normal 4 23 2 2 4" xfId="38612" xr:uid="{E3235975-A03C-4A30-B7D9-EAED24CD8C36}"/>
    <cellStyle name="Normal 4 23 2 3" xfId="24905" xr:uid="{5B8E200E-5390-47E9-A377-479508272FE1}"/>
    <cellStyle name="Normal 4 23 2 4" xfId="30399" xr:uid="{34A8D1A7-0D47-4BE6-B18D-B85FA2D6ED3B}"/>
    <cellStyle name="Normal 4 23 2 5" xfId="35883" xr:uid="{1DE2F24D-2F38-4BB2-BE0F-9F9CAA34A129}"/>
    <cellStyle name="Normal 4 23 3" xfId="11734" xr:uid="{460E5A01-0231-437F-B9BA-11DC91DC4665}"/>
    <cellStyle name="Normal 4 23 4" xfId="16970" xr:uid="{423B978E-34FC-4872-BE4B-0B0F9DED57C0}"/>
    <cellStyle name="Normal 4 23 5" xfId="19196" xr:uid="{53D6ECFC-AF1B-4448-8A9E-E2A772D96C24}"/>
    <cellStyle name="Normal 4 23 6" xfId="9489" xr:uid="{279D30C0-E88F-40FB-B166-22D7BF3394CB}"/>
    <cellStyle name="Normal 4 23 6 2" xfId="20810" xr:uid="{A751C195-06B9-48F5-8D2A-2C0337732F95}"/>
    <cellStyle name="Normal 4 23 6 2 2" xfId="26366" xr:uid="{C59881E5-BB06-46DA-A4CD-1B7997E0287B}"/>
    <cellStyle name="Normal 4 23 6 2 3" xfId="31860" xr:uid="{31A04CBF-D1F0-437F-AEFE-180BA21D0EE0}"/>
    <cellStyle name="Normal 4 23 6 2 4" xfId="37344" xr:uid="{9FD0CF12-C358-450A-A8FB-11EE16D54BE9}"/>
    <cellStyle name="Normal 4 23 6 3" xfId="23637" xr:uid="{631563EF-3D8D-4976-9310-9E6AEF21C1F3}"/>
    <cellStyle name="Normal 4 23 6 4" xfId="29131" xr:uid="{317BC0A9-81DF-44E4-96C2-6675BC6FC2DA}"/>
    <cellStyle name="Normal 4 23 6 5" xfId="34615" xr:uid="{DB929C4D-0F58-4DE4-99FE-E2AAF3E2D4EA}"/>
    <cellStyle name="Normal 4 24" xfId="6382" xr:uid="{51DB77C3-BDF9-4F9D-8346-037A8A1F60C8}"/>
    <cellStyle name="Normal 4 24 2" xfId="14792" xr:uid="{E90E3910-C53E-49A6-95FF-9AAB7188BF8F}"/>
    <cellStyle name="Normal 4 24 2 2" xfId="22079" xr:uid="{7A34D545-66E0-40BE-BE9A-638C104FEEDA}"/>
    <cellStyle name="Normal 4 24 2 2 2" xfId="27635" xr:uid="{2C44256E-BD1C-4CCA-8354-06427B60EAA8}"/>
    <cellStyle name="Normal 4 24 2 2 3" xfId="33129" xr:uid="{FED83605-CE79-4B6C-84B6-16E1C0BFB1F1}"/>
    <cellStyle name="Normal 4 24 2 2 4" xfId="38613" xr:uid="{C14A7B64-52B9-4AED-8B09-1FF3160F9D24}"/>
    <cellStyle name="Normal 4 24 2 3" xfId="24906" xr:uid="{97C1AC61-8828-4FB6-9784-3AE33FDAB475}"/>
    <cellStyle name="Normal 4 24 2 4" xfId="30400" xr:uid="{A4D33110-49D9-4B34-9236-E6183D412542}"/>
    <cellStyle name="Normal 4 24 2 5" xfId="35884" xr:uid="{6AC9ADBD-6E79-445F-83BE-9F60F456042A}"/>
    <cellStyle name="Normal 4 24 3" xfId="11735" xr:uid="{9DFCA305-1517-4772-9F52-865862A6E75B}"/>
    <cellStyle name="Normal 4 24 4" xfId="16971" xr:uid="{6E3AADE5-D6D1-47AC-9FF3-0ECA9620171B}"/>
    <cellStyle name="Normal 4 24 5" xfId="19197" xr:uid="{681A2A5E-626C-46B4-87F8-4EDA98B4C658}"/>
    <cellStyle name="Normal 4 24 6" xfId="9490" xr:uid="{A749E11C-D5D0-4AF6-8ABD-07C7796C9C99}"/>
    <cellStyle name="Normal 4 24 6 2" xfId="20811" xr:uid="{2BA5D936-207F-48D8-B0FA-1C911FB98524}"/>
    <cellStyle name="Normal 4 24 6 2 2" xfId="26367" xr:uid="{19CB793C-E715-4250-B360-648B7D48C1FD}"/>
    <cellStyle name="Normal 4 24 6 2 3" xfId="31861" xr:uid="{42D0530E-42EA-49E1-87DE-9C9329E8DE46}"/>
    <cellStyle name="Normal 4 24 6 2 4" xfId="37345" xr:uid="{953B9038-7816-426E-95C9-71D1CD4492A6}"/>
    <cellStyle name="Normal 4 24 6 3" xfId="23638" xr:uid="{3C56CE1F-B60B-49FC-BDF7-ACAAE31D8EF7}"/>
    <cellStyle name="Normal 4 24 6 4" xfId="29132" xr:uid="{2312F83D-9763-4838-974E-8990BDD4795F}"/>
    <cellStyle name="Normal 4 24 6 5" xfId="34616" xr:uid="{DBFAE6FA-33BA-44BC-ABD8-38F3BC30BABD}"/>
    <cellStyle name="Normal 4 25" xfId="6383" xr:uid="{D7C3E618-D205-40F4-8BC2-5874345C97F8}"/>
    <cellStyle name="Normal 4 25 2" xfId="14793" xr:uid="{492C870F-6573-41C6-B6CD-63B52184D5DA}"/>
    <cellStyle name="Normal 4 25 2 2" xfId="22080" xr:uid="{28606868-EA23-4181-AF90-D3B7DC28A22A}"/>
    <cellStyle name="Normal 4 25 2 2 2" xfId="27636" xr:uid="{787CFA90-E206-45C9-B79B-99EAE61CCAC2}"/>
    <cellStyle name="Normal 4 25 2 2 3" xfId="33130" xr:uid="{BDC4B497-E1FD-4C76-8DCD-342D8B706FC6}"/>
    <cellStyle name="Normal 4 25 2 2 4" xfId="38614" xr:uid="{B64B1F6A-79F5-4486-B52C-E57BB163F30B}"/>
    <cellStyle name="Normal 4 25 2 3" xfId="24907" xr:uid="{0FBCCF04-E682-4FC6-85E7-C7D8352C74D4}"/>
    <cellStyle name="Normal 4 25 2 4" xfId="30401" xr:uid="{C0F58F4F-B656-4442-9E9F-2753F5D00401}"/>
    <cellStyle name="Normal 4 25 2 5" xfId="35885" xr:uid="{45F73DBA-F5C6-4F22-8184-0207E95FB7CB}"/>
    <cellStyle name="Normal 4 25 3" xfId="11736" xr:uid="{D41053E3-96A7-4F12-89AE-F3110B885B7C}"/>
    <cellStyle name="Normal 4 25 4" xfId="16972" xr:uid="{ADFEE0CF-8AD2-43AD-807D-BC60DF0004D0}"/>
    <cellStyle name="Normal 4 25 5" xfId="19198" xr:uid="{C348C964-3234-4244-B14A-DADA324FB6A2}"/>
    <cellStyle name="Normal 4 25 6" xfId="9491" xr:uid="{4022BE05-AFBD-4A5B-B4A3-838E04C00AF2}"/>
    <cellStyle name="Normal 4 25 6 2" xfId="20812" xr:uid="{5458DCB4-B042-45F3-8928-55D9131341C3}"/>
    <cellStyle name="Normal 4 25 6 2 2" xfId="26368" xr:uid="{314FF25D-4562-4E22-9ADE-4092B61CA6CF}"/>
    <cellStyle name="Normal 4 25 6 2 3" xfId="31862" xr:uid="{22938A63-CE5B-4A4E-B467-4CE8BDE2361F}"/>
    <cellStyle name="Normal 4 25 6 2 4" xfId="37346" xr:uid="{2577B219-B48F-4B14-BE21-DD2A9A30E958}"/>
    <cellStyle name="Normal 4 25 6 3" xfId="23639" xr:uid="{82AD19E3-D87F-4E89-91DF-1F11AE543FDD}"/>
    <cellStyle name="Normal 4 25 6 4" xfId="29133" xr:uid="{A7877668-A8A4-41FF-8A4E-08DEA9C0C78E}"/>
    <cellStyle name="Normal 4 25 6 5" xfId="34617" xr:uid="{9D6FB4BD-4ADC-4B56-86D7-401B7B0705FA}"/>
    <cellStyle name="Normal 4 26" xfId="6384" xr:uid="{5A64EAC3-12A6-41F6-9F5C-19EC549C823F}"/>
    <cellStyle name="Normal 4 26 2" xfId="14794" xr:uid="{2DF075EC-D414-42B5-8813-DDC66CDC90A8}"/>
    <cellStyle name="Normal 4 26 2 2" xfId="22081" xr:uid="{3D3C87AA-5E53-4D90-84C3-A07EA7F10311}"/>
    <cellStyle name="Normal 4 26 2 2 2" xfId="27637" xr:uid="{2E70A709-C998-491E-9086-4BD29D0E79A6}"/>
    <cellStyle name="Normal 4 26 2 2 3" xfId="33131" xr:uid="{2650A659-143E-4E1A-8E46-A924181AF650}"/>
    <cellStyle name="Normal 4 26 2 2 4" xfId="38615" xr:uid="{C0546C54-2C4F-42B5-AE13-085D54FB8A3E}"/>
    <cellStyle name="Normal 4 26 2 3" xfId="24908" xr:uid="{90BB0E58-5FEC-4991-A56C-4456BCCDABE1}"/>
    <cellStyle name="Normal 4 26 2 4" xfId="30402" xr:uid="{7C0137CB-FDDC-4E74-ADF6-1E86E53911FF}"/>
    <cellStyle name="Normal 4 26 2 5" xfId="35886" xr:uid="{83C1E885-E588-47DA-BBD5-D64A7372AACD}"/>
    <cellStyle name="Normal 4 26 3" xfId="11737" xr:uid="{1341A896-7F42-4667-A5F6-4FF1FAA3013B}"/>
    <cellStyle name="Normal 4 26 4" xfId="16973" xr:uid="{553E0088-05DD-43C9-B8B1-08C37C5CE3ED}"/>
    <cellStyle name="Normal 4 26 5" xfId="19199" xr:uid="{EE1438D5-AC35-475D-A965-E128C3239EC0}"/>
    <cellStyle name="Normal 4 26 6" xfId="9492" xr:uid="{9B0B18C4-54B1-4C72-85A8-5A3BA19A82CD}"/>
    <cellStyle name="Normal 4 26 6 2" xfId="20813" xr:uid="{5BC02904-0F78-4CE6-9FD4-D3436FDBE6D6}"/>
    <cellStyle name="Normal 4 26 6 2 2" xfId="26369" xr:uid="{3F65F149-6A92-4A52-89DE-8E2A44704EAA}"/>
    <cellStyle name="Normal 4 26 6 2 3" xfId="31863" xr:uid="{536A205B-570C-4EC8-B46D-206CBC8C7B0A}"/>
    <cellStyle name="Normal 4 26 6 2 4" xfId="37347" xr:uid="{F6919DDC-4946-44A3-A6AF-79C584DE15BD}"/>
    <cellStyle name="Normal 4 26 6 3" xfId="23640" xr:uid="{DA1F9B97-7A24-4BDC-B112-63C064B3C048}"/>
    <cellStyle name="Normal 4 26 6 4" xfId="29134" xr:uid="{97E90AE7-5651-4C6C-B3FB-120F04718BFC}"/>
    <cellStyle name="Normal 4 26 6 5" xfId="34618" xr:uid="{2EEFF98F-06E8-4DE9-9975-354C7ADF1765}"/>
    <cellStyle name="Normal 4 27" xfId="6385" xr:uid="{10D63A24-5DFD-4D02-BFF7-0C419D1F8426}"/>
    <cellStyle name="Normal 4 27 2" xfId="14795" xr:uid="{42B74DDE-7168-48B4-B5C7-BFF018FB3B56}"/>
    <cellStyle name="Normal 4 27 2 2" xfId="22082" xr:uid="{DAE8963A-A16D-45AB-A5AB-818CB9F8441A}"/>
    <cellStyle name="Normal 4 27 2 2 2" xfId="27638" xr:uid="{7C3EF1E6-D7B5-4663-8BBA-29525AB979CE}"/>
    <cellStyle name="Normal 4 27 2 2 3" xfId="33132" xr:uid="{0229831F-C0FC-4959-8EF4-38615759224B}"/>
    <cellStyle name="Normal 4 27 2 2 4" xfId="38616" xr:uid="{51D367AE-5C33-4493-AB9F-E2E2A4384DA9}"/>
    <cellStyle name="Normal 4 27 2 3" xfId="24909" xr:uid="{E3EE85D1-7E81-4434-B8F5-6483FD9F2D2A}"/>
    <cellStyle name="Normal 4 27 2 4" xfId="30403" xr:uid="{65994891-5E34-4394-B1A8-2FAE2EE2AA5C}"/>
    <cellStyle name="Normal 4 27 2 5" xfId="35887" xr:uid="{BCA110C3-8CAF-4689-924C-005764AEBB7A}"/>
    <cellStyle name="Normal 4 27 3" xfId="11738" xr:uid="{69731180-A1EE-4594-BF4A-A758632844E6}"/>
    <cellStyle name="Normal 4 27 4" xfId="16974" xr:uid="{A3976ACD-881D-4E0B-B064-B18A8C32E353}"/>
    <cellStyle name="Normal 4 27 5" xfId="19200" xr:uid="{079C7EEE-03C7-409D-A145-CFC4218AF1FB}"/>
    <cellStyle name="Normal 4 27 6" xfId="9493" xr:uid="{24576902-E9A3-469E-B351-983DBF25CB14}"/>
    <cellStyle name="Normal 4 27 6 2" xfId="20814" xr:uid="{2C17EBC5-1346-4558-A599-F2CF6CA7599E}"/>
    <cellStyle name="Normal 4 27 6 2 2" xfId="26370" xr:uid="{F9FA214A-0531-48EB-B272-61D548D45761}"/>
    <cellStyle name="Normal 4 27 6 2 3" xfId="31864" xr:uid="{4C241DD2-A7B1-4819-BC9B-885D20F4AA34}"/>
    <cellStyle name="Normal 4 27 6 2 4" xfId="37348" xr:uid="{DC31B732-3889-4673-8D6C-E85E17BB6D52}"/>
    <cellStyle name="Normal 4 27 6 3" xfId="23641" xr:uid="{6ECB8A11-3A3F-46A2-B10F-7E77A8223875}"/>
    <cellStyle name="Normal 4 27 6 4" xfId="29135" xr:uid="{BBD943AB-FAD1-4393-8AA7-5929E0DE3CED}"/>
    <cellStyle name="Normal 4 27 6 5" xfId="34619" xr:uid="{833518A1-071A-488F-B905-A45A8736AB13}"/>
    <cellStyle name="Normal 4 28" xfId="6386" xr:uid="{843AC5AF-0C48-4721-AC1D-AA6F6EE98F62}"/>
    <cellStyle name="Normal 4 28 2" xfId="14796" xr:uid="{9EE3D8F8-BA1D-4AF8-A232-F50694D6A2F8}"/>
    <cellStyle name="Normal 4 28 2 2" xfId="22083" xr:uid="{8483C14A-A64A-4C5F-944D-1854AEF0AD35}"/>
    <cellStyle name="Normal 4 28 2 2 2" xfId="27639" xr:uid="{472F7ED0-4945-433A-8B06-A339C846742B}"/>
    <cellStyle name="Normal 4 28 2 2 3" xfId="33133" xr:uid="{3DCE33E3-2113-4C11-B654-E52B7D3E1E95}"/>
    <cellStyle name="Normal 4 28 2 2 4" xfId="38617" xr:uid="{B0079EF0-D350-4A0B-844D-A3C5CDEE899B}"/>
    <cellStyle name="Normal 4 28 2 3" xfId="24910" xr:uid="{F94206D4-A512-4EE3-98A8-F10462C35EA9}"/>
    <cellStyle name="Normal 4 28 2 4" xfId="30404" xr:uid="{3D855993-D42B-4B89-B8FD-10207A4FCDD1}"/>
    <cellStyle name="Normal 4 28 2 5" xfId="35888" xr:uid="{242D581E-640E-44A3-ACE8-4331220ED9EC}"/>
    <cellStyle name="Normal 4 28 3" xfId="11739" xr:uid="{B6B943D2-0D64-41A2-ABB7-B84A544C2DB5}"/>
    <cellStyle name="Normal 4 28 4" xfId="16975" xr:uid="{C2C3A8FB-4830-4DA0-90A9-71AA2870F52E}"/>
    <cellStyle name="Normal 4 28 5" xfId="19201" xr:uid="{AE1574D7-BDC9-49EE-9368-BCFC2888C2A1}"/>
    <cellStyle name="Normal 4 28 6" xfId="9494" xr:uid="{A42EA962-BDA2-4075-832D-35C8ED1B381A}"/>
    <cellStyle name="Normal 4 28 6 2" xfId="20815" xr:uid="{A17BEA3B-3410-453D-BAD4-8C49046BDE40}"/>
    <cellStyle name="Normal 4 28 6 2 2" xfId="26371" xr:uid="{582F4776-40C4-4EB5-8152-066FFF029249}"/>
    <cellStyle name="Normal 4 28 6 2 3" xfId="31865" xr:uid="{49CCB400-A9C5-4859-8722-21B13D688075}"/>
    <cellStyle name="Normal 4 28 6 2 4" xfId="37349" xr:uid="{5534AA7A-1129-4AC3-BE60-95EF26B974E3}"/>
    <cellStyle name="Normal 4 28 6 3" xfId="23642" xr:uid="{4989B66D-35A7-40EB-8E5E-2E6C2E60D138}"/>
    <cellStyle name="Normal 4 28 6 4" xfId="29136" xr:uid="{2DA62EF5-90B0-4BDF-BE96-8917ED48676F}"/>
    <cellStyle name="Normal 4 28 6 5" xfId="34620" xr:uid="{ECC4CF5F-ED9E-4770-837D-DA3972E600AF}"/>
    <cellStyle name="Normal 4 29" xfId="6387" xr:uid="{BCD1F0F5-8A85-4293-B8D5-1F9D273A5565}"/>
    <cellStyle name="Normal 4 29 2" xfId="14797" xr:uid="{2B146FFF-B6E5-4B17-92F4-69860755F3CD}"/>
    <cellStyle name="Normal 4 29 2 2" xfId="22084" xr:uid="{9B267DF5-196D-4E2C-8CC9-C1F8F2AC0017}"/>
    <cellStyle name="Normal 4 29 2 2 2" xfId="27640" xr:uid="{01DA28C6-1337-4111-BAEF-B14B0595FB24}"/>
    <cellStyle name="Normal 4 29 2 2 3" xfId="33134" xr:uid="{93E4E847-998B-4962-BC23-3D82D3C4787D}"/>
    <cellStyle name="Normal 4 29 2 2 4" xfId="38618" xr:uid="{23E40E7A-1163-45EE-BD83-A4D77AF729F1}"/>
    <cellStyle name="Normal 4 29 2 3" xfId="24911" xr:uid="{88A014D8-85E2-4DDC-9D28-F01553E1613F}"/>
    <cellStyle name="Normal 4 29 2 4" xfId="30405" xr:uid="{0A5A00FB-E84E-46E8-BFB8-BFB86417D234}"/>
    <cellStyle name="Normal 4 29 2 5" xfId="35889" xr:uid="{7B706044-737C-46E9-9348-B78728B1891D}"/>
    <cellStyle name="Normal 4 29 3" xfId="11740" xr:uid="{6653F9AA-D55E-472E-9B01-EDA14756FB6A}"/>
    <cellStyle name="Normal 4 29 4" xfId="16976" xr:uid="{E3E86CE2-CF7C-4CB5-B38D-9D84359A985A}"/>
    <cellStyle name="Normal 4 29 5" xfId="19202" xr:uid="{74D384A5-8256-4F03-9FA6-428747AE6618}"/>
    <cellStyle name="Normal 4 29 6" xfId="9495" xr:uid="{757A9522-CD1D-4B9A-A31D-900D79FB8BA4}"/>
    <cellStyle name="Normal 4 29 6 2" xfId="20816" xr:uid="{3DED5BDF-8541-498A-96C5-28F2BEBA3975}"/>
    <cellStyle name="Normal 4 29 6 2 2" xfId="26372" xr:uid="{CC640F0A-3629-4F6A-AEA5-8A3DFE5CBA11}"/>
    <cellStyle name="Normal 4 29 6 2 3" xfId="31866" xr:uid="{56A68C93-812C-4421-AE95-31C8211DA253}"/>
    <cellStyle name="Normal 4 29 6 2 4" xfId="37350" xr:uid="{B5FB970A-3C7C-4FE2-959B-B524965E64DC}"/>
    <cellStyle name="Normal 4 29 6 3" xfId="23643" xr:uid="{2AE51DAE-8E39-4998-9239-26814DFBA580}"/>
    <cellStyle name="Normal 4 29 6 4" xfId="29137" xr:uid="{DFB8B38C-1B68-4333-8E82-0090CE157931}"/>
    <cellStyle name="Normal 4 29 6 5" xfId="34621" xr:uid="{2CA7F85B-7016-4B4C-BB9B-89C269DA7B5D}"/>
    <cellStyle name="Normal 4 3" xfId="432" xr:uid="{5121BC4D-6CFB-4482-8540-1FCA94883178}"/>
    <cellStyle name="Normal 4 3 10" xfId="19203" xr:uid="{8F425EBD-AA2F-4375-8D6A-DAAA35618F9B}"/>
    <cellStyle name="Normal 4 3 11" xfId="9496" xr:uid="{93A0CE9A-5733-4286-AE7D-C495244716D5}"/>
    <cellStyle name="Normal 4 3 11 2" xfId="20817" xr:uid="{61CA1106-EE5D-42A0-B252-253EF5AD5DD0}"/>
    <cellStyle name="Normal 4 3 11 2 2" xfId="26373" xr:uid="{B4482502-FE1D-49BE-9CFF-BF24DA9A4FB0}"/>
    <cellStyle name="Normal 4 3 11 2 3" xfId="31867" xr:uid="{DABF1C71-E274-4FE5-A987-01DCD1005F1A}"/>
    <cellStyle name="Normal 4 3 11 2 4" xfId="37351" xr:uid="{F75F4DA0-8007-4170-A874-67E2DC816A38}"/>
    <cellStyle name="Normal 4 3 11 3" xfId="23644" xr:uid="{DB472D22-576C-4373-A5C0-DCB92D4FD2B9}"/>
    <cellStyle name="Normal 4 3 11 4" xfId="29138" xr:uid="{77AB9C80-B81E-4ECA-BF64-2B2D96EA45F5}"/>
    <cellStyle name="Normal 4 3 11 5" xfId="34622" xr:uid="{7AC7DEAA-8B49-4E78-8A82-BC45F3647CB0}"/>
    <cellStyle name="Normal 4 3 12" xfId="6388" xr:uid="{AED31480-6618-4397-89C1-EA4BE071EEE6}"/>
    <cellStyle name="Normal 4 3 2" xfId="6389" xr:uid="{1C3ACBDF-75A5-4C8F-AB08-6AE6BF8C92F6}"/>
    <cellStyle name="Normal 4 3 2 2" xfId="14799" xr:uid="{914DD7F8-1E6F-4D6E-A18C-4990FCA3DA72}"/>
    <cellStyle name="Normal 4 3 2 2 2" xfId="22086" xr:uid="{0DF962C6-4DFD-4628-916D-16F2A4EE7431}"/>
    <cellStyle name="Normal 4 3 2 2 2 2" xfId="27642" xr:uid="{82FDFB31-BD8B-4FAC-BFA3-2F4046B8DE91}"/>
    <cellStyle name="Normal 4 3 2 2 2 3" xfId="33136" xr:uid="{2A984D31-C191-477D-96A7-B812601A6557}"/>
    <cellStyle name="Normal 4 3 2 2 2 4" xfId="38620" xr:uid="{0FF7AFF1-CDF8-44F1-81AB-B274146328A9}"/>
    <cellStyle name="Normal 4 3 2 2 3" xfId="24913" xr:uid="{C4587C9B-45AA-4167-9F71-F7C902AB1B0C}"/>
    <cellStyle name="Normal 4 3 2 2 4" xfId="30407" xr:uid="{EEE4E877-06F4-4C3C-99E4-A7BBE97D5C67}"/>
    <cellStyle name="Normal 4 3 2 2 5" xfId="35891" xr:uid="{4820BBD0-32C0-4ECB-959E-60A0D9269549}"/>
    <cellStyle name="Normal 4 3 2 3" xfId="11742" xr:uid="{45B95FAD-EFC9-46FF-A92C-9183E2DB622D}"/>
    <cellStyle name="Normal 4 3 2 4" xfId="16978" xr:uid="{7E9F2BE5-F822-4B43-A8C9-293145595D41}"/>
    <cellStyle name="Normal 4 3 2 5" xfId="19204" xr:uid="{240BE20F-8721-4C41-A37C-1AA558959548}"/>
    <cellStyle name="Normal 4 3 2 6" xfId="9497" xr:uid="{BD71204E-CC79-43D0-9EBF-328A7ADF9BB0}"/>
    <cellStyle name="Normal 4 3 2 6 2" xfId="20818" xr:uid="{B3FF8A6C-6688-4589-977C-0D222073F9BC}"/>
    <cellStyle name="Normal 4 3 2 6 2 2" xfId="26374" xr:uid="{1C7A5F7F-8079-4A42-B8AE-D7EEEC8C1A97}"/>
    <cellStyle name="Normal 4 3 2 6 2 3" xfId="31868" xr:uid="{1F1838CE-6EE7-4407-B65D-D25E5EFCC019}"/>
    <cellStyle name="Normal 4 3 2 6 2 4" xfId="37352" xr:uid="{A00B195A-201E-40B2-AEBE-B628A2BF52A0}"/>
    <cellStyle name="Normal 4 3 2 6 3" xfId="23645" xr:uid="{C9C48C60-BC61-4C54-BD82-E526F07FD666}"/>
    <cellStyle name="Normal 4 3 2 6 4" xfId="29139" xr:uid="{D37A1D00-F2AB-427F-A526-32EA62B8F716}"/>
    <cellStyle name="Normal 4 3 2 6 5" xfId="34623" xr:uid="{11F1190E-7C2F-47C4-9416-C200113F30B6}"/>
    <cellStyle name="Normal 4 3 3" xfId="6390" xr:uid="{7E51B253-9442-4181-856B-E1C56AB7817A}"/>
    <cellStyle name="Normal 4 3 3 2" xfId="14800" xr:uid="{596C0553-D6AC-4E7F-890C-6C0026F6B6E3}"/>
    <cellStyle name="Normal 4 3 3 2 2" xfId="22087" xr:uid="{528DE33F-86EB-4C98-B68B-FEE97EBD5294}"/>
    <cellStyle name="Normal 4 3 3 2 2 2" xfId="27643" xr:uid="{E1C7D288-8522-447C-A856-5A0B01C5F907}"/>
    <cellStyle name="Normal 4 3 3 2 2 3" xfId="33137" xr:uid="{C6B51047-23AE-4734-A6E7-3689FC04E946}"/>
    <cellStyle name="Normal 4 3 3 2 2 4" xfId="38621" xr:uid="{B011F70E-CAF0-4041-8239-6131D1774C48}"/>
    <cellStyle name="Normal 4 3 3 2 3" xfId="24914" xr:uid="{1CF4DB5A-EC51-4AF5-B213-76B671348AFA}"/>
    <cellStyle name="Normal 4 3 3 2 4" xfId="30408" xr:uid="{F6BF2674-5F2E-498B-A935-EAFB45BE3517}"/>
    <cellStyle name="Normal 4 3 3 2 5" xfId="35892" xr:uid="{FE1AFD4E-E2A5-43D5-9DB6-B14D3FE4EEDF}"/>
    <cellStyle name="Normal 4 3 3 3" xfId="11743" xr:uid="{B3F3DEE0-DF28-4A02-A902-9516C1026385}"/>
    <cellStyle name="Normal 4 3 3 4" xfId="16979" xr:uid="{F5D91B9C-397D-4A8E-BDE1-FE1E802DFDFD}"/>
    <cellStyle name="Normal 4 3 3 5" xfId="19205" xr:uid="{C46A2B66-6DC6-4F27-84BE-1EFF2F8FA972}"/>
    <cellStyle name="Normal 4 3 3 6" xfId="9498" xr:uid="{A8E60769-7C7B-45C4-BA2C-841F4B0D727C}"/>
    <cellStyle name="Normal 4 3 3 6 2" xfId="20819" xr:uid="{C524B713-0FDE-412D-92B6-E3D81EAD211C}"/>
    <cellStyle name="Normal 4 3 3 6 2 2" xfId="26375" xr:uid="{9B1ADC28-BCDD-4A0A-BB8E-39066882B1D8}"/>
    <cellStyle name="Normal 4 3 3 6 2 3" xfId="31869" xr:uid="{2CC308C5-61D1-4814-BDAC-255A54DAF18D}"/>
    <cellStyle name="Normal 4 3 3 6 2 4" xfId="37353" xr:uid="{F857AE11-FA78-4F84-B52B-ED513C71DE7C}"/>
    <cellStyle name="Normal 4 3 3 6 3" xfId="23646" xr:uid="{39A44F18-D21A-4289-ADC2-C9945478A7EF}"/>
    <cellStyle name="Normal 4 3 3 6 4" xfId="29140" xr:uid="{B395EFB4-49EB-4AD5-B02B-1B42FB4232EF}"/>
    <cellStyle name="Normal 4 3 3 6 5" xfId="34624" xr:uid="{A9722E7D-F527-4808-90AD-2E2A99E8BC20}"/>
    <cellStyle name="Normal 4 3 4" xfId="6391" xr:uid="{8188B4FE-B574-40FB-90EF-52AD90071D3F}"/>
    <cellStyle name="Normal 4 3 4 2" xfId="14801" xr:uid="{167CD82A-7EF1-40BF-A841-F02BF3AD2769}"/>
    <cellStyle name="Normal 4 3 4 2 2" xfId="22088" xr:uid="{EA5CC1EC-0DCC-4A40-97A6-FEF9F6C892CA}"/>
    <cellStyle name="Normal 4 3 4 2 2 2" xfId="27644" xr:uid="{2485FA6D-3385-49EF-A91B-CC3B19E5B364}"/>
    <cellStyle name="Normal 4 3 4 2 2 3" xfId="33138" xr:uid="{6F4A912C-54DA-4A57-9F2B-9F59DD08479F}"/>
    <cellStyle name="Normal 4 3 4 2 2 4" xfId="38622" xr:uid="{720805FE-8DEB-4F6E-A188-A3CDFCA2A9E7}"/>
    <cellStyle name="Normal 4 3 4 2 3" xfId="24915" xr:uid="{ECA71F75-76C4-48A7-ADD1-37E18EF7AEC8}"/>
    <cellStyle name="Normal 4 3 4 2 4" xfId="30409" xr:uid="{8374D7CE-F2DF-401B-9BAF-38D950590CFA}"/>
    <cellStyle name="Normal 4 3 4 2 5" xfId="35893" xr:uid="{61C416C0-A1A0-4A20-BC78-E5418968A569}"/>
    <cellStyle name="Normal 4 3 4 3" xfId="11744" xr:uid="{517DC252-405F-4FA1-B374-FE87DBB0AF02}"/>
    <cellStyle name="Normal 4 3 4 4" xfId="16980" xr:uid="{C100D987-C747-4D7B-A496-A402F830F91B}"/>
    <cellStyle name="Normal 4 3 4 5" xfId="19206" xr:uid="{C1858975-8005-4AD7-AF6D-3C88F307AA13}"/>
    <cellStyle name="Normal 4 3 4 6" xfId="9499" xr:uid="{B9181780-8947-4150-AA6D-6EE0C0C95401}"/>
    <cellStyle name="Normal 4 3 4 6 2" xfId="20820" xr:uid="{37521DBE-6FAB-4FA9-90DE-E1BA8B617CEC}"/>
    <cellStyle name="Normal 4 3 4 6 2 2" xfId="26376" xr:uid="{A77695E4-AB81-4447-8960-B3D76619FCDC}"/>
    <cellStyle name="Normal 4 3 4 6 2 3" xfId="31870" xr:uid="{C05AC23A-DA7F-4625-B3E1-B098EAE813AA}"/>
    <cellStyle name="Normal 4 3 4 6 2 4" xfId="37354" xr:uid="{2D3DC88A-A2B2-4DF6-9074-D25BE08EFC00}"/>
    <cellStyle name="Normal 4 3 4 6 3" xfId="23647" xr:uid="{B1E04C1E-F7D5-47AA-9E94-31C2962A5188}"/>
    <cellStyle name="Normal 4 3 4 6 4" xfId="29141" xr:uid="{D5702FDC-2B45-4C80-AE2B-992433AB45F0}"/>
    <cellStyle name="Normal 4 3 4 6 5" xfId="34625" xr:uid="{FE29EE7F-A51D-4856-A1EC-60AC47C54150}"/>
    <cellStyle name="Normal 4 3 5" xfId="7093" xr:uid="{86F926E1-BE56-45BA-AB4C-29487DFA5518}"/>
    <cellStyle name="Normal 4 3 5 2" xfId="14802" xr:uid="{4A6995DE-FF4A-4B71-BBA9-8041394D172D}"/>
    <cellStyle name="Normal 4 3 5 2 2" xfId="22089" xr:uid="{740D3101-8831-4A2E-8D28-8999C5E32984}"/>
    <cellStyle name="Normal 4 3 5 2 2 2" xfId="27645" xr:uid="{26ADE2A1-2BA1-4949-9AAF-4EE4C435EFC8}"/>
    <cellStyle name="Normal 4 3 5 2 2 3" xfId="33139" xr:uid="{E34099F8-E346-4B14-AAEC-07E799B97B7E}"/>
    <cellStyle name="Normal 4 3 5 2 2 4" xfId="38623" xr:uid="{58E1A260-336B-466D-A1A8-269D3F1F5E17}"/>
    <cellStyle name="Normal 4 3 5 2 3" xfId="24916" xr:uid="{3D821C12-E310-48DE-B3D3-CED3DDA17D4C}"/>
    <cellStyle name="Normal 4 3 5 2 4" xfId="30410" xr:uid="{C29204EF-16C8-42C2-BD41-763DDB1E8BB2}"/>
    <cellStyle name="Normal 4 3 5 2 5" xfId="35894" xr:uid="{12F4A3A5-21BC-4B5B-97AA-629F737A3CF6}"/>
    <cellStyle name="Normal 4 3 5 3" xfId="12467" xr:uid="{281EB0FF-E844-4377-849E-BE14AAFC1F04}"/>
    <cellStyle name="Normal 4 3 5 4" xfId="9500" xr:uid="{1126C46C-DDDC-479B-9920-CEEA219FD9AF}"/>
    <cellStyle name="Normal 4 3 5 4 2" xfId="20821" xr:uid="{2E0DF4FC-073D-4B76-AD16-E5984FA7E403}"/>
    <cellStyle name="Normal 4 3 5 4 2 2" xfId="26377" xr:uid="{8A089570-86B7-49C7-A0DC-D86825395675}"/>
    <cellStyle name="Normal 4 3 5 4 2 3" xfId="31871" xr:uid="{B43E0F71-4824-4925-8461-F4780EAC82F7}"/>
    <cellStyle name="Normal 4 3 5 4 2 4" xfId="37355" xr:uid="{8645DCB3-5DA1-4F06-9747-0AEEF32F5D3E}"/>
    <cellStyle name="Normal 4 3 5 4 3" xfId="23648" xr:uid="{A38B3444-9BB0-4A36-89B0-277A7102678D}"/>
    <cellStyle name="Normal 4 3 5 4 4" xfId="29142" xr:uid="{45FFD84E-5DE6-4342-9B4D-F3F825A3B972}"/>
    <cellStyle name="Normal 4 3 5 4 5" xfId="34626" xr:uid="{344A5E96-996F-4CBB-B1B7-FB29AE0DF9F3}"/>
    <cellStyle name="Normal 4 3 6" xfId="9501" xr:uid="{EEF1E998-E25E-426E-8D3D-4DD27420DB24}"/>
    <cellStyle name="Normal 4 3 6 2" xfId="20822" xr:uid="{C54F96B6-3955-4136-BB79-E5F0938272DE}"/>
    <cellStyle name="Normal 4 3 6 2 2" xfId="26378" xr:uid="{2BB4E6FD-A9FC-482B-8D33-7C67D08E1A2C}"/>
    <cellStyle name="Normal 4 3 6 2 3" xfId="31872" xr:uid="{FDFD27F5-D16C-4041-99FE-56B59600A0C9}"/>
    <cellStyle name="Normal 4 3 6 2 4" xfId="37356" xr:uid="{A1678CE1-F23C-4F49-AA06-D712AE2DA100}"/>
    <cellStyle name="Normal 4 3 6 3" xfId="23649" xr:uid="{C3765470-2B52-4D5C-9C92-C20E66345589}"/>
    <cellStyle name="Normal 4 3 6 4" xfId="29143" xr:uid="{0901669B-2964-450B-BA5D-7CF5E9F34702}"/>
    <cellStyle name="Normal 4 3 6 5" xfId="34627" xr:uid="{AEA3EF17-835B-447E-B4E0-9D1DADFD21CC}"/>
    <cellStyle name="Normal 4 3 7" xfId="14798" xr:uid="{1BE5557A-701D-42B8-916E-4AE47FD27AFD}"/>
    <cellStyle name="Normal 4 3 7 2" xfId="22085" xr:uid="{F5C12E1D-B00F-432C-A2D6-5A7A191DCCCE}"/>
    <cellStyle name="Normal 4 3 7 2 2" xfId="27641" xr:uid="{543A06B8-5ABD-488F-9D8A-2EA43A8263D2}"/>
    <cellStyle name="Normal 4 3 7 2 3" xfId="33135" xr:uid="{587A8F03-48E6-470F-881F-1FBCB528700A}"/>
    <cellStyle name="Normal 4 3 7 2 4" xfId="38619" xr:uid="{D0CBF9ED-3A67-4CE4-B2D8-1223E2CA7983}"/>
    <cellStyle name="Normal 4 3 7 3" xfId="24912" xr:uid="{F836361E-4C97-4AED-A81C-AF5185A0BD20}"/>
    <cellStyle name="Normal 4 3 7 4" xfId="30406" xr:uid="{C9F321D9-EEA7-457E-9C54-988AA7ECDED3}"/>
    <cellStyle name="Normal 4 3 7 5" xfId="35890" xr:uid="{F27328FF-C265-45D6-A395-0F1478B4B0A3}"/>
    <cellStyle name="Normal 4 3 8" xfId="11741" xr:uid="{80E6AEE2-4813-4C14-9D01-CA4EC70A5D73}"/>
    <cellStyle name="Normal 4 3 9" xfId="16977" xr:uid="{9EFA6311-C4B8-4521-B7D1-145543354FBB}"/>
    <cellStyle name="Normal 4 30" xfId="6392" xr:uid="{88050015-6BB9-4FDB-BEDA-07289776FC13}"/>
    <cellStyle name="Normal 4 30 2" xfId="14803" xr:uid="{51A97F02-FDD0-49B6-83B4-DFD838605D05}"/>
    <cellStyle name="Normal 4 30 2 2" xfId="22090" xr:uid="{165D3C07-D917-4EF6-8AE9-C5F0D63FC8DC}"/>
    <cellStyle name="Normal 4 30 2 2 2" xfId="27646" xr:uid="{F70BE3BB-9DE7-4332-8D0A-B60591EB729D}"/>
    <cellStyle name="Normal 4 30 2 2 3" xfId="33140" xr:uid="{69939476-7C21-413E-9E8A-91784F931443}"/>
    <cellStyle name="Normal 4 30 2 2 4" xfId="38624" xr:uid="{0013E5F1-05C5-4F0A-A41A-2C86628185B5}"/>
    <cellStyle name="Normal 4 30 2 3" xfId="24917" xr:uid="{75C478D6-328D-4D8E-B497-EA58B69B0C2A}"/>
    <cellStyle name="Normal 4 30 2 4" xfId="30411" xr:uid="{A119D2BA-9659-4C28-AEA8-ABAB07C8F210}"/>
    <cellStyle name="Normal 4 30 2 5" xfId="35895" xr:uid="{1DC2A84E-70A2-4526-BBC0-1A9E1DDB11FC}"/>
    <cellStyle name="Normal 4 30 3" xfId="11745" xr:uid="{06E4FB01-8BB3-4E24-B6A6-00C012244C92}"/>
    <cellStyle name="Normal 4 30 4" xfId="16981" xr:uid="{131464A7-EF98-4709-A03D-C8EB30395819}"/>
    <cellStyle name="Normal 4 30 5" xfId="19207" xr:uid="{CD94B09B-D003-4EE9-AACB-7C02AA22AE56}"/>
    <cellStyle name="Normal 4 30 6" xfId="9502" xr:uid="{D824A5A4-38BA-47EE-8E04-EFF4406072D5}"/>
    <cellStyle name="Normal 4 30 6 2" xfId="20823" xr:uid="{8EFD576B-6AEC-4692-AEFD-2B90E026C605}"/>
    <cellStyle name="Normal 4 30 6 2 2" xfId="26379" xr:uid="{4AD87571-F7C8-4D4D-BB00-755A104F8C78}"/>
    <cellStyle name="Normal 4 30 6 2 3" xfId="31873" xr:uid="{259332EB-6D6D-47F8-A5E3-0EC079CFE670}"/>
    <cellStyle name="Normal 4 30 6 2 4" xfId="37357" xr:uid="{6AAE0586-02E0-4E09-AB9A-BB95167C5E5B}"/>
    <cellStyle name="Normal 4 30 6 3" xfId="23650" xr:uid="{73A52654-A109-4978-ACFA-E263214F132D}"/>
    <cellStyle name="Normal 4 30 6 4" xfId="29144" xr:uid="{A79F7093-28FE-409E-8117-DB3198DD561F}"/>
    <cellStyle name="Normal 4 30 6 5" xfId="34628" xr:uid="{DBFBA49C-522D-4AF0-BEBA-9FC0C68FD858}"/>
    <cellStyle name="Normal 4 31" xfId="6393" xr:uid="{7ABCCD50-4757-4F9F-8DD7-9263AF15557B}"/>
    <cellStyle name="Normal 4 31 2" xfId="14804" xr:uid="{5B42107B-2777-4504-9917-5EF917696FC5}"/>
    <cellStyle name="Normal 4 31 2 2" xfId="22091" xr:uid="{EE641C7D-982D-4375-B6BD-122D3362C099}"/>
    <cellStyle name="Normal 4 31 2 2 2" xfId="27647" xr:uid="{9CEC94EF-4601-423B-93D0-EBE5D64742B3}"/>
    <cellStyle name="Normal 4 31 2 2 3" xfId="33141" xr:uid="{57C92BEF-A124-4E34-809A-928033F3DE0A}"/>
    <cellStyle name="Normal 4 31 2 2 4" xfId="38625" xr:uid="{35F311FF-5F52-42E9-981C-ABB943DEDFF5}"/>
    <cellStyle name="Normal 4 31 2 3" xfId="24918" xr:uid="{0EC0AFFC-244B-4FCA-9935-552ABEB31A9C}"/>
    <cellStyle name="Normal 4 31 2 4" xfId="30412" xr:uid="{2209D2F7-C9E9-4AD0-B7C4-59E78DA5EEF3}"/>
    <cellStyle name="Normal 4 31 2 5" xfId="35896" xr:uid="{A8F2B853-EB36-45FE-82B6-6DCA4F68884C}"/>
    <cellStyle name="Normal 4 31 3" xfId="11746" xr:uid="{D903C00C-1213-4062-8609-CBFC8F1CFD19}"/>
    <cellStyle name="Normal 4 31 4" xfId="16982" xr:uid="{81301762-3EBF-44F4-8B83-665A6DF0EDE4}"/>
    <cellStyle name="Normal 4 31 5" xfId="19208" xr:uid="{006CB946-B02B-4E8B-9448-2255DA0B10EC}"/>
    <cellStyle name="Normal 4 31 6" xfId="9503" xr:uid="{BB3391E3-DD7A-46AC-ABC7-D4E930EF76A4}"/>
    <cellStyle name="Normal 4 31 6 2" xfId="20824" xr:uid="{FEE67BC5-8799-46B8-A40F-DAA2A2D573F2}"/>
    <cellStyle name="Normal 4 31 6 2 2" xfId="26380" xr:uid="{E21DB964-9F54-4253-AFD2-C2BF7B1FBED8}"/>
    <cellStyle name="Normal 4 31 6 2 3" xfId="31874" xr:uid="{D7F3264D-FCD7-44BE-997C-F7B742E061D4}"/>
    <cellStyle name="Normal 4 31 6 2 4" xfId="37358" xr:uid="{019CE9F8-27F2-46D7-9936-80771F19315D}"/>
    <cellStyle name="Normal 4 31 6 3" xfId="23651" xr:uid="{3B3810EA-1571-44DC-B92E-EA81A4B3E054}"/>
    <cellStyle name="Normal 4 31 6 4" xfId="29145" xr:uid="{13366DD1-7E77-46AE-AA03-38D748470251}"/>
    <cellStyle name="Normal 4 31 6 5" xfId="34629" xr:uid="{2E36C352-E669-42CB-B3F8-AF568B99932F}"/>
    <cellStyle name="Normal 4 32" xfId="6394" xr:uid="{ADE4582E-0333-4D8E-936C-6F5C33BF08F8}"/>
    <cellStyle name="Normal 4 32 2" xfId="14805" xr:uid="{2F6C67F0-6DE2-4E6D-94ED-AD6C9EF541C5}"/>
    <cellStyle name="Normal 4 32 2 2" xfId="22092" xr:uid="{5EA42A8D-38F8-4B48-85BC-D86EF23EE4B9}"/>
    <cellStyle name="Normal 4 32 2 2 2" xfId="27648" xr:uid="{E6C66E07-2772-4CA6-8E60-583271925A2A}"/>
    <cellStyle name="Normal 4 32 2 2 3" xfId="33142" xr:uid="{EC58CA54-A74E-4357-B46B-C9A11B9F8744}"/>
    <cellStyle name="Normal 4 32 2 2 4" xfId="38626" xr:uid="{AEB92D1F-C3B1-4684-8D28-07C376FC250F}"/>
    <cellStyle name="Normal 4 32 2 3" xfId="24919" xr:uid="{5EB328AB-3090-4743-8A83-B718C100C424}"/>
    <cellStyle name="Normal 4 32 2 4" xfId="30413" xr:uid="{BE4B69B2-05D5-428D-BB04-8A1D2F04C1DC}"/>
    <cellStyle name="Normal 4 32 2 5" xfId="35897" xr:uid="{7398891E-912F-41F8-91F6-856AD0B5BB08}"/>
    <cellStyle name="Normal 4 32 3" xfId="11747" xr:uid="{A894A099-14F9-4610-9FC9-68AE810ED29B}"/>
    <cellStyle name="Normal 4 32 4" xfId="16983" xr:uid="{1E15B4B9-400E-40FC-B3C2-C33C48C2CBC5}"/>
    <cellStyle name="Normal 4 32 5" xfId="19209" xr:uid="{4216E8EE-5520-4251-9250-F733B0E1BADE}"/>
    <cellStyle name="Normal 4 32 6" xfId="9504" xr:uid="{F6993882-DF3A-4A56-9E5D-5059F5ED00A9}"/>
    <cellStyle name="Normal 4 32 6 2" xfId="20825" xr:uid="{F8440949-3713-4369-ACF4-B32DC8054C93}"/>
    <cellStyle name="Normal 4 32 6 2 2" xfId="26381" xr:uid="{D1FB0A54-9A77-47E7-A04D-CBFF9D93C74E}"/>
    <cellStyle name="Normal 4 32 6 2 3" xfId="31875" xr:uid="{FC1002C2-36CE-48BA-9765-AB47DBE1C11D}"/>
    <cellStyle name="Normal 4 32 6 2 4" xfId="37359" xr:uid="{F624ED78-BC19-4F99-930D-C0EF43EFE39C}"/>
    <cellStyle name="Normal 4 32 6 3" xfId="23652" xr:uid="{95C14E43-CB2A-4561-B9A9-D6C2475C5B2E}"/>
    <cellStyle name="Normal 4 32 6 4" xfId="29146" xr:uid="{80415DEB-2710-472D-8F6E-C2BB59773DBC}"/>
    <cellStyle name="Normal 4 32 6 5" xfId="34630" xr:uid="{3AEE2F7C-045E-4836-97C1-93843EF549AA}"/>
    <cellStyle name="Normal 4 33" xfId="6395" xr:uid="{454C73F2-B7B1-47AA-89FA-8BD10E16B362}"/>
    <cellStyle name="Normal 4 33 2" xfId="14806" xr:uid="{2919DE94-161E-4248-955C-30BCF6B3EB75}"/>
    <cellStyle name="Normal 4 33 2 2" xfId="22093" xr:uid="{AA8F40F8-B09C-46D8-BBC2-B07BC5DF00C2}"/>
    <cellStyle name="Normal 4 33 2 2 2" xfId="27649" xr:uid="{064EB498-3AC6-4A3E-8278-3CCFEAA77E4E}"/>
    <cellStyle name="Normal 4 33 2 2 3" xfId="33143" xr:uid="{A8909453-A8B4-423D-B29B-4297A86F22C8}"/>
    <cellStyle name="Normal 4 33 2 2 4" xfId="38627" xr:uid="{7C9A9631-85DC-4B81-B707-DECD98434E5C}"/>
    <cellStyle name="Normal 4 33 2 3" xfId="24920" xr:uid="{ED014AE4-6685-4DA8-B5EF-077A8FBA1B35}"/>
    <cellStyle name="Normal 4 33 2 4" xfId="30414" xr:uid="{71A8375A-80A4-4431-A9B7-9F85E5A825B6}"/>
    <cellStyle name="Normal 4 33 2 5" xfId="35898" xr:uid="{F623C09A-99C1-419E-B2CA-CA728C3110D7}"/>
    <cellStyle name="Normal 4 33 3" xfId="11748" xr:uid="{1FD7F7CF-D2F7-4BEB-84CC-917B677B88EB}"/>
    <cellStyle name="Normal 4 33 4" xfId="16984" xr:uid="{B2888ACF-B40C-4120-AAE0-03E2AB9B46C4}"/>
    <cellStyle name="Normal 4 33 5" xfId="19210" xr:uid="{2F6E01F0-ACD2-4A45-84EF-D19047B8C11B}"/>
    <cellStyle name="Normal 4 33 6" xfId="9505" xr:uid="{06651E96-50C8-4B0B-9666-BB1023C123E0}"/>
    <cellStyle name="Normal 4 33 6 2" xfId="20826" xr:uid="{A7A05F3B-DF35-4052-AA4E-A0CC51F9BE58}"/>
    <cellStyle name="Normal 4 33 6 2 2" xfId="26382" xr:uid="{D09D5869-9ADD-4D26-9095-947DA22C8286}"/>
    <cellStyle name="Normal 4 33 6 2 3" xfId="31876" xr:uid="{A62CDB9F-D02C-4AA6-A3F3-E9018946BC44}"/>
    <cellStyle name="Normal 4 33 6 2 4" xfId="37360" xr:uid="{1A7BAE5E-6C9D-4412-B49A-B1C0589D7EF0}"/>
    <cellStyle name="Normal 4 33 6 3" xfId="23653" xr:uid="{839639BE-B594-4755-956D-F45DD1BC5E15}"/>
    <cellStyle name="Normal 4 33 6 4" xfId="29147" xr:uid="{3CFE61B5-06D8-4CFC-B84D-B267DA246FA4}"/>
    <cellStyle name="Normal 4 33 6 5" xfId="34631" xr:uid="{A7DF586C-4733-47F6-8216-06055ACBD280}"/>
    <cellStyle name="Normal 4 34" xfId="6396" xr:uid="{076CBDCC-BF2A-4BBE-B143-ED4A2FE57242}"/>
    <cellStyle name="Normal 4 34 2" xfId="14807" xr:uid="{33162F74-F604-4E2C-86F9-C65DBA47CD87}"/>
    <cellStyle name="Normal 4 34 2 2" xfId="22094" xr:uid="{E16C1DEE-B104-46A9-9DB3-85B72DC170F9}"/>
    <cellStyle name="Normal 4 34 2 2 2" xfId="27650" xr:uid="{0B0B3590-FAE3-4F34-89E9-6734B175A996}"/>
    <cellStyle name="Normal 4 34 2 2 3" xfId="33144" xr:uid="{8B4C0270-A42C-455A-AD93-38D9D32D3B50}"/>
    <cellStyle name="Normal 4 34 2 2 4" xfId="38628" xr:uid="{CC7D1F46-14D5-4167-AC7A-0A860D95E975}"/>
    <cellStyle name="Normal 4 34 2 3" xfId="24921" xr:uid="{DBD000BD-7CCE-4715-8017-727472A784B4}"/>
    <cellStyle name="Normal 4 34 2 4" xfId="30415" xr:uid="{F6555A61-E5C6-4E51-BBDF-F1384DA1E892}"/>
    <cellStyle name="Normal 4 34 2 5" xfId="35899" xr:uid="{CA966D9B-F9B4-494F-ABB2-3EEE470E2179}"/>
    <cellStyle name="Normal 4 34 3" xfId="11749" xr:uid="{5B0081D6-DA59-431F-8E24-0B3222C8A3A7}"/>
    <cellStyle name="Normal 4 34 4" xfId="16985" xr:uid="{BE808004-3374-4E04-BBEB-9BF3C89AA20D}"/>
    <cellStyle name="Normal 4 34 5" xfId="19211" xr:uid="{694DF59E-ADE8-45E7-94AA-95CD80126C11}"/>
    <cellStyle name="Normal 4 34 6" xfId="9506" xr:uid="{6BC0A09C-1A44-4C0D-AFA5-03DEE8BE5951}"/>
    <cellStyle name="Normal 4 34 6 2" xfId="20827" xr:uid="{C8D41EAF-307F-449D-8EC2-82488075D6E6}"/>
    <cellStyle name="Normal 4 34 6 2 2" xfId="26383" xr:uid="{3609457E-10C9-4AA4-BBB0-AB6049EC9CF4}"/>
    <cellStyle name="Normal 4 34 6 2 3" xfId="31877" xr:uid="{D946C98C-3431-4C6D-86FC-625A2F123CB2}"/>
    <cellStyle name="Normal 4 34 6 2 4" xfId="37361" xr:uid="{16A3376C-50E1-42D4-A7A0-3AC5659FDE25}"/>
    <cellStyle name="Normal 4 34 6 3" xfId="23654" xr:uid="{5278D3BF-7FC3-4129-8AE4-A175F7FE475B}"/>
    <cellStyle name="Normal 4 34 6 4" xfId="29148" xr:uid="{D9EC1761-E084-4FEC-8AAA-2E15B53E5099}"/>
    <cellStyle name="Normal 4 34 6 5" xfId="34632" xr:uid="{25A312D6-4E2E-4D3A-A377-15B2708B8335}"/>
    <cellStyle name="Normal 4 35" xfId="6397" xr:uid="{1711C7A8-E3A9-4382-8816-6E15D4B10F9D}"/>
    <cellStyle name="Normal 4 35 2" xfId="14808" xr:uid="{847F662E-40A2-42B5-87E8-B4E50A1A9593}"/>
    <cellStyle name="Normal 4 35 2 2" xfId="22095" xr:uid="{48881A7E-D091-4F3A-A8F5-8DFAE68199B8}"/>
    <cellStyle name="Normal 4 35 2 2 2" xfId="27651" xr:uid="{1C3C9860-063B-4F9D-9F18-972BDD626667}"/>
    <cellStyle name="Normal 4 35 2 2 3" xfId="33145" xr:uid="{E1FC7AD7-742C-4F8E-96A4-84F9D1ED1379}"/>
    <cellStyle name="Normal 4 35 2 2 4" xfId="38629" xr:uid="{CA5B4B71-E515-498E-8051-0A9A3179CE2F}"/>
    <cellStyle name="Normal 4 35 2 3" xfId="24922" xr:uid="{5B97794C-4BAE-4B31-8B9F-8426D4BD18AF}"/>
    <cellStyle name="Normal 4 35 2 4" xfId="30416" xr:uid="{8D914144-0199-43EF-9D18-57D91BA5CF6F}"/>
    <cellStyle name="Normal 4 35 2 5" xfId="35900" xr:uid="{31300840-F373-496E-B2C5-E7CD268D1CD5}"/>
    <cellStyle name="Normal 4 35 3" xfId="11750" xr:uid="{CF0CE314-9F71-4271-8F49-C478A11010E9}"/>
    <cellStyle name="Normal 4 35 4" xfId="16986" xr:uid="{3B98B41F-3DAB-47DF-87A1-799EB767104A}"/>
    <cellStyle name="Normal 4 35 5" xfId="19212" xr:uid="{CEEAAE6A-9D7B-456E-9546-4115B933205A}"/>
    <cellStyle name="Normal 4 35 6" xfId="9507" xr:uid="{28358C0D-0A6B-4C37-8AF3-F59428C305DD}"/>
    <cellStyle name="Normal 4 35 6 2" xfId="20828" xr:uid="{84863E7D-401A-43B7-99A6-1AE4859099E5}"/>
    <cellStyle name="Normal 4 35 6 2 2" xfId="26384" xr:uid="{CC7CCF47-B611-46B3-BC49-766566F5B137}"/>
    <cellStyle name="Normal 4 35 6 2 3" xfId="31878" xr:uid="{3E2D35EF-4DF1-48C3-AC91-C3818246B8E4}"/>
    <cellStyle name="Normal 4 35 6 2 4" xfId="37362" xr:uid="{EBEA6896-B124-4CAC-B9F0-19A99B4C879E}"/>
    <cellStyle name="Normal 4 35 6 3" xfId="23655" xr:uid="{F2B16AF5-99B1-4F76-8233-CFC584667964}"/>
    <cellStyle name="Normal 4 35 6 4" xfId="29149" xr:uid="{8DC80473-A755-4A4F-B07D-857C5AF8C24E}"/>
    <cellStyle name="Normal 4 35 6 5" xfId="34633" xr:uid="{1E979B36-1EDD-4767-AAAB-83743F08E0C2}"/>
    <cellStyle name="Normal 4 36" xfId="6398" xr:uid="{0C41F5E8-558F-48EA-8616-3BFE565C9D5A}"/>
    <cellStyle name="Normal 4 36 2" xfId="14809" xr:uid="{A2EAF699-2566-4D9F-92C7-C09A998C8335}"/>
    <cellStyle name="Normal 4 36 2 2" xfId="22096" xr:uid="{43C983F6-142E-4419-9930-2CE577146EED}"/>
    <cellStyle name="Normal 4 36 2 2 2" xfId="27652" xr:uid="{65AAA7D1-E761-4037-9864-4D52CE9C1FA1}"/>
    <cellStyle name="Normal 4 36 2 2 3" xfId="33146" xr:uid="{D725568C-31B9-43CC-8C5A-994C7CCD71C2}"/>
    <cellStyle name="Normal 4 36 2 2 4" xfId="38630" xr:uid="{962C1E22-8A87-4955-829B-59C9DA4F9139}"/>
    <cellStyle name="Normal 4 36 2 3" xfId="24923" xr:uid="{8506F3D6-AA07-48D9-A8FF-E33840F2816B}"/>
    <cellStyle name="Normal 4 36 2 4" xfId="30417" xr:uid="{92434D00-19B1-43F5-8AA8-A52FA4BA50FC}"/>
    <cellStyle name="Normal 4 36 2 5" xfId="35901" xr:uid="{F40C75A1-559C-4084-810E-1B9DBEF6BAEA}"/>
    <cellStyle name="Normal 4 36 3" xfId="11751" xr:uid="{3B8CDDB0-4849-4343-9DC3-48057276ECD8}"/>
    <cellStyle name="Normal 4 36 4" xfId="16987" xr:uid="{030DD4CA-E813-4F64-96F7-A7F544C9A646}"/>
    <cellStyle name="Normal 4 36 5" xfId="19213" xr:uid="{E24A30E4-4697-4E92-89A0-886667F56E27}"/>
    <cellStyle name="Normal 4 36 6" xfId="9508" xr:uid="{56DFD556-DDC7-43F7-95CF-3080EAF817C0}"/>
    <cellStyle name="Normal 4 36 6 2" xfId="20829" xr:uid="{A248E9D6-4F90-4148-B670-DCEB4F0B093F}"/>
    <cellStyle name="Normal 4 36 6 2 2" xfId="26385" xr:uid="{42F5FB87-D6A2-4C6C-B369-EB3A878BDAEE}"/>
    <cellStyle name="Normal 4 36 6 2 3" xfId="31879" xr:uid="{364F5D2B-50E8-4298-9F98-58916FBFBFB6}"/>
    <cellStyle name="Normal 4 36 6 2 4" xfId="37363" xr:uid="{19621C95-30D7-4F1E-9764-1F96D35C440C}"/>
    <cellStyle name="Normal 4 36 6 3" xfId="23656" xr:uid="{D80A5E43-F014-4D14-A717-5947E63208E2}"/>
    <cellStyle name="Normal 4 36 6 4" xfId="29150" xr:uid="{F3020B1D-2020-4D5C-8827-0FF76DA0D38A}"/>
    <cellStyle name="Normal 4 36 6 5" xfId="34634" xr:uid="{6E32ACAB-535F-4F52-8B85-98CDC99833D2}"/>
    <cellStyle name="Normal 4 37" xfId="6399" xr:uid="{431C9980-B127-4F73-A932-86D5E153602E}"/>
    <cellStyle name="Normal 4 37 2" xfId="14810" xr:uid="{A1E7092B-8B22-4799-B803-EFCD7C050784}"/>
    <cellStyle name="Normal 4 37 2 2" xfId="22097" xr:uid="{4B08C87C-4A4E-45D8-9045-2598D31987C1}"/>
    <cellStyle name="Normal 4 37 2 2 2" xfId="27653" xr:uid="{640CF2B4-94C1-48A0-814E-25B8B9E823B3}"/>
    <cellStyle name="Normal 4 37 2 2 3" xfId="33147" xr:uid="{38957612-5D2A-4842-BE3A-3FE2E781B157}"/>
    <cellStyle name="Normal 4 37 2 2 4" xfId="38631" xr:uid="{75D3125C-6715-4EA2-AD7A-B387AD5F0C43}"/>
    <cellStyle name="Normal 4 37 2 3" xfId="24924" xr:uid="{71D5166D-661C-4FD2-B139-3DCDDBD932FA}"/>
    <cellStyle name="Normal 4 37 2 4" xfId="30418" xr:uid="{8F250957-AC9E-49B6-A9CF-84292E1F3246}"/>
    <cellStyle name="Normal 4 37 2 5" xfId="35902" xr:uid="{2FC704C4-C54B-4869-B203-912C0121D5DE}"/>
    <cellStyle name="Normal 4 37 3" xfId="11752" xr:uid="{A756670A-77F2-48DD-BAA4-42730F91CEE4}"/>
    <cellStyle name="Normal 4 37 4" xfId="16988" xr:uid="{BBD66888-DFE2-4DCB-BAE8-2F1E6C3656FD}"/>
    <cellStyle name="Normal 4 37 5" xfId="19214" xr:uid="{3F9C8A76-89E3-4A18-8EE4-7C4A66870908}"/>
    <cellStyle name="Normal 4 37 6" xfId="9509" xr:uid="{B5DF39F6-6BA6-4F04-9DBD-9F295B3E75D5}"/>
    <cellStyle name="Normal 4 37 6 2" xfId="20830" xr:uid="{DFC8CA26-0276-45F4-88C0-DF965B287037}"/>
    <cellStyle name="Normal 4 37 6 2 2" xfId="26386" xr:uid="{F8C208D9-929A-4BB7-A5AE-2A586F9F58CC}"/>
    <cellStyle name="Normal 4 37 6 2 3" xfId="31880" xr:uid="{EA7A7CF5-7AB9-4A47-BFA5-FC3777B804F5}"/>
    <cellStyle name="Normal 4 37 6 2 4" xfId="37364" xr:uid="{B3922DC9-65A5-4A4C-8E8D-2E42BF156755}"/>
    <cellStyle name="Normal 4 37 6 3" xfId="23657" xr:uid="{62B36226-40F4-4586-9D27-7002AFABC29F}"/>
    <cellStyle name="Normal 4 37 6 4" xfId="29151" xr:uid="{64D497DF-7B2D-40AF-A3EA-32C853B3D709}"/>
    <cellStyle name="Normal 4 37 6 5" xfId="34635" xr:uid="{CB3D926F-0071-45E6-B364-08BF0BB55B72}"/>
    <cellStyle name="Normal 4 38" xfId="6400" xr:uid="{3CCF0AB0-F2F3-4221-A4AD-CD4DDC79146F}"/>
    <cellStyle name="Normal 4 38 2" xfId="14811" xr:uid="{A46BA211-980B-44E9-910D-50F37C5D0AED}"/>
    <cellStyle name="Normal 4 38 2 2" xfId="22098" xr:uid="{075E2ECA-247B-4E81-8A01-8255B9813B03}"/>
    <cellStyle name="Normal 4 38 2 2 2" xfId="27654" xr:uid="{48078F6E-105D-4327-AA71-3E4B5C7961ED}"/>
    <cellStyle name="Normal 4 38 2 2 3" xfId="33148" xr:uid="{7783C31B-FE0F-46E2-A683-6DC01B118403}"/>
    <cellStyle name="Normal 4 38 2 2 4" xfId="38632" xr:uid="{FD1387A3-EF34-4E02-8579-99BE197640CE}"/>
    <cellStyle name="Normal 4 38 2 3" xfId="24925" xr:uid="{3C95DC91-89AA-47C9-A575-EB0BD03A3023}"/>
    <cellStyle name="Normal 4 38 2 4" xfId="30419" xr:uid="{DAA0AD73-CE37-41D8-A336-CD7E60C4B28B}"/>
    <cellStyle name="Normal 4 38 2 5" xfId="35903" xr:uid="{E108272B-6623-4287-BF71-CFF41A0EC888}"/>
    <cellStyle name="Normal 4 38 3" xfId="11753" xr:uid="{722C019B-964F-40EF-920E-5F3A94E526EB}"/>
    <cellStyle name="Normal 4 38 4" xfId="16989" xr:uid="{806DED63-AAB0-40D2-8075-5EDC03DC417A}"/>
    <cellStyle name="Normal 4 38 5" xfId="19215" xr:uid="{4C5D9F29-99A6-4F04-93B1-ADE8B4B0CC43}"/>
    <cellStyle name="Normal 4 38 6" xfId="9510" xr:uid="{884790A5-9717-40E4-A1EF-0AA4967819AC}"/>
    <cellStyle name="Normal 4 38 6 2" xfId="20831" xr:uid="{77C759C6-5CDA-4117-AD26-66A3D77DF069}"/>
    <cellStyle name="Normal 4 38 6 2 2" xfId="26387" xr:uid="{0BC4B6B4-3831-4AF8-84CC-0AFB6DCD8EEF}"/>
    <cellStyle name="Normal 4 38 6 2 3" xfId="31881" xr:uid="{5BF177E8-8604-49B3-A70E-AA1FA0F650E5}"/>
    <cellStyle name="Normal 4 38 6 2 4" xfId="37365" xr:uid="{0111857F-3A63-4092-B74E-33C6D8B534ED}"/>
    <cellStyle name="Normal 4 38 6 3" xfId="23658" xr:uid="{C380FD7E-F9BC-4421-993A-41E2ECE1228C}"/>
    <cellStyle name="Normal 4 38 6 4" xfId="29152" xr:uid="{33EFB7D1-2FA8-40CB-9252-15FB2FD84C5F}"/>
    <cellStyle name="Normal 4 38 6 5" xfId="34636" xr:uid="{E77EF3C1-4958-4E56-A3BF-07716EDCEC12}"/>
    <cellStyle name="Normal 4 39" xfId="6401" xr:uid="{FDD832E3-8E9C-486A-976E-E00BFD2FBB03}"/>
    <cellStyle name="Normal 4 39 2" xfId="14812" xr:uid="{2D2438D2-CADB-47F3-B522-90A5A2854CF4}"/>
    <cellStyle name="Normal 4 39 2 2" xfId="22099" xr:uid="{96378F70-AF2E-48D4-A398-675C957BD7F0}"/>
    <cellStyle name="Normal 4 39 2 2 2" xfId="27655" xr:uid="{F0797411-F716-49F1-B93D-62FDDBBC5903}"/>
    <cellStyle name="Normal 4 39 2 2 3" xfId="33149" xr:uid="{21126E91-4A98-4C55-B398-069B51768E83}"/>
    <cellStyle name="Normal 4 39 2 2 4" xfId="38633" xr:uid="{AD2ECF01-4353-45E6-9D3D-02F851183ABF}"/>
    <cellStyle name="Normal 4 39 2 3" xfId="24926" xr:uid="{FD8A5653-E3EE-4BFD-A8EB-2C60C3135111}"/>
    <cellStyle name="Normal 4 39 2 4" xfId="30420" xr:uid="{1CED0A91-BBFD-468F-9926-0F1FF6EAA12A}"/>
    <cellStyle name="Normal 4 39 2 5" xfId="35904" xr:uid="{F3646B18-DB18-4542-AA13-449C67DDAA8F}"/>
    <cellStyle name="Normal 4 39 3" xfId="11754" xr:uid="{9134805C-BE2E-4373-97DC-54603FAB075A}"/>
    <cellStyle name="Normal 4 39 4" xfId="16990" xr:uid="{D91BBE92-0469-4BA2-82EE-B6001E868A88}"/>
    <cellStyle name="Normal 4 39 5" xfId="19216" xr:uid="{B1F23835-DCF8-49E8-906C-531418461F5B}"/>
    <cellStyle name="Normal 4 39 6" xfId="9511" xr:uid="{DB2CF0FA-151D-4509-A412-B07CDAADEFD2}"/>
    <cellStyle name="Normal 4 39 6 2" xfId="20832" xr:uid="{C24DBE49-CED3-4693-BDE1-4FF9A15A7CE3}"/>
    <cellStyle name="Normal 4 39 6 2 2" xfId="26388" xr:uid="{010FCE1B-F746-4FD3-A114-4C440CD88279}"/>
    <cellStyle name="Normal 4 39 6 2 3" xfId="31882" xr:uid="{2E21B1EB-A2DA-4232-8CDF-931244ABA280}"/>
    <cellStyle name="Normal 4 39 6 2 4" xfId="37366" xr:uid="{38C9ED88-8894-48A5-B2B1-C4529D153E0C}"/>
    <cellStyle name="Normal 4 39 6 3" xfId="23659" xr:uid="{09726EFE-802F-4A75-87E6-C5A4A2CFBF23}"/>
    <cellStyle name="Normal 4 39 6 4" xfId="29153" xr:uid="{E89464E6-4BD3-468C-8794-08D8A239348F}"/>
    <cellStyle name="Normal 4 39 6 5" xfId="34637" xr:uid="{922C2AC0-D3EA-4F7B-8A93-95AEC1720E3B}"/>
    <cellStyle name="Normal 4 4" xfId="6402" xr:uid="{DEFB94A4-D609-4EB6-B731-282344D9FC15}"/>
    <cellStyle name="Normal 4 4 10" xfId="19217" xr:uid="{FC7F9935-E8C7-4301-AC5B-4EA276F900AF}"/>
    <cellStyle name="Normal 4 4 11" xfId="9512" xr:uid="{A05D7F6B-D577-4D23-80A0-AC7082AF3337}"/>
    <cellStyle name="Normal 4 4 11 2" xfId="20833" xr:uid="{8B951554-5720-4B67-93FE-93DC9C123EBD}"/>
    <cellStyle name="Normal 4 4 11 2 2" xfId="26389" xr:uid="{37A94239-ADB9-4EC2-8C7F-8821B3AC2B2E}"/>
    <cellStyle name="Normal 4 4 11 2 3" xfId="31883" xr:uid="{1C1AB2D7-A9D1-4AF9-AB56-F2CF646D16A1}"/>
    <cellStyle name="Normal 4 4 11 2 4" xfId="37367" xr:uid="{37857CEA-54E6-48DB-A037-2577C2FE1063}"/>
    <cellStyle name="Normal 4 4 11 3" xfId="23660" xr:uid="{5B6DD6B9-EDBF-4005-A0CD-B8D2589A59AF}"/>
    <cellStyle name="Normal 4 4 11 4" xfId="29154" xr:uid="{562DDE38-CE99-4BAA-BF2F-D9DF5D95CF7B}"/>
    <cellStyle name="Normal 4 4 11 5" xfId="34638" xr:uid="{43272CFE-13CF-4DD4-BA8D-0588DC8784CC}"/>
    <cellStyle name="Normal 4 4 2" xfId="6403" xr:uid="{324552A4-D395-48CB-B716-6C04B01C383E}"/>
    <cellStyle name="Normal 4 4 2 2" xfId="14814" xr:uid="{B8F0C3C5-9904-4C9C-93B0-1AEFD7EAB8D9}"/>
    <cellStyle name="Normal 4 4 2 2 2" xfId="22101" xr:uid="{B1864305-DE64-44C7-9751-A505CE824023}"/>
    <cellStyle name="Normal 4 4 2 2 2 2" xfId="27657" xr:uid="{A84BFA83-1078-48F9-A37D-8FB0D10A2A31}"/>
    <cellStyle name="Normal 4 4 2 2 2 3" xfId="33151" xr:uid="{2E7FF9D1-30EE-4AC9-8F3F-DDC5981FB9D8}"/>
    <cellStyle name="Normal 4 4 2 2 2 4" xfId="38635" xr:uid="{1C07DFC4-EAD7-43FE-9F3D-3A5C31F00A25}"/>
    <cellStyle name="Normal 4 4 2 2 3" xfId="24928" xr:uid="{EECF4ABC-D9D2-4EC9-90BE-BE03C39494D8}"/>
    <cellStyle name="Normal 4 4 2 2 4" xfId="30422" xr:uid="{CA4D0BAB-D2BC-45E7-B474-7B6199A3E4EE}"/>
    <cellStyle name="Normal 4 4 2 2 5" xfId="35906" xr:uid="{584E5146-5A96-4C43-ABF4-97A43F634614}"/>
    <cellStyle name="Normal 4 4 2 3" xfId="11756" xr:uid="{1433A549-9359-47DE-B1B7-4ABAF8EB18E1}"/>
    <cellStyle name="Normal 4 4 2 4" xfId="16992" xr:uid="{ABB9124F-BA81-43A3-AF7B-1E5F75A5385F}"/>
    <cellStyle name="Normal 4 4 2 5" xfId="19218" xr:uid="{8F60215A-F939-4A87-B469-E02192749D51}"/>
    <cellStyle name="Normal 4 4 2 6" xfId="9513" xr:uid="{907FED07-67E5-41E1-A4A1-F74F246F6B32}"/>
    <cellStyle name="Normal 4 4 2 6 2" xfId="20834" xr:uid="{60E439B3-7525-43FD-B180-D39181E25136}"/>
    <cellStyle name="Normal 4 4 2 6 2 2" xfId="26390" xr:uid="{D2023BCB-9FD5-430B-AF6E-5B0499A00500}"/>
    <cellStyle name="Normal 4 4 2 6 2 3" xfId="31884" xr:uid="{4B9BD7F1-5279-4A5B-9713-AF8412A84496}"/>
    <cellStyle name="Normal 4 4 2 6 2 4" xfId="37368" xr:uid="{F3844881-3F0E-4D5D-8883-68D198C95460}"/>
    <cellStyle name="Normal 4 4 2 6 3" xfId="23661" xr:uid="{967439ED-B296-4416-90A6-469DC8CAA414}"/>
    <cellStyle name="Normal 4 4 2 6 4" xfId="29155" xr:uid="{7A769E98-AF8D-4425-8567-93A365E723B1}"/>
    <cellStyle name="Normal 4 4 2 6 5" xfId="34639" xr:uid="{076F6644-042B-4160-A9EC-0294EB88A312}"/>
    <cellStyle name="Normal 4 4 3" xfId="6404" xr:uid="{87C87044-A218-4EE6-B3CA-B18487CE760C}"/>
    <cellStyle name="Normal 4 4 3 2" xfId="14815" xr:uid="{AE2E6A99-2D7E-4252-8BCE-CEA852EE516C}"/>
    <cellStyle name="Normal 4 4 3 2 2" xfId="22102" xr:uid="{6154F1EE-8F28-4CE5-9419-C3492EB27D81}"/>
    <cellStyle name="Normal 4 4 3 2 2 2" xfId="27658" xr:uid="{BFE0AA67-B97F-4671-8C8D-899202DAC86F}"/>
    <cellStyle name="Normal 4 4 3 2 2 3" xfId="33152" xr:uid="{F327F8B9-8494-4528-8417-026C99814B73}"/>
    <cellStyle name="Normal 4 4 3 2 2 4" xfId="38636" xr:uid="{376DDE29-F652-4137-B98E-D0CDC1E52FE2}"/>
    <cellStyle name="Normal 4 4 3 2 3" xfId="24929" xr:uid="{812C730A-5138-4501-94CC-52E78FD50A1A}"/>
    <cellStyle name="Normal 4 4 3 2 4" xfId="30423" xr:uid="{61F0FC3D-B6CA-47B5-8B97-5C78894C73C8}"/>
    <cellStyle name="Normal 4 4 3 2 5" xfId="35907" xr:uid="{8CF7F88E-DD6D-4F00-8596-E8F64DCC9EFB}"/>
    <cellStyle name="Normal 4 4 3 3" xfId="11757" xr:uid="{E5645128-C3DA-411D-8B2F-60F6D96CC733}"/>
    <cellStyle name="Normal 4 4 3 4" xfId="16993" xr:uid="{0013902C-291E-4D6D-B7B7-568829262EA3}"/>
    <cellStyle name="Normal 4 4 3 5" xfId="19219" xr:uid="{A68790AC-1560-4B4B-B07D-50C52FF7EB4A}"/>
    <cellStyle name="Normal 4 4 3 6" xfId="9514" xr:uid="{D41A1215-C99F-4A0F-A2E0-6EF4F9F93F91}"/>
    <cellStyle name="Normal 4 4 3 6 2" xfId="20835" xr:uid="{C18AB060-2DCA-489B-8502-2FBE9400B4DF}"/>
    <cellStyle name="Normal 4 4 3 6 2 2" xfId="26391" xr:uid="{FB66EE03-0343-485A-BC33-F8A6487F0BEF}"/>
    <cellStyle name="Normal 4 4 3 6 2 3" xfId="31885" xr:uid="{EB122AB3-C7B5-42A1-B90F-FD85CAC06D8A}"/>
    <cellStyle name="Normal 4 4 3 6 2 4" xfId="37369" xr:uid="{0C1588BA-6B63-420D-B7DC-5FA40563C26B}"/>
    <cellStyle name="Normal 4 4 3 6 3" xfId="23662" xr:uid="{618A2B5E-2516-44A7-9765-EFF47320AB6E}"/>
    <cellStyle name="Normal 4 4 3 6 4" xfId="29156" xr:uid="{A32398E6-7AD2-4FA3-962B-4CEA5C855D48}"/>
    <cellStyle name="Normal 4 4 3 6 5" xfId="34640" xr:uid="{1D34FE5B-68D1-40F1-B88C-BE2D0BA66114}"/>
    <cellStyle name="Normal 4 4 4" xfId="6405" xr:uid="{A8A5D5FB-6325-4F33-A901-B910E98E4CD4}"/>
    <cellStyle name="Normal 4 4 4 2" xfId="14816" xr:uid="{63D86191-C444-48F9-9588-CD8BE89FFF54}"/>
    <cellStyle name="Normal 4 4 4 2 2" xfId="22103" xr:uid="{8180558F-A51D-4BEA-8C32-6B2E49794EC6}"/>
    <cellStyle name="Normal 4 4 4 2 2 2" xfId="27659" xr:uid="{0B4C4E4E-D88E-409F-BB4E-888B231AD017}"/>
    <cellStyle name="Normal 4 4 4 2 2 3" xfId="33153" xr:uid="{7434B9BA-5202-4E9F-9B27-447AA7A1DED5}"/>
    <cellStyle name="Normal 4 4 4 2 2 4" xfId="38637" xr:uid="{FD7A6FE3-F723-4C36-AF26-AEC111B64A37}"/>
    <cellStyle name="Normal 4 4 4 2 3" xfId="24930" xr:uid="{956AAAF8-F6A3-477A-833F-5B104622507B}"/>
    <cellStyle name="Normal 4 4 4 2 4" xfId="30424" xr:uid="{6715FB32-9B48-484E-9015-4942619772C7}"/>
    <cellStyle name="Normal 4 4 4 2 5" xfId="35908" xr:uid="{6E5147F2-A5F7-438B-A346-DDDBD6144DDE}"/>
    <cellStyle name="Normal 4 4 4 3" xfId="11758" xr:uid="{FFA11392-C456-4AB2-B375-DB084D727E7C}"/>
    <cellStyle name="Normal 4 4 4 4" xfId="16994" xr:uid="{CD4C0795-73A9-4A37-91AC-EDB65CAC5861}"/>
    <cellStyle name="Normal 4 4 4 5" xfId="19220" xr:uid="{1821AEAB-FD94-455E-B242-9E221604EB5E}"/>
    <cellStyle name="Normal 4 4 4 6" xfId="9515" xr:uid="{EBB8855F-3509-44A3-818C-A690010EC56C}"/>
    <cellStyle name="Normal 4 4 4 6 2" xfId="20836" xr:uid="{0B4E78CE-7D60-4A77-A68C-D1F60FC72A3F}"/>
    <cellStyle name="Normal 4 4 4 6 2 2" xfId="26392" xr:uid="{9EAEAE15-F259-4F29-9DC1-D8F20860EB74}"/>
    <cellStyle name="Normal 4 4 4 6 2 3" xfId="31886" xr:uid="{306D1BA1-C683-46F3-A83C-B3A0557F81BD}"/>
    <cellStyle name="Normal 4 4 4 6 2 4" xfId="37370" xr:uid="{C8A7EA5A-95A3-4560-B2B9-D297619541A6}"/>
    <cellStyle name="Normal 4 4 4 6 3" xfId="23663" xr:uid="{D52B1B3D-48DB-4683-9BB2-F779937499E0}"/>
    <cellStyle name="Normal 4 4 4 6 4" xfId="29157" xr:uid="{CED30FB1-FF36-4E2A-AA17-F8B9A0BB0421}"/>
    <cellStyle name="Normal 4 4 4 6 5" xfId="34641" xr:uid="{4FE46D61-DFD1-457E-9CCE-729446F9095F}"/>
    <cellStyle name="Normal 4 4 5" xfId="7201" xr:uid="{8C7EE914-1FCE-453B-9F9C-8EFD94E0C2B0}"/>
    <cellStyle name="Normal 4 4 5 2" xfId="14817" xr:uid="{ED5BC709-F286-4CB1-A1E8-1742E223F526}"/>
    <cellStyle name="Normal 4 4 5 2 2" xfId="22104" xr:uid="{DA2545DD-6058-4AB0-B701-CE6535F0443A}"/>
    <cellStyle name="Normal 4 4 5 2 2 2" xfId="27660" xr:uid="{B870C0F0-D44A-4A55-B3D5-3F32CD3F74CC}"/>
    <cellStyle name="Normal 4 4 5 2 2 3" xfId="33154" xr:uid="{1BB0841B-4D9F-453B-AB19-348B82E71141}"/>
    <cellStyle name="Normal 4 4 5 2 2 4" xfId="38638" xr:uid="{21C80D40-3BF8-499E-A0BE-19AB132E9AB6}"/>
    <cellStyle name="Normal 4 4 5 2 3" xfId="24931" xr:uid="{7CC43776-BD34-49DC-AE62-9B800B13E307}"/>
    <cellStyle name="Normal 4 4 5 2 4" xfId="30425" xr:uid="{0B039069-4564-4D51-B043-9AD02D916288}"/>
    <cellStyle name="Normal 4 4 5 2 5" xfId="35909" xr:uid="{81831121-0C61-4955-B319-BF98CBCBA5A0}"/>
    <cellStyle name="Normal 4 4 5 3" xfId="12468" xr:uid="{2381DD63-8222-47D9-BAEA-9901C4B7AE08}"/>
    <cellStyle name="Normal 4 4 5 4" xfId="9516" xr:uid="{D86EB637-7069-4275-9BDF-4EC7D729CD66}"/>
    <cellStyle name="Normal 4 4 5 4 2" xfId="20837" xr:uid="{EBFD946C-711A-4630-A680-0174DC907A81}"/>
    <cellStyle name="Normal 4 4 5 4 2 2" xfId="26393" xr:uid="{1BA56AC3-1C30-4CF9-A8A7-B6FEB60BD512}"/>
    <cellStyle name="Normal 4 4 5 4 2 3" xfId="31887" xr:uid="{413BEF05-9485-4477-9AE9-E7A8C018DCCC}"/>
    <cellStyle name="Normal 4 4 5 4 2 4" xfId="37371" xr:uid="{F6570AE3-6DC8-4F03-8340-413E0BDFE469}"/>
    <cellStyle name="Normal 4 4 5 4 3" xfId="23664" xr:uid="{10937725-FE00-4E4F-A89B-3002709247E0}"/>
    <cellStyle name="Normal 4 4 5 4 4" xfId="29158" xr:uid="{07B4AF30-2F12-40FF-87F3-262821570707}"/>
    <cellStyle name="Normal 4 4 5 4 5" xfId="34642" xr:uid="{6AB3A446-5244-4C0E-9BB6-8AEB7CEE3E44}"/>
    <cellStyle name="Normal 4 4 6" xfId="9517" xr:uid="{D7C86A3B-B14B-4768-9737-5565C98DD160}"/>
    <cellStyle name="Normal 4 4 6 2" xfId="20838" xr:uid="{1E410359-71EF-4DDB-939F-923BFA0A9F7E}"/>
    <cellStyle name="Normal 4 4 6 2 2" xfId="26394" xr:uid="{3EA4F9AA-4D6F-4237-A780-28A9E0DC59C7}"/>
    <cellStyle name="Normal 4 4 6 2 3" xfId="31888" xr:uid="{7E1FD797-6E82-41E0-99DA-0B982D9A7E8A}"/>
    <cellStyle name="Normal 4 4 6 2 4" xfId="37372" xr:uid="{6EBBE698-2B8D-4EAC-A298-B031832C991B}"/>
    <cellStyle name="Normal 4 4 6 3" xfId="23665" xr:uid="{4E4DE941-B229-44A2-BEE9-676F0660C881}"/>
    <cellStyle name="Normal 4 4 6 4" xfId="29159" xr:uid="{1919235F-7AD5-4B7C-AC37-4163B3E75D60}"/>
    <cellStyle name="Normal 4 4 6 5" xfId="34643" xr:uid="{A0026361-4C4D-445A-99D6-94CA13BF847F}"/>
    <cellStyle name="Normal 4 4 7" xfId="14813" xr:uid="{D236C1B4-79AC-4309-AF16-E0768CEE8868}"/>
    <cellStyle name="Normal 4 4 7 2" xfId="22100" xr:uid="{407B2295-9C2E-4AA5-BA20-31B589857747}"/>
    <cellStyle name="Normal 4 4 7 2 2" xfId="27656" xr:uid="{706B27C9-D213-4DA2-A1C7-FE8E49FA6C19}"/>
    <cellStyle name="Normal 4 4 7 2 3" xfId="33150" xr:uid="{AADCE971-37A8-4027-A1B4-DD89E1874206}"/>
    <cellStyle name="Normal 4 4 7 2 4" xfId="38634" xr:uid="{8B079534-7DD3-472D-913D-0D40648E04D4}"/>
    <cellStyle name="Normal 4 4 7 3" xfId="24927" xr:uid="{EC116B8B-2736-47AA-836A-0CCE52926390}"/>
    <cellStyle name="Normal 4 4 7 4" xfId="30421" xr:uid="{9086A86D-6A29-4506-97B6-380AD1EE6356}"/>
    <cellStyle name="Normal 4 4 7 5" xfId="35905" xr:uid="{5C53371F-09EB-4AF1-BC44-259020963339}"/>
    <cellStyle name="Normal 4 4 8" xfId="11755" xr:uid="{BD35F2B2-36E7-45F5-BE08-96FE50956717}"/>
    <cellStyle name="Normal 4 4 9" xfId="16991" xr:uid="{5F26D9C4-547B-4EA3-AEEA-D80A94929BD0}"/>
    <cellStyle name="Normal 4 40" xfId="6406" xr:uid="{CEF0EB03-944E-4F02-BF78-30F608AF409C}"/>
    <cellStyle name="Normal 4 40 2" xfId="14818" xr:uid="{3CB177AA-BD64-4488-833B-F0D6FA670256}"/>
    <cellStyle name="Normal 4 40 2 2" xfId="22105" xr:uid="{5645E3A3-EDCA-49EC-AC08-EE8061A6B3AC}"/>
    <cellStyle name="Normal 4 40 2 2 2" xfId="27661" xr:uid="{62A36CA2-9B00-4363-A486-D9EE2460E3D6}"/>
    <cellStyle name="Normal 4 40 2 2 3" xfId="33155" xr:uid="{69A9180F-C0D6-4AE9-9B05-2B0AD4E26B2A}"/>
    <cellStyle name="Normal 4 40 2 2 4" xfId="38639" xr:uid="{BA665814-F4B1-41D4-B80E-B9AA0C3F6043}"/>
    <cellStyle name="Normal 4 40 2 3" xfId="24932" xr:uid="{F4C24C00-B1DA-4669-8275-4C8C5C5C9FF7}"/>
    <cellStyle name="Normal 4 40 2 4" xfId="30426" xr:uid="{30A70A7C-5D8A-436E-BBC5-3F68E45C36A9}"/>
    <cellStyle name="Normal 4 40 2 5" xfId="35910" xr:uid="{F713FC45-4351-41A8-A0DA-D03A7F768CDB}"/>
    <cellStyle name="Normal 4 40 3" xfId="11759" xr:uid="{B1413653-4DBE-4253-A0E6-8E8BB1806141}"/>
    <cellStyle name="Normal 4 40 4" xfId="16995" xr:uid="{5186617B-0521-4AAF-83EE-E6808DE56896}"/>
    <cellStyle name="Normal 4 40 5" xfId="19221" xr:uid="{A225A133-46A2-44A8-86CA-FE68DBBFA4A6}"/>
    <cellStyle name="Normal 4 40 6" xfId="9518" xr:uid="{F92EC77D-6452-486A-917D-60B706ED7C11}"/>
    <cellStyle name="Normal 4 40 6 2" xfId="20839" xr:uid="{F619CE09-9216-4FCC-AFB0-6F1D753B2BBF}"/>
    <cellStyle name="Normal 4 40 6 2 2" xfId="26395" xr:uid="{A4B55FA8-6BE4-4AF9-AA70-B0452B944F2E}"/>
    <cellStyle name="Normal 4 40 6 2 3" xfId="31889" xr:uid="{B4FA9284-65C7-4447-83FA-E2DF82938883}"/>
    <cellStyle name="Normal 4 40 6 2 4" xfId="37373" xr:uid="{0AF21ACB-37E5-4794-8C89-4596242F0E58}"/>
    <cellStyle name="Normal 4 40 6 3" xfId="23666" xr:uid="{10C4BC8A-3F2A-4A29-996C-57E247CE8CFA}"/>
    <cellStyle name="Normal 4 40 6 4" xfId="29160" xr:uid="{6209F5FB-BC8E-4B72-9A6F-FB603A00EAA7}"/>
    <cellStyle name="Normal 4 40 6 5" xfId="34644" xr:uid="{FB22DB77-2810-4BC7-BD43-BF8B321397A7}"/>
    <cellStyle name="Normal 4 41" xfId="6407" xr:uid="{2860EB30-DC70-45B7-8381-3FC327EFFA03}"/>
    <cellStyle name="Normal 4 41 2" xfId="14819" xr:uid="{36B33312-E94B-4B81-8410-28E04057B4D7}"/>
    <cellStyle name="Normal 4 41 2 2" xfId="22106" xr:uid="{A2D1BD1B-220E-43AD-88CB-58E72B4A7C07}"/>
    <cellStyle name="Normal 4 41 2 2 2" xfId="27662" xr:uid="{8FD7F946-FC09-485E-ADFB-0163361D9977}"/>
    <cellStyle name="Normal 4 41 2 2 3" xfId="33156" xr:uid="{916F09F7-34FB-49D5-9AB0-EDADAB16639B}"/>
    <cellStyle name="Normal 4 41 2 2 4" xfId="38640" xr:uid="{A0084823-9E95-4757-9EC0-7A2D178B6CA6}"/>
    <cellStyle name="Normal 4 41 2 3" xfId="24933" xr:uid="{32F31FDB-41E5-47B4-ADED-EDCBB711ADEF}"/>
    <cellStyle name="Normal 4 41 2 4" xfId="30427" xr:uid="{5F7073B9-762F-4AB0-BF23-CF79579C2D78}"/>
    <cellStyle name="Normal 4 41 2 5" xfId="35911" xr:uid="{D9274F52-F26F-446B-86DD-EBCAC42740B1}"/>
    <cellStyle name="Normal 4 41 3" xfId="11760" xr:uid="{344A5A97-D0A2-4953-820D-D30700EF5604}"/>
    <cellStyle name="Normal 4 41 4" xfId="16996" xr:uid="{91C8ADCE-2DFC-46E8-908A-41B4FC1F0E96}"/>
    <cellStyle name="Normal 4 41 5" xfId="19222" xr:uid="{708D2836-6A00-4455-B9F7-83177F7BFFF2}"/>
    <cellStyle name="Normal 4 41 6" xfId="9519" xr:uid="{CC84EFE2-048F-46B6-9973-7E74364AE867}"/>
    <cellStyle name="Normal 4 41 6 2" xfId="20840" xr:uid="{E3218F8A-ADF7-4DE1-B962-ED50DC1B9694}"/>
    <cellStyle name="Normal 4 41 6 2 2" xfId="26396" xr:uid="{58CF1A89-979C-4D4A-A29E-0F296707601F}"/>
    <cellStyle name="Normal 4 41 6 2 3" xfId="31890" xr:uid="{7E0DE7EB-036B-4D50-9C1E-720AA3D48DB5}"/>
    <cellStyle name="Normal 4 41 6 2 4" xfId="37374" xr:uid="{E659F7E8-CD02-45CD-9760-0B844BC6BADF}"/>
    <cellStyle name="Normal 4 41 6 3" xfId="23667" xr:uid="{57727157-DD33-4948-AD90-8303EC497B02}"/>
    <cellStyle name="Normal 4 41 6 4" xfId="29161" xr:uid="{4770D5DB-1A23-4FCD-A816-F0B70D86B4B5}"/>
    <cellStyle name="Normal 4 41 6 5" xfId="34645" xr:uid="{55EE267C-F7FE-4E08-A30B-BA833434F6F2}"/>
    <cellStyle name="Normal 4 42" xfId="6408" xr:uid="{CCD96C97-74CC-42F7-8001-7AD4A4E2E5ED}"/>
    <cellStyle name="Normal 4 42 2" xfId="14820" xr:uid="{30F564F4-1664-48DA-BA12-06938D8CD9F7}"/>
    <cellStyle name="Normal 4 42 2 2" xfId="22107" xr:uid="{D1AD8DF4-1486-4F42-AF9C-A59A5DFA7110}"/>
    <cellStyle name="Normal 4 42 2 2 2" xfId="27663" xr:uid="{915510BB-E4C1-4D92-A352-5EA3FEF1FE9B}"/>
    <cellStyle name="Normal 4 42 2 2 3" xfId="33157" xr:uid="{49CD2E75-A9D6-43B2-98A1-3A7631D18F4F}"/>
    <cellStyle name="Normal 4 42 2 2 4" xfId="38641" xr:uid="{18BF3EB9-B72E-4116-AE33-0B4A4EB011F6}"/>
    <cellStyle name="Normal 4 42 2 3" xfId="24934" xr:uid="{FA9CD71C-21C4-4168-8867-8F3F1D0FA263}"/>
    <cellStyle name="Normal 4 42 2 4" xfId="30428" xr:uid="{AB960048-197C-4AF9-BA3E-84A7DF822BC2}"/>
    <cellStyle name="Normal 4 42 2 5" xfId="35912" xr:uid="{14833FF0-8F31-4692-832C-97CAA7CCFB31}"/>
    <cellStyle name="Normal 4 42 3" xfId="11761" xr:uid="{F7A1D3E9-A206-45AA-9FEB-55F592CEC7A4}"/>
    <cellStyle name="Normal 4 42 4" xfId="16997" xr:uid="{C711415D-E454-4A4B-A731-6836FC39B418}"/>
    <cellStyle name="Normal 4 42 5" xfId="19223" xr:uid="{48761CCD-9C85-4949-BB8D-5B7D40A0662F}"/>
    <cellStyle name="Normal 4 42 6" xfId="9520" xr:uid="{D3163839-001A-451A-B079-80C6F127B66B}"/>
    <cellStyle name="Normal 4 42 6 2" xfId="20841" xr:uid="{69AF51E2-D09E-4B75-91E6-0AD92B8C45AB}"/>
    <cellStyle name="Normal 4 42 6 2 2" xfId="26397" xr:uid="{E6508533-F7BF-412A-A73E-F4D6ADBCCB27}"/>
    <cellStyle name="Normal 4 42 6 2 3" xfId="31891" xr:uid="{D74EC151-E052-4FFE-84CF-0B15B4ADF4A8}"/>
    <cellStyle name="Normal 4 42 6 2 4" xfId="37375" xr:uid="{66D56FE7-B98F-4F96-90B1-B5E6AE234CC7}"/>
    <cellStyle name="Normal 4 42 6 3" xfId="23668" xr:uid="{CACD75FA-47B5-4DED-962D-AF4C5E3E72C3}"/>
    <cellStyle name="Normal 4 42 6 4" xfId="29162" xr:uid="{715A84A7-A325-4BF5-9E32-D0849238FAA4}"/>
    <cellStyle name="Normal 4 42 6 5" xfId="34646" xr:uid="{11959ECA-BDB3-4C33-96B8-31DC1DCC1278}"/>
    <cellStyle name="Normal 4 43" xfId="6409" xr:uid="{BA65FB7E-8B00-49DE-A93B-C67A3207A50E}"/>
    <cellStyle name="Normal 4 43 2" xfId="14821" xr:uid="{7B80E715-4EAA-459F-9558-1E217FFE369C}"/>
    <cellStyle name="Normal 4 43 2 2" xfId="22108" xr:uid="{36692F9C-9A6C-4614-88C5-8E38B4C392B7}"/>
    <cellStyle name="Normal 4 43 2 2 2" xfId="27664" xr:uid="{E80D950C-0EE6-4423-AF3D-2ECA7A396FC0}"/>
    <cellStyle name="Normal 4 43 2 2 3" xfId="33158" xr:uid="{DE4B0C5B-6F54-499E-9D04-DD6CF62E7E5D}"/>
    <cellStyle name="Normal 4 43 2 2 4" xfId="38642" xr:uid="{0202665B-F358-4CB7-9903-51BBC6727E9E}"/>
    <cellStyle name="Normal 4 43 2 3" xfId="24935" xr:uid="{903F3287-4F8C-41D0-BACA-9CF3E780DCC8}"/>
    <cellStyle name="Normal 4 43 2 4" xfId="30429" xr:uid="{CAAD1EF6-D51A-4DD9-8584-B8CA33F3F52B}"/>
    <cellStyle name="Normal 4 43 2 5" xfId="35913" xr:uid="{8A16E169-12EC-4385-8E8C-09E76E953BB1}"/>
    <cellStyle name="Normal 4 43 3" xfId="11762" xr:uid="{FC4F0AAD-EE1D-452B-9D36-5E16FBCDCDD5}"/>
    <cellStyle name="Normal 4 43 4" xfId="16998" xr:uid="{4C741464-63B8-4474-B104-092A1F89BE74}"/>
    <cellStyle name="Normal 4 43 5" xfId="19224" xr:uid="{D733DD0A-BC42-4126-A1B8-C0BD73229041}"/>
    <cellStyle name="Normal 4 43 6" xfId="9521" xr:uid="{44471B45-AF33-4A8A-9A45-93E37A1E881C}"/>
    <cellStyle name="Normal 4 43 6 2" xfId="20842" xr:uid="{7C9C5DE2-4A86-448D-A444-81798FB12AC7}"/>
    <cellStyle name="Normal 4 43 6 2 2" xfId="26398" xr:uid="{E5699F19-F04A-42B5-8E94-4E6896F0D436}"/>
    <cellStyle name="Normal 4 43 6 2 3" xfId="31892" xr:uid="{A5D4F1D4-B779-4F2F-B858-4B172FCCEE9C}"/>
    <cellStyle name="Normal 4 43 6 2 4" xfId="37376" xr:uid="{717154FC-4142-4BBA-A077-40E2011C8A8E}"/>
    <cellStyle name="Normal 4 43 6 3" xfId="23669" xr:uid="{6616336C-CC84-4FFF-9F82-7E715E15613C}"/>
    <cellStyle name="Normal 4 43 6 4" xfId="29163" xr:uid="{3995E004-A18F-4632-98CB-6DF7691FBE3B}"/>
    <cellStyle name="Normal 4 43 6 5" xfId="34647" xr:uid="{72CBDAA8-C6B0-4B4E-B80D-7E33AEA90DEF}"/>
    <cellStyle name="Normal 4 44" xfId="7088" xr:uid="{3363F508-E605-4993-A546-527587E9A8EB}"/>
    <cellStyle name="Normal 4 44 2" xfId="14822" xr:uid="{57797FF9-9D20-49AE-AEF7-8D03ED86CB0E}"/>
    <cellStyle name="Normal 4 44 2 2" xfId="22109" xr:uid="{90E3D862-3027-456F-87FB-CCD5A70710A8}"/>
    <cellStyle name="Normal 4 44 2 2 2" xfId="27665" xr:uid="{81908005-E1BC-46DD-93F8-7E5B97DFCD06}"/>
    <cellStyle name="Normal 4 44 2 2 3" xfId="33159" xr:uid="{EFFA0A03-F742-4648-A07D-C727C08592C8}"/>
    <cellStyle name="Normal 4 44 2 2 4" xfId="38643" xr:uid="{D9BF40AD-DB90-4A7A-A9AB-50C24ECA9139}"/>
    <cellStyle name="Normal 4 44 2 3" xfId="24936" xr:uid="{5A81C5E1-07C4-4F23-AF1A-E05B2E76B85C}"/>
    <cellStyle name="Normal 4 44 2 4" xfId="30430" xr:uid="{0FFB4214-3CE1-4364-9A59-990BB888A457}"/>
    <cellStyle name="Normal 4 44 2 5" xfId="35914" xr:uid="{0E67911A-F238-4AFE-A156-1935F58297F1}"/>
    <cellStyle name="Normal 4 44 3" xfId="19884" xr:uid="{B4F941D4-5360-4554-8F54-5F033B360C0C}"/>
    <cellStyle name="Normal 4 44 4" xfId="9522" xr:uid="{AC675FD9-C9D3-43CD-A84E-615BC312E297}"/>
    <cellStyle name="Normal 4 44 4 2" xfId="20843" xr:uid="{1D19A4CB-BB28-4545-A5A2-2B069AF27CFE}"/>
    <cellStyle name="Normal 4 44 4 2 2" xfId="26399" xr:uid="{6F18DBA4-0228-4B84-B83E-B6F2F47CB894}"/>
    <cellStyle name="Normal 4 44 4 2 3" xfId="31893" xr:uid="{B18CDE70-DF0D-414E-AD7A-78DBB05238F3}"/>
    <cellStyle name="Normal 4 44 4 2 4" xfId="37377" xr:uid="{4E5B0649-85B3-4117-8DC8-873C7DC55219}"/>
    <cellStyle name="Normal 4 44 4 3" xfId="23670" xr:uid="{BA80E4D7-8BCA-411E-9F20-7B288F570783}"/>
    <cellStyle name="Normal 4 44 4 4" xfId="29164" xr:uid="{2C8FA5DA-C9FE-4329-9901-A08979F52C35}"/>
    <cellStyle name="Normal 4 44 4 5" xfId="34648" xr:uid="{86775B53-233E-4834-AF4D-503B56AF35BB}"/>
    <cellStyle name="Normal 4 45" xfId="9523" xr:uid="{EB168BFF-61C0-496D-903D-8B558C90C2B4}"/>
    <cellStyle name="Normal 4 45 2" xfId="20844" xr:uid="{F884F581-3333-4844-A590-68CD8AD6D272}"/>
    <cellStyle name="Normal 4 45 2 2" xfId="26400" xr:uid="{05D45238-5747-4263-8850-C54C2A353A29}"/>
    <cellStyle name="Normal 4 45 2 3" xfId="31894" xr:uid="{B785FD9B-ED33-42CC-A901-8D5230EC74A4}"/>
    <cellStyle name="Normal 4 45 2 4" xfId="37378" xr:uid="{464319F1-EDC4-46B2-B036-3D8BA8097FF8}"/>
    <cellStyle name="Normal 4 45 3" xfId="23671" xr:uid="{C31E5372-91E8-4975-A981-B51D5EF7B2E3}"/>
    <cellStyle name="Normal 4 45 4" xfId="29165" xr:uid="{DAC0FA7B-A918-4470-B807-2CCF6BAC43F9}"/>
    <cellStyle name="Normal 4 45 5" xfId="34649" xr:uid="{C645CE61-C36A-4B54-8A48-5AD3835953B9}"/>
    <cellStyle name="Normal 4 46" xfId="14766" xr:uid="{50AE33E6-7885-4A2A-84B2-889E19A0472A}"/>
    <cellStyle name="Normal 4 46 2" xfId="22053" xr:uid="{1BB3E2FE-372E-40F7-B040-FBB17CFA59CA}"/>
    <cellStyle name="Normal 4 46 2 2" xfId="27609" xr:uid="{776ACE2C-7AF5-4FBF-A6C5-2061B724E0EA}"/>
    <cellStyle name="Normal 4 46 2 3" xfId="33103" xr:uid="{E3DE0781-01BA-4FC5-AAF7-F0F10A26212A}"/>
    <cellStyle name="Normal 4 46 2 4" xfId="38587" xr:uid="{4B65F42E-2A35-4B9A-8CAF-204C32E0E471}"/>
    <cellStyle name="Normal 4 46 3" xfId="24880" xr:uid="{9B0B7B59-21C3-47E3-87BD-3C7211C5AF3A}"/>
    <cellStyle name="Normal 4 46 4" xfId="30374" xr:uid="{FB23C64F-4874-4761-AF6A-2FE360EF5BDB}"/>
    <cellStyle name="Normal 4 46 5" xfId="35858" xr:uid="{7514DF1F-AA3C-4D45-8688-A29B06F3777E}"/>
    <cellStyle name="Normal 4 47" xfId="11711" xr:uid="{B3941591-43D5-4919-804F-DE7791E5760C}"/>
    <cellStyle name="Normal 4 48" xfId="16947" xr:uid="{017A4DC0-12D4-440D-A43E-6678C11CB5BC}"/>
    <cellStyle name="Normal 4 49" xfId="19171" xr:uid="{2F9EABD0-FEA8-47F4-BA55-05780A3A3B55}"/>
    <cellStyle name="Normal 4 5" xfId="6410" xr:uid="{B91F8932-5A40-432C-94B8-09B74096C16F}"/>
    <cellStyle name="Normal 4 5 2" xfId="14823" xr:uid="{6EDFD813-A59A-49A3-9FBB-2199EA832107}"/>
    <cellStyle name="Normal 4 5 2 2" xfId="22110" xr:uid="{FCB29174-56DD-4411-81BC-32DA89F4C6AF}"/>
    <cellStyle name="Normal 4 5 2 2 2" xfId="27666" xr:uid="{57501BC2-B677-4387-8D0C-9898557F5205}"/>
    <cellStyle name="Normal 4 5 2 2 3" xfId="33160" xr:uid="{2382A82D-0184-49D2-A3A1-52A4C134E2EF}"/>
    <cellStyle name="Normal 4 5 2 2 4" xfId="38644" xr:uid="{48319CA3-C0C4-4D1E-BC56-96FB0CE7E1DF}"/>
    <cellStyle name="Normal 4 5 2 3" xfId="24937" xr:uid="{3D33AFDC-E408-49E3-AB02-7CCD2749D795}"/>
    <cellStyle name="Normal 4 5 2 4" xfId="30431" xr:uid="{95BB8B11-9606-47A5-9BE0-0E2B90FB357E}"/>
    <cellStyle name="Normal 4 5 2 5" xfId="35915" xr:uid="{93F4F9BA-4DE2-4219-9F03-AB41F16DA235}"/>
    <cellStyle name="Normal 4 5 3" xfId="11763" xr:uid="{8EDEF1A8-B7E3-4381-A029-DCDC14529A65}"/>
    <cellStyle name="Normal 4 5 4" xfId="16999" xr:uid="{6D90F46B-0B71-4F5C-B223-7E29B7D19FDD}"/>
    <cellStyle name="Normal 4 5 5" xfId="19225" xr:uid="{FA7BADC1-132E-4855-A792-3FDED713D19A}"/>
    <cellStyle name="Normal 4 5 6" xfId="9524" xr:uid="{6B4FA729-0774-4097-9F94-5E7B11C33F82}"/>
    <cellStyle name="Normal 4 5 6 2" xfId="20845" xr:uid="{9A8C1EA7-6A7C-4E6B-957B-651EF48DB144}"/>
    <cellStyle name="Normal 4 5 6 2 2" xfId="26401" xr:uid="{A5ED4C66-309C-48A4-8807-521E0617B3E8}"/>
    <cellStyle name="Normal 4 5 6 2 3" xfId="31895" xr:uid="{E11D80AA-A7D9-43E6-A4F6-5D16F25F2C9C}"/>
    <cellStyle name="Normal 4 5 6 2 4" xfId="37379" xr:uid="{2E4A32DB-0805-4277-A1E2-8ADF73210E6E}"/>
    <cellStyle name="Normal 4 5 6 3" xfId="23672" xr:uid="{6F303F3D-D150-438A-B66B-A589A1B814AE}"/>
    <cellStyle name="Normal 4 5 6 4" xfId="29166" xr:uid="{23BEA14E-11D6-4C60-A08C-38FBA6E3AB8B}"/>
    <cellStyle name="Normal 4 5 6 5" xfId="34650" xr:uid="{A37360DD-3D34-449C-9E7A-03DDE4DD5ED1}"/>
    <cellStyle name="Normal 4 50" xfId="40288" xr:uid="{9B4862EA-AC02-46A2-8669-EB423FE8842D}"/>
    <cellStyle name="Normal 4 51" xfId="6356" xr:uid="{FAF360DA-4B8B-48EA-BC0B-2AC8687C057F}"/>
    <cellStyle name="Normal 4 6" xfId="6411" xr:uid="{D01F653C-74EE-4F7D-B0B7-F3705368427B}"/>
    <cellStyle name="Normal 4 6 2" xfId="14824" xr:uid="{16A07E6D-BC0B-471F-A9AA-8F69870F59AF}"/>
    <cellStyle name="Normal 4 6 2 2" xfId="22111" xr:uid="{34A9C700-C1AF-4B4B-9C00-2B282BFC894A}"/>
    <cellStyle name="Normal 4 6 2 2 2" xfId="27667" xr:uid="{BFD13250-0DED-474C-96CA-5A5E526DA6A9}"/>
    <cellStyle name="Normal 4 6 2 2 3" xfId="33161" xr:uid="{2319FE2C-CA08-48B7-B4C1-96B1FB3C53B7}"/>
    <cellStyle name="Normal 4 6 2 2 4" xfId="38645" xr:uid="{605E9F82-1858-494A-BB80-9CA2D47BA796}"/>
    <cellStyle name="Normal 4 6 2 3" xfId="24938" xr:uid="{E60FAFCF-111C-4713-B3F3-D0556D782356}"/>
    <cellStyle name="Normal 4 6 2 4" xfId="30432" xr:uid="{BE451F10-1A80-45DA-853B-94AFBDAB226C}"/>
    <cellStyle name="Normal 4 6 2 5" xfId="35916" xr:uid="{4B00F894-C30E-45A1-AB9B-8AC912BF7AC3}"/>
    <cellStyle name="Normal 4 6 3" xfId="11764" xr:uid="{6CA16468-7C95-4F3D-BFEE-9AD84AA92489}"/>
    <cellStyle name="Normal 4 6 4" xfId="17000" xr:uid="{EA0FE4A3-B6D6-4ECE-B6EB-7954170DD24D}"/>
    <cellStyle name="Normal 4 6 5" xfId="19226" xr:uid="{998030D9-595A-41EE-AB2C-CFDDC3C9747A}"/>
    <cellStyle name="Normal 4 6 6" xfId="9525" xr:uid="{DFA3EC08-3FB3-4C68-B287-5CC0E277F68C}"/>
    <cellStyle name="Normal 4 6 6 2" xfId="20846" xr:uid="{4575ACB5-643F-46DC-87E1-EF8B30C515CA}"/>
    <cellStyle name="Normal 4 6 6 2 2" xfId="26402" xr:uid="{05869CD0-C05A-41E6-BE9B-3F10B4892D7D}"/>
    <cellStyle name="Normal 4 6 6 2 3" xfId="31896" xr:uid="{5EAA842B-BF59-400B-B2D7-69C69CAD6F60}"/>
    <cellStyle name="Normal 4 6 6 2 4" xfId="37380" xr:uid="{F6917287-B5AD-4CD0-AD97-9E80C655C79E}"/>
    <cellStyle name="Normal 4 6 6 3" xfId="23673" xr:uid="{556DE597-E44E-482A-9C12-4D116CB8A890}"/>
    <cellStyle name="Normal 4 6 6 4" xfId="29167" xr:uid="{1A57D4D3-816E-430C-B115-B8AA4E914052}"/>
    <cellStyle name="Normal 4 6 6 5" xfId="34651" xr:uid="{3ED39A3B-032C-4B1B-8E05-2CBE1CDB9712}"/>
    <cellStyle name="Normal 4 7" xfId="6412" xr:uid="{BD1CE337-184F-417A-9A76-C1923818901B}"/>
    <cellStyle name="Normal 4 7 2" xfId="14825" xr:uid="{2CC3B413-1118-432F-BDC6-B919200F934C}"/>
    <cellStyle name="Normal 4 7 2 2" xfId="22112" xr:uid="{CD010780-D4B9-4781-BDF6-E11D58742550}"/>
    <cellStyle name="Normal 4 7 2 2 2" xfId="27668" xr:uid="{577B56EE-2CE3-48F9-862F-F91900897FFD}"/>
    <cellStyle name="Normal 4 7 2 2 3" xfId="33162" xr:uid="{F5B182C7-A57A-4C42-825C-A61C8742F23B}"/>
    <cellStyle name="Normal 4 7 2 2 4" xfId="38646" xr:uid="{A83CCFE8-BE11-4CC4-A8BD-F2A2F2CEAD6C}"/>
    <cellStyle name="Normal 4 7 2 3" xfId="24939" xr:uid="{12EDA98A-BC51-4005-B479-1A1C1D8A88BB}"/>
    <cellStyle name="Normal 4 7 2 4" xfId="30433" xr:uid="{2D76C8ED-912C-4597-8D32-91176BBF0CB2}"/>
    <cellStyle name="Normal 4 7 2 5" xfId="35917" xr:uid="{6EBCE845-DAFA-4D3E-B506-BF8A512387CB}"/>
    <cellStyle name="Normal 4 7 3" xfId="11765" xr:uid="{BBC52EB0-0730-453A-A54A-5B56EF069765}"/>
    <cellStyle name="Normal 4 7 4" xfId="17001" xr:uid="{5A6EEBAE-09A5-419C-B4EA-A5B3EA963FFA}"/>
    <cellStyle name="Normal 4 7 5" xfId="19227" xr:uid="{73F8CB93-7484-4F59-BF0C-7FDF8AC2528F}"/>
    <cellStyle name="Normal 4 7 6" xfId="9526" xr:uid="{DBE77039-1BCF-490D-A7DD-2C2DC6FCB0BF}"/>
    <cellStyle name="Normal 4 7 6 2" xfId="20847" xr:uid="{02A4E201-893D-4B1E-B3FE-D6E74A3B88EE}"/>
    <cellStyle name="Normal 4 7 6 2 2" xfId="26403" xr:uid="{D55A1327-6E1B-47FD-96A5-3139E3998541}"/>
    <cellStyle name="Normal 4 7 6 2 3" xfId="31897" xr:uid="{5433ABD0-0422-4EF0-AA03-810C180C3CA8}"/>
    <cellStyle name="Normal 4 7 6 2 4" xfId="37381" xr:uid="{C65F1909-8128-463F-870C-34C2BD920D6F}"/>
    <cellStyle name="Normal 4 7 6 3" xfId="23674" xr:uid="{636035E7-9BFC-4418-966F-7D686878335A}"/>
    <cellStyle name="Normal 4 7 6 4" xfId="29168" xr:uid="{25A4D3B9-4CF3-46F8-8753-147CD8C86118}"/>
    <cellStyle name="Normal 4 7 6 5" xfId="34652" xr:uid="{FB2536C8-FF28-44D1-82A1-9B7754BABA9C}"/>
    <cellStyle name="Normal 4 8" xfId="6413" xr:uid="{3A891172-17AE-4C79-86ED-EFA07B6BE682}"/>
    <cellStyle name="Normal 4 8 2" xfId="14826" xr:uid="{B97BE19A-A8FF-47A7-AFA6-8D35084CA177}"/>
    <cellStyle name="Normal 4 8 2 2" xfId="22113" xr:uid="{1786C590-1177-4126-BE73-5CD063240092}"/>
    <cellStyle name="Normal 4 8 2 2 2" xfId="27669" xr:uid="{951F54F6-6A53-4878-80D1-F22A5284BED3}"/>
    <cellStyle name="Normal 4 8 2 2 3" xfId="33163" xr:uid="{9F3EE1DE-3F87-459B-8413-823E4D642C50}"/>
    <cellStyle name="Normal 4 8 2 2 4" xfId="38647" xr:uid="{EEBAFC47-87F0-4DDA-89CB-C5123AF30818}"/>
    <cellStyle name="Normal 4 8 2 3" xfId="24940" xr:uid="{AB904F29-8F8C-4408-9A2E-D13A1CDC1D3E}"/>
    <cellStyle name="Normal 4 8 2 4" xfId="30434" xr:uid="{C6DE758C-A145-455E-86CB-92EB2B180E5B}"/>
    <cellStyle name="Normal 4 8 2 5" xfId="35918" xr:uid="{18984053-13E5-4FAE-A105-46C0A1D308BF}"/>
    <cellStyle name="Normal 4 8 3" xfId="11766" xr:uid="{A82343BC-6AD9-4F86-AF5B-D7AEEC8C016C}"/>
    <cellStyle name="Normal 4 8 4" xfId="17002" xr:uid="{07108C10-0C0C-46F9-9363-BFD7FD442056}"/>
    <cellStyle name="Normal 4 8 5" xfId="19228" xr:uid="{0107EA47-4A34-49F6-8E34-3D156B0AE93C}"/>
    <cellStyle name="Normal 4 8 6" xfId="9527" xr:uid="{BFE6502D-FD41-4AF8-B970-4EBF1EFA6991}"/>
    <cellStyle name="Normal 4 8 6 2" xfId="20848" xr:uid="{A804E662-FB2B-4B22-9F72-062E044D9630}"/>
    <cellStyle name="Normal 4 8 6 2 2" xfId="26404" xr:uid="{42836DBA-1B54-4BDE-BB55-29D1FF85AA58}"/>
    <cellStyle name="Normal 4 8 6 2 3" xfId="31898" xr:uid="{B984B72F-C2A6-4221-B375-95277AAB2DC1}"/>
    <cellStyle name="Normal 4 8 6 2 4" xfId="37382" xr:uid="{600AD465-9555-4DB7-A4FF-407DD2EE543D}"/>
    <cellStyle name="Normal 4 8 6 3" xfId="23675" xr:uid="{1BCA62F2-D7B4-47BB-9A02-DE0F958C1B26}"/>
    <cellStyle name="Normal 4 8 6 4" xfId="29169" xr:uid="{75115BB6-1A15-4EDE-BAFD-FDB217BF18C9}"/>
    <cellStyle name="Normal 4 8 6 5" xfId="34653" xr:uid="{46B81A0F-C491-4A85-8039-86131BE62C79}"/>
    <cellStyle name="Normal 4 9" xfId="6414" xr:uid="{8E498FA2-B9D7-4F08-8A5E-65D0F630B163}"/>
    <cellStyle name="Normal 4 9 2" xfId="14827" xr:uid="{9A8A227F-FEF4-42D5-9042-853615ACFCB7}"/>
    <cellStyle name="Normal 4 9 2 2" xfId="22114" xr:uid="{D80203BC-D53B-47AA-BD51-CD02D9E39366}"/>
    <cellStyle name="Normal 4 9 2 2 2" xfId="27670" xr:uid="{CAA8B92E-AC3F-4124-963B-7E964817FB8C}"/>
    <cellStyle name="Normal 4 9 2 2 3" xfId="33164" xr:uid="{5E62C34B-8DE8-4425-A80E-95C8E9992A69}"/>
    <cellStyle name="Normal 4 9 2 2 4" xfId="38648" xr:uid="{066448C7-0FBA-45B3-A1B7-F362E094D602}"/>
    <cellStyle name="Normal 4 9 2 3" xfId="24941" xr:uid="{A2E5C537-4809-4C9E-BD6A-420B8349AA4E}"/>
    <cellStyle name="Normal 4 9 2 4" xfId="30435" xr:uid="{34A14483-2D09-43C4-ABBF-233D3E98818E}"/>
    <cellStyle name="Normal 4 9 2 5" xfId="35919" xr:uid="{EBA87FB4-DF70-4619-B775-097B6A2FFBD8}"/>
    <cellStyle name="Normal 4 9 3" xfId="11767" xr:uid="{025C086C-907D-4123-BDE3-D508A838DE2B}"/>
    <cellStyle name="Normal 4 9 4" xfId="17003" xr:uid="{EA8A6F07-E265-4E68-9049-5691B002BCFD}"/>
    <cellStyle name="Normal 4 9 5" xfId="19229" xr:uid="{A7D46B8B-19E1-4E29-9C06-D67AF21DC6B7}"/>
    <cellStyle name="Normal 4 9 6" xfId="9528" xr:uid="{EBF34D28-78E5-4D70-A20D-B49FA181C91C}"/>
    <cellStyle name="Normal 4 9 6 2" xfId="20849" xr:uid="{F5E4AD6A-2E70-48DC-92BE-45E2B406E568}"/>
    <cellStyle name="Normal 4 9 6 2 2" xfId="26405" xr:uid="{9FD323AB-620E-4C88-8F6F-D91C156E1AB9}"/>
    <cellStyle name="Normal 4 9 6 2 3" xfId="31899" xr:uid="{49AA8858-02A5-4431-93E3-6E96F888F108}"/>
    <cellStyle name="Normal 4 9 6 2 4" xfId="37383" xr:uid="{FFEA25F2-B4AA-446F-9C6A-14512F18590D}"/>
    <cellStyle name="Normal 4 9 6 3" xfId="23676" xr:uid="{288FB0B7-63E6-404A-BF65-0B88995C577B}"/>
    <cellStyle name="Normal 4 9 6 4" xfId="29170" xr:uid="{F43232AF-733C-475E-B6C4-484EE4756D43}"/>
    <cellStyle name="Normal 4 9 6 5" xfId="34654" xr:uid="{4E829F65-6201-4292-A63C-B3D745547655}"/>
    <cellStyle name="Normal 4_2207 Estados Financieros al 31.12.2009 - Frigorífico Concepción S.A FINAL" xfId="6415" xr:uid="{4BAF1394-BAC7-4E0B-814F-72A4D01DE14C}"/>
    <cellStyle name="Normal 40" xfId="6416" xr:uid="{636D94FC-26AB-4EC1-8F8F-5F75303ABDBB}"/>
    <cellStyle name="Normal 40 2" xfId="14828" xr:uid="{BE614B12-B36E-4561-9BF3-49D7153570A5}"/>
    <cellStyle name="Normal 40 2 2" xfId="22115" xr:uid="{CD24E530-3218-4ABA-8877-6A334D1EE3E9}"/>
    <cellStyle name="Normal 40 2 2 2" xfId="27671" xr:uid="{FAF0981C-5C57-4FB0-A501-671461CAD8FF}"/>
    <cellStyle name="Normal 40 2 2 3" xfId="33165" xr:uid="{C2A5E4CA-2AB5-40B2-8BB2-E3E00545550D}"/>
    <cellStyle name="Normal 40 2 2 4" xfId="38649" xr:uid="{E02428D0-849A-467D-86B8-94CDFCA1C228}"/>
    <cellStyle name="Normal 40 2 3" xfId="24942" xr:uid="{2D874068-73A5-416F-99B4-FD35975DDCA4}"/>
    <cellStyle name="Normal 40 2 4" xfId="30436" xr:uid="{6750844B-9C6B-4614-8535-8C83ED1744DA}"/>
    <cellStyle name="Normal 40 2 5" xfId="35920" xr:uid="{8BBDDD0A-DBF5-4F96-8CE1-F5C9D01E3098}"/>
    <cellStyle name="Normal 40 3" xfId="11768" xr:uid="{BFA91196-C6C5-4DC9-AC19-EE6A3217ED5B}"/>
    <cellStyle name="Normal 40 4" xfId="17004" xr:uid="{56BA6E0F-2B80-4D7F-90EA-B72044CD1F7F}"/>
    <cellStyle name="Normal 40 5" xfId="19230" xr:uid="{80A31657-A777-4E69-980C-B900710BA01F}"/>
    <cellStyle name="Normal 40 6" xfId="9529" xr:uid="{EB9AFABA-ECD2-47AF-A05B-9E157FAA851B}"/>
    <cellStyle name="Normal 40 6 2" xfId="20850" xr:uid="{7D557AAC-8425-43BE-AFBF-C0B59BED2BC5}"/>
    <cellStyle name="Normal 40 6 2 2" xfId="26406" xr:uid="{98DF569B-CEE9-4C7E-8666-5B5741BADF34}"/>
    <cellStyle name="Normal 40 6 2 3" xfId="31900" xr:uid="{F6F16AD9-6CFB-41FD-A10D-A24C9D81E867}"/>
    <cellStyle name="Normal 40 6 2 4" xfId="37384" xr:uid="{7A8287B1-8651-4948-B022-1AE470FEE77B}"/>
    <cellStyle name="Normal 40 6 3" xfId="23677" xr:uid="{0DFC2F04-1A77-43FD-AC51-5C2930A0A817}"/>
    <cellStyle name="Normal 40 6 4" xfId="29171" xr:uid="{B1F7BE11-09C1-4C9C-AC80-16AF5AF8E690}"/>
    <cellStyle name="Normal 40 6 5" xfId="34655" xr:uid="{05E03DFE-CB6E-47BE-95E3-05866211036A}"/>
    <cellStyle name="Normal 400" xfId="39618" xr:uid="{FFCD6BE9-A533-43C8-A458-1139B1F12BC3}"/>
    <cellStyle name="Normal 401" xfId="39619" xr:uid="{3FEC0A18-FD54-43CD-BC75-725A62C7FBF7}"/>
    <cellStyle name="Normal 402" xfId="39620" xr:uid="{4B7E7F5B-1985-48A3-A4F3-A22217FC73C5}"/>
    <cellStyle name="Normal 403" xfId="39621" xr:uid="{0B76931D-E58F-4C6D-AA78-2815442E08FE}"/>
    <cellStyle name="Normal 404" xfId="39622" xr:uid="{3057654E-D088-4B2E-9147-717CD6751F35}"/>
    <cellStyle name="Normal 405" xfId="39623" xr:uid="{B380C58C-B8FE-49FC-AB6F-4979009B1070}"/>
    <cellStyle name="Normal 406" xfId="39624" xr:uid="{23DF007C-7074-4048-8014-0E7C7CE9A17A}"/>
    <cellStyle name="Normal 407" xfId="39625" xr:uid="{6FDADAF8-5ED5-47D9-90FE-21BAFA96CD10}"/>
    <cellStyle name="Normal 408" xfId="39626" xr:uid="{FFA9FAD6-BEF2-4F01-A08A-10F98B6F7524}"/>
    <cellStyle name="Normal 409" xfId="39627" xr:uid="{CE81BE7F-3A62-46C6-9451-12DAAF0AD7B0}"/>
    <cellStyle name="Normal 41" xfId="6417" xr:uid="{77D214D4-AE47-46A9-B429-02E6A3D1CEB1}"/>
    <cellStyle name="Normal 41 10" xfId="6418" xr:uid="{A686D514-3FC8-4ED3-8102-C93D0F46969D}"/>
    <cellStyle name="Normal 41 10 2" xfId="14830" xr:uid="{4179773E-9F00-49D8-81FF-4B3BC950562C}"/>
    <cellStyle name="Normal 41 10 2 2" xfId="22117" xr:uid="{266E82BF-B32C-490B-B191-B8D38A149947}"/>
    <cellStyle name="Normal 41 10 2 2 2" xfId="27673" xr:uid="{6DBE5E0D-7609-467E-B631-547C9C41C0EB}"/>
    <cellStyle name="Normal 41 10 2 2 3" xfId="33167" xr:uid="{3E0FBDB7-23A6-4580-917F-EAED725CB1F1}"/>
    <cellStyle name="Normal 41 10 2 2 4" xfId="38651" xr:uid="{1DD64A9A-466B-4C59-91DF-81122CB0C3E1}"/>
    <cellStyle name="Normal 41 10 2 3" xfId="24944" xr:uid="{4C214536-6376-4EFE-801B-49FE99BE9C43}"/>
    <cellStyle name="Normal 41 10 2 4" xfId="30438" xr:uid="{107B541F-C0A7-43F8-B499-C4153B314F9A}"/>
    <cellStyle name="Normal 41 10 2 5" xfId="35922" xr:uid="{419A005C-678E-4BC4-B7E1-61D0C17ED138}"/>
    <cellStyle name="Normal 41 10 3" xfId="11770" xr:uid="{C4F7B01D-5B1C-4D75-806C-3A884F095A4A}"/>
    <cellStyle name="Normal 41 10 4" xfId="17006" xr:uid="{4ABADE6A-5C62-475B-8E35-FC8C7D4CA27C}"/>
    <cellStyle name="Normal 41 10 5" xfId="19232" xr:uid="{FC2CB24B-7C77-4412-A1F9-144FF511C1B1}"/>
    <cellStyle name="Normal 41 10 6" xfId="9531" xr:uid="{75A1F162-180D-4381-87D5-D09C747B09B2}"/>
    <cellStyle name="Normal 41 10 6 2" xfId="20852" xr:uid="{EC66A4C9-89D4-4A51-BAC9-0F2C77A35725}"/>
    <cellStyle name="Normal 41 10 6 2 2" xfId="26408" xr:uid="{3D1531F6-CC4D-4E3B-8CC9-9C1520B954A1}"/>
    <cellStyle name="Normal 41 10 6 2 3" xfId="31902" xr:uid="{B0014EF9-7CFF-4FD9-8974-8A30C372A78F}"/>
    <cellStyle name="Normal 41 10 6 2 4" xfId="37386" xr:uid="{EFE6A446-BA68-465A-BCD5-75CBB57BFF46}"/>
    <cellStyle name="Normal 41 10 6 3" xfId="23679" xr:uid="{EB6A6445-67BC-4962-8132-8B9CA064A003}"/>
    <cellStyle name="Normal 41 10 6 4" xfId="29173" xr:uid="{987BE1F4-CBAC-4914-8569-529C0120E46B}"/>
    <cellStyle name="Normal 41 10 6 5" xfId="34657" xr:uid="{FEC975EF-5F73-46A3-9542-D628F2301692}"/>
    <cellStyle name="Normal 41 11" xfId="14829" xr:uid="{79C80229-4BBE-4864-B74B-D1796405DE8F}"/>
    <cellStyle name="Normal 41 11 2" xfId="22116" xr:uid="{B29A5903-CEB1-4ED5-8C8C-FBC845A67A34}"/>
    <cellStyle name="Normal 41 11 2 2" xfId="27672" xr:uid="{EDC08C24-C47A-4B6B-B317-0099A17DA396}"/>
    <cellStyle name="Normal 41 11 2 3" xfId="33166" xr:uid="{B7E9FD7B-1940-4A2E-BCDC-6C7549775E71}"/>
    <cellStyle name="Normal 41 11 2 4" xfId="38650" xr:uid="{B4A0FF30-9CB3-46DB-963A-F77603B8A0F6}"/>
    <cellStyle name="Normal 41 11 3" xfId="24943" xr:uid="{2A7538F0-0C2F-4489-B246-C1C6D0C12C4E}"/>
    <cellStyle name="Normal 41 11 4" xfId="30437" xr:uid="{B0E25598-48DE-43A3-ABB0-00E351A7666B}"/>
    <cellStyle name="Normal 41 11 5" xfId="35921" xr:uid="{B2E22D40-7EA6-4F22-8B18-29381174A850}"/>
    <cellStyle name="Normal 41 12" xfId="11769" xr:uid="{050FEDDC-F63D-4F20-9B59-3DC95B4CB86C}"/>
    <cellStyle name="Normal 41 13" xfId="17005" xr:uid="{AE217B38-974C-4EDD-99A1-B8DEABA404C3}"/>
    <cellStyle name="Normal 41 14" xfId="19231" xr:uid="{1328EF88-0036-4328-A9DE-21B6725F705E}"/>
    <cellStyle name="Normal 41 15" xfId="9530" xr:uid="{E8F0CAB6-329D-4A38-B4D6-B686D47373E9}"/>
    <cellStyle name="Normal 41 15 2" xfId="20851" xr:uid="{3E0FE3F8-2A87-43CE-8905-89F1C4D97859}"/>
    <cellStyle name="Normal 41 15 2 2" xfId="26407" xr:uid="{61819E4B-22D9-46CC-ACBF-C119D6A2E15E}"/>
    <cellStyle name="Normal 41 15 2 3" xfId="31901" xr:uid="{603B6C86-F06E-4117-BA14-7CA23F23813D}"/>
    <cellStyle name="Normal 41 15 2 4" xfId="37385" xr:uid="{4EEBE04F-F8ED-43FA-B056-738A2AA26EE2}"/>
    <cellStyle name="Normal 41 15 3" xfId="23678" xr:uid="{6A2F048C-D8E4-43FF-9F56-724ED1F7F1DA}"/>
    <cellStyle name="Normal 41 15 4" xfId="29172" xr:uid="{E229048D-2E36-4556-BBE0-BA2E7A33D6B8}"/>
    <cellStyle name="Normal 41 15 5" xfId="34656" xr:uid="{E1E8BE94-8678-43F2-A733-7F364E61159C}"/>
    <cellStyle name="Normal 41 2" xfId="6419" xr:uid="{A6A6AF4D-B15C-4AF1-8ABC-6E1756C6DB81}"/>
    <cellStyle name="Normal 41 2 2" xfId="14831" xr:uid="{F5938642-D2F8-4D87-B6CC-E0FE956F80F7}"/>
    <cellStyle name="Normal 41 2 2 2" xfId="22118" xr:uid="{4E9A7880-A791-4F9D-AA10-C7E75453008E}"/>
    <cellStyle name="Normal 41 2 2 2 2" xfId="27674" xr:uid="{E5D5BCCD-2833-442B-BD82-C23E10BF3AF4}"/>
    <cellStyle name="Normal 41 2 2 2 3" xfId="33168" xr:uid="{2041528B-2B8B-441B-999C-FD0F6DC5FCBB}"/>
    <cellStyle name="Normal 41 2 2 2 4" xfId="38652" xr:uid="{8A82FC09-1CB9-42BE-A943-DD0C3FDC5777}"/>
    <cellStyle name="Normal 41 2 2 3" xfId="24945" xr:uid="{7EA6CA0D-3BAA-4263-904A-A55E145642B5}"/>
    <cellStyle name="Normal 41 2 2 4" xfId="30439" xr:uid="{0D700A78-6745-412F-B94B-9FF2E8FD32E3}"/>
    <cellStyle name="Normal 41 2 2 5" xfId="35923" xr:uid="{6954C770-B600-45C5-BEB2-17155EC96C15}"/>
    <cellStyle name="Normal 41 2 3" xfId="11771" xr:uid="{FAA85157-57E4-4B09-A083-F63B5221000D}"/>
    <cellStyle name="Normal 41 2 4" xfId="17007" xr:uid="{094B4EF3-6F77-4E50-A8CF-07D5AA2F0C09}"/>
    <cellStyle name="Normal 41 2 5" xfId="19233" xr:uid="{EEC83D21-42A3-4997-ABBF-4E1AE85E3CF8}"/>
    <cellStyle name="Normal 41 2 6" xfId="9532" xr:uid="{DFE41F22-1B77-4A16-B7E7-81B7B58A3B2C}"/>
    <cellStyle name="Normal 41 2 6 2" xfId="20853" xr:uid="{2F4D0FAA-5C57-4D92-8D47-21A5D00A3A20}"/>
    <cellStyle name="Normal 41 2 6 2 2" xfId="26409" xr:uid="{B090F526-18C8-48D8-8B5F-94FA7ADA0498}"/>
    <cellStyle name="Normal 41 2 6 2 3" xfId="31903" xr:uid="{4C2950F7-E820-4183-A9B6-6FB0D4E41E98}"/>
    <cellStyle name="Normal 41 2 6 2 4" xfId="37387" xr:uid="{828C9733-82E5-4D7D-ABBB-59A0E7229678}"/>
    <cellStyle name="Normal 41 2 6 3" xfId="23680" xr:uid="{D2E2392C-A956-4495-B417-64395604919D}"/>
    <cellStyle name="Normal 41 2 6 4" xfId="29174" xr:uid="{D3C0BBEC-A3AB-4D15-8F53-6F5623834CF0}"/>
    <cellStyle name="Normal 41 2 6 5" xfId="34658" xr:uid="{3CF12309-C22E-46CB-A7C4-1751F0A7C394}"/>
    <cellStyle name="Normal 41 3" xfId="6420" xr:uid="{311FA77C-D15A-4D12-AE97-BDCC7C38F4C8}"/>
    <cellStyle name="Normal 41 3 2" xfId="14832" xr:uid="{6A79FC37-EE16-433E-B3DB-3A8040DDF9FD}"/>
    <cellStyle name="Normal 41 3 2 2" xfId="22119" xr:uid="{33C33990-E1FD-41DF-920F-73C13057DB6B}"/>
    <cellStyle name="Normal 41 3 2 2 2" xfId="27675" xr:uid="{D2B28D7E-9534-46A9-A825-6E0FA70DDFE9}"/>
    <cellStyle name="Normal 41 3 2 2 3" xfId="33169" xr:uid="{8793790D-4C7B-4880-B22E-843E9BC1BE38}"/>
    <cellStyle name="Normal 41 3 2 2 4" xfId="38653" xr:uid="{B8D61E53-2308-44CA-BA5E-B938063F1D80}"/>
    <cellStyle name="Normal 41 3 2 3" xfId="24946" xr:uid="{7822D66E-D681-4AEC-8103-BF4DEB3F1472}"/>
    <cellStyle name="Normal 41 3 2 4" xfId="30440" xr:uid="{5229A4A4-89FB-4B6B-B75F-C77D90F1CE19}"/>
    <cellStyle name="Normal 41 3 2 5" xfId="35924" xr:uid="{0DC4716D-2763-47BD-B91D-D319DB9E14C7}"/>
    <cellStyle name="Normal 41 3 3" xfId="11772" xr:uid="{CB87CA89-7D1D-4A59-8DF6-6EB926CE8FBA}"/>
    <cellStyle name="Normal 41 3 4" xfId="17008" xr:uid="{CB142E12-ADA7-4009-A1D6-220B5B596C78}"/>
    <cellStyle name="Normal 41 3 5" xfId="19234" xr:uid="{B2D484A9-3A50-48F8-A13D-48B09038A90C}"/>
    <cellStyle name="Normal 41 3 6" xfId="9533" xr:uid="{62625575-1E2C-4DD0-8923-BF4CBA1D8635}"/>
    <cellStyle name="Normal 41 3 6 2" xfId="20854" xr:uid="{6B2C8410-38B1-4CCB-8997-676639D456E5}"/>
    <cellStyle name="Normal 41 3 6 2 2" xfId="26410" xr:uid="{77199B84-BCD3-4818-8FFE-8DF5DC182576}"/>
    <cellStyle name="Normal 41 3 6 2 3" xfId="31904" xr:uid="{A7DA99F7-4106-4452-B73D-D6C28E840E43}"/>
    <cellStyle name="Normal 41 3 6 2 4" xfId="37388" xr:uid="{F964BC9A-4AF4-4025-91C9-422C910BAB2A}"/>
    <cellStyle name="Normal 41 3 6 3" xfId="23681" xr:uid="{45FAE7AB-EF14-4CCB-BB49-6C40395C6B7D}"/>
    <cellStyle name="Normal 41 3 6 4" xfId="29175" xr:uid="{A0352BDB-881B-4D81-8B5A-664DEE740526}"/>
    <cellStyle name="Normal 41 3 6 5" xfId="34659" xr:uid="{B13FBB5A-2849-4B2A-A341-319AC392B222}"/>
    <cellStyle name="Normal 41 4" xfId="6421" xr:uid="{E8B62A74-2C7B-4F9A-BF06-DB4F8702BB75}"/>
    <cellStyle name="Normal 41 4 2" xfId="14833" xr:uid="{187DD7B5-53F4-454C-BCB2-5F1DE0A8A428}"/>
    <cellStyle name="Normal 41 4 2 2" xfId="22120" xr:uid="{6305CA5F-B782-4ECF-B724-1722668F83D2}"/>
    <cellStyle name="Normal 41 4 2 2 2" xfId="27676" xr:uid="{2B67D2AF-83F5-4C17-8968-882BC52DE690}"/>
    <cellStyle name="Normal 41 4 2 2 3" xfId="33170" xr:uid="{833EE956-7A00-46F3-92D3-E306AB22FA72}"/>
    <cellStyle name="Normal 41 4 2 2 4" xfId="38654" xr:uid="{ACAB15C3-CD56-4922-AC01-D9E0C19696B1}"/>
    <cellStyle name="Normal 41 4 2 3" xfId="24947" xr:uid="{7166ECE8-0845-4A23-9F91-E6583A7D63C5}"/>
    <cellStyle name="Normal 41 4 2 4" xfId="30441" xr:uid="{05467218-3819-48A0-BDCA-D155DD9B9573}"/>
    <cellStyle name="Normal 41 4 2 5" xfId="35925" xr:uid="{DA8978D9-80D1-464F-8156-882DC7DB44A3}"/>
    <cellStyle name="Normal 41 4 3" xfId="11773" xr:uid="{DA0564C6-DE62-4703-8254-C79D560FA968}"/>
    <cellStyle name="Normal 41 4 4" xfId="17009" xr:uid="{17E486FA-B745-45F2-A044-7C17CE30C625}"/>
    <cellStyle name="Normal 41 4 5" xfId="19235" xr:uid="{D76B23B2-734F-4F7A-80AB-7B43E2150E99}"/>
    <cellStyle name="Normal 41 4 6" xfId="9534" xr:uid="{93294769-9D4E-4115-93F2-FC35B59B85BB}"/>
    <cellStyle name="Normal 41 4 6 2" xfId="20855" xr:uid="{03E668A2-E713-4D54-94EB-6A2141316A1E}"/>
    <cellStyle name="Normal 41 4 6 2 2" xfId="26411" xr:uid="{7A2DB3C0-B40E-46DD-9770-9348A42A1BD9}"/>
    <cellStyle name="Normal 41 4 6 2 3" xfId="31905" xr:uid="{2CA26641-7C45-4C30-8144-D3A0855766C3}"/>
    <cellStyle name="Normal 41 4 6 2 4" xfId="37389" xr:uid="{B3E2EC35-9EB7-4B7E-848B-F4011071EC18}"/>
    <cellStyle name="Normal 41 4 6 3" xfId="23682" xr:uid="{BBEFDF4A-52AD-40DD-B2E8-1110B426CAAB}"/>
    <cellStyle name="Normal 41 4 6 4" xfId="29176" xr:uid="{E35A9BFD-B93B-427C-A6B2-6DF23BB69B5B}"/>
    <cellStyle name="Normal 41 4 6 5" xfId="34660" xr:uid="{5A028AE1-54E5-45A1-8CB7-386296F9AC06}"/>
    <cellStyle name="Normal 41 5" xfId="6422" xr:uid="{74677CB1-A0F6-4A13-A1A0-E96A181B06CD}"/>
    <cellStyle name="Normal 41 5 2" xfId="14834" xr:uid="{C83C216E-3799-498D-8844-D6702EB7D3D2}"/>
    <cellStyle name="Normal 41 5 2 2" xfId="22121" xr:uid="{C2ACBA16-A476-4E64-9920-168675CFD1C3}"/>
    <cellStyle name="Normal 41 5 2 2 2" xfId="27677" xr:uid="{BDF0F637-9374-4514-8CAF-60E17324AC28}"/>
    <cellStyle name="Normal 41 5 2 2 3" xfId="33171" xr:uid="{2E21D70A-634C-4B40-BFFB-6C3006AD4DB4}"/>
    <cellStyle name="Normal 41 5 2 2 4" xfId="38655" xr:uid="{F5099AA4-7191-40E0-A362-0720FDCA64A1}"/>
    <cellStyle name="Normal 41 5 2 3" xfId="24948" xr:uid="{08542AD1-8B94-418A-905C-E2976BF2B0DF}"/>
    <cellStyle name="Normal 41 5 2 4" xfId="30442" xr:uid="{3A7D480E-1A71-4C3E-B8A1-4127F1B28EC3}"/>
    <cellStyle name="Normal 41 5 2 5" xfId="35926" xr:uid="{31C3CF3E-E838-4BE8-B8FA-F84AB4C7E95A}"/>
    <cellStyle name="Normal 41 5 3" xfId="11774" xr:uid="{9DA2E8C1-6844-4485-9A58-315BDFCB9E9A}"/>
    <cellStyle name="Normal 41 5 4" xfId="17010" xr:uid="{FE7404A8-C03B-428C-BB1B-4B32C03397D1}"/>
    <cellStyle name="Normal 41 5 5" xfId="19236" xr:uid="{8F30157F-4DF0-4495-955A-86904DED9E08}"/>
    <cellStyle name="Normal 41 5 6" xfId="9535" xr:uid="{041E150D-398A-48E7-BE4C-A90C44DD8650}"/>
    <cellStyle name="Normal 41 5 6 2" xfId="20856" xr:uid="{81684F96-BCED-48F4-8923-93FB70E74539}"/>
    <cellStyle name="Normal 41 5 6 2 2" xfId="26412" xr:uid="{CB5C07E4-37C8-45E2-AF0A-D510BE8759F7}"/>
    <cellStyle name="Normal 41 5 6 2 3" xfId="31906" xr:uid="{0F9F2C0A-9A2C-42FA-A8A0-2763EF28D722}"/>
    <cellStyle name="Normal 41 5 6 2 4" xfId="37390" xr:uid="{881F1029-0210-44AE-9E11-500EE3FE8B5D}"/>
    <cellStyle name="Normal 41 5 6 3" xfId="23683" xr:uid="{A7B23255-DE1D-4028-A18C-5CB5DF3A8B1E}"/>
    <cellStyle name="Normal 41 5 6 4" xfId="29177" xr:uid="{CA0E79F7-9DB0-469A-8BBA-ABDBF50846CF}"/>
    <cellStyle name="Normal 41 5 6 5" xfId="34661" xr:uid="{BA53D7A5-BA1E-4B4C-95FE-B4D1EF68D9B3}"/>
    <cellStyle name="Normal 41 6" xfId="6423" xr:uid="{BED5238F-77CE-41F2-A80A-D46796257435}"/>
    <cellStyle name="Normal 41 6 2" xfId="14835" xr:uid="{B62D8817-5A36-4C82-9D04-07AD456EF2E8}"/>
    <cellStyle name="Normal 41 6 2 2" xfId="22122" xr:uid="{03311423-6FDF-40AD-947A-587315D4FE4A}"/>
    <cellStyle name="Normal 41 6 2 2 2" xfId="27678" xr:uid="{7B6A4679-A459-4465-9EDD-E6DD7F6B4BBA}"/>
    <cellStyle name="Normal 41 6 2 2 3" xfId="33172" xr:uid="{1818BA6E-3147-47DA-A08F-A66E10EEB594}"/>
    <cellStyle name="Normal 41 6 2 2 4" xfId="38656" xr:uid="{B18E9C57-832B-47B7-A341-E0EA2F79AE64}"/>
    <cellStyle name="Normal 41 6 2 3" xfId="24949" xr:uid="{1B35D6B1-7B12-4F05-9AEB-4D61315C6D79}"/>
    <cellStyle name="Normal 41 6 2 4" xfId="30443" xr:uid="{4EB19511-D29B-44B0-A937-BCDFD6AC26E9}"/>
    <cellStyle name="Normal 41 6 2 5" xfId="35927" xr:uid="{6ECF2673-FE14-41C2-8184-3E01EE6C3348}"/>
    <cellStyle name="Normal 41 6 3" xfId="11775" xr:uid="{FBB7C583-6DAE-4461-98B2-9137DB8183D0}"/>
    <cellStyle name="Normal 41 6 4" xfId="17011" xr:uid="{4B823368-9366-46DC-B194-2D328B785208}"/>
    <cellStyle name="Normal 41 6 5" xfId="19237" xr:uid="{4B06082D-40E6-4668-91ED-80023866267E}"/>
    <cellStyle name="Normal 41 6 6" xfId="9536" xr:uid="{A497705B-476B-4692-BAD9-687FD0CBE557}"/>
    <cellStyle name="Normal 41 6 6 2" xfId="20857" xr:uid="{A7F1B3DE-2402-43B4-9DE6-AE1918B5C86B}"/>
    <cellStyle name="Normal 41 6 6 2 2" xfId="26413" xr:uid="{5A80CE01-5A2F-4DB0-9CD1-567316F96718}"/>
    <cellStyle name="Normal 41 6 6 2 3" xfId="31907" xr:uid="{48497E68-8B51-4245-9AC8-69AAE72359B8}"/>
    <cellStyle name="Normal 41 6 6 2 4" xfId="37391" xr:uid="{EE5A1B78-7334-4729-A4D9-3907A74BF8B4}"/>
    <cellStyle name="Normal 41 6 6 3" xfId="23684" xr:uid="{C020BED2-E0F6-450C-8BF4-1624EA6A7F5F}"/>
    <cellStyle name="Normal 41 6 6 4" xfId="29178" xr:uid="{9FC373F6-6280-4147-9C38-B0D1869F8FD3}"/>
    <cellStyle name="Normal 41 6 6 5" xfId="34662" xr:uid="{98B4A29C-7C55-427F-B7E0-5B0E9B2F32FF}"/>
    <cellStyle name="Normal 41 7" xfId="6424" xr:uid="{10F536B4-2A5B-486A-8728-EDDBFAB6064A}"/>
    <cellStyle name="Normal 41 7 2" xfId="14836" xr:uid="{9EAC8B85-7E70-40F0-9374-01D90189B8BC}"/>
    <cellStyle name="Normal 41 7 2 2" xfId="22123" xr:uid="{6EC22C77-AD18-4454-8144-8CA8025028B6}"/>
    <cellStyle name="Normal 41 7 2 2 2" xfId="27679" xr:uid="{FFBBB472-2609-49A1-8276-88334259256A}"/>
    <cellStyle name="Normal 41 7 2 2 3" xfId="33173" xr:uid="{1A664D61-A02B-495D-B3A1-BC2F518E640F}"/>
    <cellStyle name="Normal 41 7 2 2 4" xfId="38657" xr:uid="{AC1D75A1-2B52-4816-B7D8-7C6B666BF92A}"/>
    <cellStyle name="Normal 41 7 2 3" xfId="24950" xr:uid="{9CDE0EE3-6E0D-429D-8E77-79F8621AD215}"/>
    <cellStyle name="Normal 41 7 2 4" xfId="30444" xr:uid="{8ED31922-63E2-41F7-B852-E983EC5820F5}"/>
    <cellStyle name="Normal 41 7 2 5" xfId="35928" xr:uid="{52037030-1578-4866-87E6-0A609658FCC8}"/>
    <cellStyle name="Normal 41 7 3" xfId="11776" xr:uid="{FE240AA4-FCDB-4E96-BDF9-DDDA6DF376C1}"/>
    <cellStyle name="Normal 41 7 4" xfId="17012" xr:uid="{1DD5215F-DF2C-418C-A3FA-2CA56B1F9D29}"/>
    <cellStyle name="Normal 41 7 5" xfId="19238" xr:uid="{60EC2CCC-96D2-4556-8A0A-473DA1235053}"/>
    <cellStyle name="Normal 41 7 6" xfId="9537" xr:uid="{0BC51A4B-7740-489D-8D33-D36D69358E04}"/>
    <cellStyle name="Normal 41 7 6 2" xfId="20858" xr:uid="{E8C2D006-D910-4C8B-80E8-93A1CB19FAF3}"/>
    <cellStyle name="Normal 41 7 6 2 2" xfId="26414" xr:uid="{C5928280-842E-49A3-9784-A7F3FC5D6E6B}"/>
    <cellStyle name="Normal 41 7 6 2 3" xfId="31908" xr:uid="{B93A989C-1AFC-48EC-AABE-3D89FA26DD4F}"/>
    <cellStyle name="Normal 41 7 6 2 4" xfId="37392" xr:uid="{FDE2BC50-C55C-447C-ACE8-D8714E4D5949}"/>
    <cellStyle name="Normal 41 7 6 3" xfId="23685" xr:uid="{91C8CCE3-40EB-44E1-9812-F2DEDD7B107A}"/>
    <cellStyle name="Normal 41 7 6 4" xfId="29179" xr:uid="{95D206F6-A212-470A-8DF8-C24A147B8C4C}"/>
    <cellStyle name="Normal 41 7 6 5" xfId="34663" xr:uid="{9F60D0E5-6569-4E45-85DF-F1DD384B9B4D}"/>
    <cellStyle name="Normal 41 8" xfId="6425" xr:uid="{BAC5C2FB-B337-4630-9E1B-5912FF3946FE}"/>
    <cellStyle name="Normal 41 8 2" xfId="14837" xr:uid="{F75EAA98-CFAE-441C-871B-2E857D655A1B}"/>
    <cellStyle name="Normal 41 8 2 2" xfId="22124" xr:uid="{CE912865-BCE7-445E-9171-017298EB11FD}"/>
    <cellStyle name="Normal 41 8 2 2 2" xfId="27680" xr:uid="{EAD62BC6-9F27-42B7-9F27-0CB88D4967B6}"/>
    <cellStyle name="Normal 41 8 2 2 3" xfId="33174" xr:uid="{21CACCBA-62E5-4C75-945F-E616AF6EE849}"/>
    <cellStyle name="Normal 41 8 2 2 4" xfId="38658" xr:uid="{00EC2C66-1A2F-47F1-BC0F-8A3E76926C84}"/>
    <cellStyle name="Normal 41 8 2 3" xfId="24951" xr:uid="{7EAEE9A6-F955-4B8E-A7A8-4F876EB82345}"/>
    <cellStyle name="Normal 41 8 2 4" xfId="30445" xr:uid="{F092E8EE-C2B7-445E-A581-DBEDB2ACD5C0}"/>
    <cellStyle name="Normal 41 8 2 5" xfId="35929" xr:uid="{CE71BE75-FC97-4F2C-9FF6-1AC67FD36023}"/>
    <cellStyle name="Normal 41 8 3" xfId="11777" xr:uid="{EC2AEC68-9397-4FE3-9BAA-F9EF969FF3F4}"/>
    <cellStyle name="Normal 41 8 4" xfId="17013" xr:uid="{057B95A7-FDD0-489C-BF21-28800464FF34}"/>
    <cellStyle name="Normal 41 8 5" xfId="19239" xr:uid="{EC546D99-BBD3-4DAB-8109-E996E18F4425}"/>
    <cellStyle name="Normal 41 8 6" xfId="9538" xr:uid="{9F2F6EC9-A7F1-48EC-8F43-6B85ACB2D45A}"/>
    <cellStyle name="Normal 41 8 6 2" xfId="20859" xr:uid="{D6A25CDC-5279-438C-B2F2-EEA769A43CE7}"/>
    <cellStyle name="Normal 41 8 6 2 2" xfId="26415" xr:uid="{75D5ADD0-8E4A-478D-81B4-50FF92235AD5}"/>
    <cellStyle name="Normal 41 8 6 2 3" xfId="31909" xr:uid="{9AC9E2B2-C4D9-415F-94D8-C12B14C3B6D2}"/>
    <cellStyle name="Normal 41 8 6 2 4" xfId="37393" xr:uid="{69265CDC-9FBF-4A7A-8038-289F30CA9051}"/>
    <cellStyle name="Normal 41 8 6 3" xfId="23686" xr:uid="{DABFF19B-FC39-4455-A891-68EB80534CAA}"/>
    <cellStyle name="Normal 41 8 6 4" xfId="29180" xr:uid="{4DBAF968-9ED8-4664-B968-DEE95AAEF604}"/>
    <cellStyle name="Normal 41 8 6 5" xfId="34664" xr:uid="{180FA942-C35D-4EBE-8DED-5252BE82B2C0}"/>
    <cellStyle name="Normal 41 9" xfId="6426" xr:uid="{25BD39B0-954F-49DB-9A2D-379AF2C489CD}"/>
    <cellStyle name="Normal 41 9 2" xfId="14838" xr:uid="{D3B7B0A2-9715-4749-A84E-E770F55B938A}"/>
    <cellStyle name="Normal 41 9 2 2" xfId="22125" xr:uid="{EA4FC4C9-E8E1-44C3-BC8F-E7CAB5FBEB49}"/>
    <cellStyle name="Normal 41 9 2 2 2" xfId="27681" xr:uid="{84E793FD-3BC0-4F53-88A0-A11BA20CD443}"/>
    <cellStyle name="Normal 41 9 2 2 3" xfId="33175" xr:uid="{D3637EBB-81B6-4B87-979C-257F9C8890A4}"/>
    <cellStyle name="Normal 41 9 2 2 4" xfId="38659" xr:uid="{3702EF43-1FF5-4223-BB28-7DD27BBB6BE7}"/>
    <cellStyle name="Normal 41 9 2 3" xfId="24952" xr:uid="{4FCA59FE-D06F-45B2-9ECC-AE716C89E99F}"/>
    <cellStyle name="Normal 41 9 2 4" xfId="30446" xr:uid="{DA29415B-DEF3-4F69-8ACC-4E6D2BC60519}"/>
    <cellStyle name="Normal 41 9 2 5" xfId="35930" xr:uid="{EC3F6873-4CC4-4990-9173-C8CAFCD9A127}"/>
    <cellStyle name="Normal 41 9 3" xfId="11778" xr:uid="{DB9A3DAA-F3A2-4BA4-A7A9-70CA0611B731}"/>
    <cellStyle name="Normal 41 9 4" xfId="17014" xr:uid="{CA1C551B-9696-4774-BD6A-FA70DE1543E4}"/>
    <cellStyle name="Normal 41 9 5" xfId="19240" xr:uid="{57308A0E-5197-4C22-A73E-12F8F8AC9BE1}"/>
    <cellStyle name="Normal 41 9 6" xfId="9539" xr:uid="{AA98E140-8F81-4FE9-9EBA-81A55392AD09}"/>
    <cellStyle name="Normal 41 9 6 2" xfId="20860" xr:uid="{A5782580-BBEC-42CE-90E2-87B4C4C20FA7}"/>
    <cellStyle name="Normal 41 9 6 2 2" xfId="26416" xr:uid="{7D2842D0-FF49-4652-8B51-4C5E41DAACA4}"/>
    <cellStyle name="Normal 41 9 6 2 3" xfId="31910" xr:uid="{8975BC37-2302-4852-9AC0-B4C321870E95}"/>
    <cellStyle name="Normal 41 9 6 2 4" xfId="37394" xr:uid="{A5024B51-6B58-47BC-BCFD-752C59662ED5}"/>
    <cellStyle name="Normal 41 9 6 3" xfId="23687" xr:uid="{AB0CFE97-D158-443B-8C99-B2C40AB4A507}"/>
    <cellStyle name="Normal 41 9 6 4" xfId="29181" xr:uid="{6F5B71CC-4BEE-48DA-BC42-D3E070592D7F}"/>
    <cellStyle name="Normal 41 9 6 5" xfId="34665" xr:uid="{226AFFA6-D8FA-477E-BDAF-5B162F9EC168}"/>
    <cellStyle name="Normal 410" xfId="39628" xr:uid="{D4473ADF-1F2C-4A76-80EE-F0A03BD2FB35}"/>
    <cellStyle name="Normal 411" xfId="39629" xr:uid="{E5B5D13F-7952-4819-A8C7-5563DDB7B048}"/>
    <cellStyle name="Normal 412" xfId="39630" xr:uid="{C583A37C-D108-4AF9-B191-6119EFC1C6CB}"/>
    <cellStyle name="Normal 413" xfId="39631" xr:uid="{C6E991A3-EA36-4245-8FA4-16CAC5739BCE}"/>
    <cellStyle name="Normal 414" xfId="39632" xr:uid="{B15C7716-1324-4615-BF1B-63C78331CD7F}"/>
    <cellStyle name="Normal 415" xfId="39633" xr:uid="{076A6BA4-1BD3-4D7F-B6A1-5293CAED5D99}"/>
    <cellStyle name="Normal 416" xfId="39634" xr:uid="{72995302-AB1B-401C-91BB-0F6E64C6BAA0}"/>
    <cellStyle name="Normal 417" xfId="39635" xr:uid="{30C5AAB2-C065-4D6D-9381-DE80B0318F10}"/>
    <cellStyle name="Normal 418" xfId="39636" xr:uid="{AFC86A48-E9B1-4B8C-AF40-4080704E336F}"/>
    <cellStyle name="Normal 419" xfId="39637" xr:uid="{C98C938E-2015-4D9A-9E83-1AA3A55F67E8}"/>
    <cellStyle name="Normal 42" xfId="6427" xr:uid="{98B68527-1DCF-47CC-A576-0581BE0CADF4}"/>
    <cellStyle name="Normal 42 10" xfId="6428" xr:uid="{95AE4FE9-34DB-40BE-8960-F406DE901F26}"/>
    <cellStyle name="Normal 42 10 2" xfId="14840" xr:uid="{4EB0554A-3B2B-47E2-B283-A6FE306B0A15}"/>
    <cellStyle name="Normal 42 10 2 2" xfId="22127" xr:uid="{D15C40C6-198A-45BA-B0CA-ABE81C321108}"/>
    <cellStyle name="Normal 42 10 2 2 2" xfId="27683" xr:uid="{F539BB12-4D9E-41F0-923A-91E430D2DFA8}"/>
    <cellStyle name="Normal 42 10 2 2 3" xfId="33177" xr:uid="{C94CB65E-17F4-4988-871F-FE044D64EB47}"/>
    <cellStyle name="Normal 42 10 2 2 4" xfId="38661" xr:uid="{17CB9CEC-8C80-456E-B023-CE7D5AA7BA81}"/>
    <cellStyle name="Normal 42 10 2 3" xfId="24954" xr:uid="{871C5FC4-74ED-4F09-84B6-6BA84864D5E4}"/>
    <cellStyle name="Normal 42 10 2 4" xfId="30448" xr:uid="{67116F7D-A9AF-4B33-968A-1F1612098461}"/>
    <cellStyle name="Normal 42 10 2 5" xfId="35932" xr:uid="{66840ABE-17C7-45D5-B167-06CDADA63376}"/>
    <cellStyle name="Normal 42 10 3" xfId="11780" xr:uid="{A27D3AA1-FABB-4B49-A91F-B37218A5B679}"/>
    <cellStyle name="Normal 42 10 4" xfId="17016" xr:uid="{C69819F4-A351-4607-96F9-4794A65DC0BD}"/>
    <cellStyle name="Normal 42 10 5" xfId="19242" xr:uid="{FB6C47F0-45A5-4869-BD38-3BC54B7CAF67}"/>
    <cellStyle name="Normal 42 10 6" xfId="9541" xr:uid="{B5755055-7B0A-4D3B-8BAA-3231AD39EAEB}"/>
    <cellStyle name="Normal 42 10 6 2" xfId="20862" xr:uid="{E5515BB3-C63D-4E75-9389-C9A1AD5F3F31}"/>
    <cellStyle name="Normal 42 10 6 2 2" xfId="26418" xr:uid="{A978536B-5AA9-4CFA-9B09-CB44C43D2C26}"/>
    <cellStyle name="Normal 42 10 6 2 3" xfId="31912" xr:uid="{B4F992C9-50C2-48DA-B08A-E110C3B0D945}"/>
    <cellStyle name="Normal 42 10 6 2 4" xfId="37396" xr:uid="{32330FB2-D59C-4AB5-9B4B-B7CE801156D7}"/>
    <cellStyle name="Normal 42 10 6 3" xfId="23689" xr:uid="{C119280C-3D9A-49F2-B3A2-A6B3027C7F3F}"/>
    <cellStyle name="Normal 42 10 6 4" xfId="29183" xr:uid="{752DEE85-8D61-488E-A623-AEFC679D1F81}"/>
    <cellStyle name="Normal 42 10 6 5" xfId="34667" xr:uid="{C707054E-85A1-4007-B2F6-B75C6972DD94}"/>
    <cellStyle name="Normal 42 11" xfId="14839" xr:uid="{80FF45EE-0B77-4650-8B9A-2C6EEDBA69E3}"/>
    <cellStyle name="Normal 42 11 2" xfId="22126" xr:uid="{41B526DF-6035-4FD8-A027-EE60C2CC70AC}"/>
    <cellStyle name="Normal 42 11 2 2" xfId="27682" xr:uid="{2D913F8E-0CBE-4BFB-9A0E-3A3BD5041386}"/>
    <cellStyle name="Normal 42 11 2 3" xfId="33176" xr:uid="{52F0193B-3C5E-446D-85B1-D079F3EA7707}"/>
    <cellStyle name="Normal 42 11 2 4" xfId="38660" xr:uid="{B42783D8-67A3-4B02-9054-096CF5E38B6D}"/>
    <cellStyle name="Normal 42 11 3" xfId="24953" xr:uid="{AD4BD30C-B534-4A4D-AB79-5B8678E43F45}"/>
    <cellStyle name="Normal 42 11 4" xfId="30447" xr:uid="{07CA3C9F-2A7E-43FB-AF20-DC41F089A988}"/>
    <cellStyle name="Normal 42 11 5" xfId="35931" xr:uid="{3C137A7B-2521-47BA-944D-42D93A58BB2A}"/>
    <cellStyle name="Normal 42 12" xfId="11779" xr:uid="{7CBCB703-056B-4B00-BD78-1D7C89DE7590}"/>
    <cellStyle name="Normal 42 13" xfId="17015" xr:uid="{DBBBAC88-E67D-49E3-B3C9-07F329E266A9}"/>
    <cellStyle name="Normal 42 14" xfId="19241" xr:uid="{03EA1ABC-E1CD-4ED0-A521-B11A55592A8F}"/>
    <cellStyle name="Normal 42 15" xfId="9540" xr:uid="{B3FD7D03-7A74-46ED-8C21-59A5976D5391}"/>
    <cellStyle name="Normal 42 15 2" xfId="20861" xr:uid="{4B254911-56E4-4AF6-8913-687857E2CACB}"/>
    <cellStyle name="Normal 42 15 2 2" xfId="26417" xr:uid="{A5BDFAE0-04D8-449B-8D6F-5DAE0F5F9577}"/>
    <cellStyle name="Normal 42 15 2 3" xfId="31911" xr:uid="{43D14565-2C5F-462B-83EE-A7B59D33B8BF}"/>
    <cellStyle name="Normal 42 15 2 4" xfId="37395" xr:uid="{7298ECFC-9E86-42FF-B890-CF3F9E7A7C64}"/>
    <cellStyle name="Normal 42 15 3" xfId="23688" xr:uid="{5DF20C13-034D-46CF-985D-A3F32BA9904E}"/>
    <cellStyle name="Normal 42 15 4" xfId="29182" xr:uid="{09B7B86A-5EEF-434B-A1EF-C4D8A0FA5680}"/>
    <cellStyle name="Normal 42 15 5" xfId="34666" xr:uid="{162BBD7E-D680-403E-8EEF-E3924148D51D}"/>
    <cellStyle name="Normal 42 2" xfId="6429" xr:uid="{2840A9BA-C81C-4E53-9560-ED114125A84E}"/>
    <cellStyle name="Normal 42 2 2" xfId="14841" xr:uid="{D3A10885-7B56-4F09-A117-2334041A0E72}"/>
    <cellStyle name="Normal 42 2 2 2" xfId="22128" xr:uid="{5DFA93CF-6437-4BE5-A45A-FA2BCD9FE9D9}"/>
    <cellStyle name="Normal 42 2 2 2 2" xfId="27684" xr:uid="{B4464FB3-96FF-47EC-9A21-41C48C701FC3}"/>
    <cellStyle name="Normal 42 2 2 2 3" xfId="33178" xr:uid="{2A15EC66-8579-45DE-917C-1FCA39A0DC4C}"/>
    <cellStyle name="Normal 42 2 2 2 4" xfId="38662" xr:uid="{1875609A-96D0-4EC4-9930-311F53DD405E}"/>
    <cellStyle name="Normal 42 2 2 3" xfId="24955" xr:uid="{0CACA75D-60D2-4CFE-80C4-EEEB9BECF34F}"/>
    <cellStyle name="Normal 42 2 2 4" xfId="30449" xr:uid="{DD049A91-37D6-44FA-BEB6-545180C441F9}"/>
    <cellStyle name="Normal 42 2 2 5" xfId="35933" xr:uid="{18EBE841-A871-4E08-BE99-E042712328EA}"/>
    <cellStyle name="Normal 42 2 3" xfId="11781" xr:uid="{FAEA1A0F-EA07-4F24-8996-6A8D6C4B39E7}"/>
    <cellStyle name="Normal 42 2 4" xfId="17017" xr:uid="{7F23D7A2-8650-4169-9435-D54DB2CD438B}"/>
    <cellStyle name="Normal 42 2 5" xfId="19243" xr:uid="{3445E5BE-379A-4343-9D1D-C43E89DEA3D6}"/>
    <cellStyle name="Normal 42 2 6" xfId="9542" xr:uid="{ACA02DF0-58F9-4A37-8E90-97B5EBEA2FA7}"/>
    <cellStyle name="Normal 42 2 6 2" xfId="20863" xr:uid="{08F1F426-086B-4BE0-9364-786AEA8A4D0C}"/>
    <cellStyle name="Normal 42 2 6 2 2" xfId="26419" xr:uid="{6FE59809-4A01-47A3-9D8B-9CF8A4888EAA}"/>
    <cellStyle name="Normal 42 2 6 2 3" xfId="31913" xr:uid="{70378C16-FBBA-4650-A921-BB8C76463D85}"/>
    <cellStyle name="Normal 42 2 6 2 4" xfId="37397" xr:uid="{00A5094C-2794-46BF-A005-D039A045DB1C}"/>
    <cellStyle name="Normal 42 2 6 3" xfId="23690" xr:uid="{EC2739B4-1579-4099-A629-571FD8E5048E}"/>
    <cellStyle name="Normal 42 2 6 4" xfId="29184" xr:uid="{4F484006-B363-4A3D-BC3A-8FF527C74C99}"/>
    <cellStyle name="Normal 42 2 6 5" xfId="34668" xr:uid="{C59C944E-B7FD-48AD-B07C-6B9A345594C4}"/>
    <cellStyle name="Normal 42 3" xfId="6430" xr:uid="{93ABB74B-8B4B-4ACB-8314-6913DCF3EA6C}"/>
    <cellStyle name="Normal 42 3 2" xfId="14842" xr:uid="{3F85E583-9D39-4540-8238-F3C6B31791B5}"/>
    <cellStyle name="Normal 42 3 2 2" xfId="22129" xr:uid="{0FD7F277-69DA-4650-907F-ABC6E437657E}"/>
    <cellStyle name="Normal 42 3 2 2 2" xfId="27685" xr:uid="{6A5807D1-045A-4F51-AD45-BC0C758991B8}"/>
    <cellStyle name="Normal 42 3 2 2 3" xfId="33179" xr:uid="{3065DB4E-3656-40F5-83F7-7DB5337D3DD4}"/>
    <cellStyle name="Normal 42 3 2 2 4" xfId="38663" xr:uid="{B31F6261-24C7-4C16-A519-F357DDD3FB1E}"/>
    <cellStyle name="Normal 42 3 2 3" xfId="24956" xr:uid="{7945B094-F774-4159-B009-10BC9345934D}"/>
    <cellStyle name="Normal 42 3 2 4" xfId="30450" xr:uid="{C409A209-9F8B-4745-B330-E4E083CF1092}"/>
    <cellStyle name="Normal 42 3 2 5" xfId="35934" xr:uid="{152805FA-026D-4972-B0E4-62498FDEE190}"/>
    <cellStyle name="Normal 42 3 3" xfId="11782" xr:uid="{8E939F92-ECA4-4321-9D43-F0B99A530FED}"/>
    <cellStyle name="Normal 42 3 4" xfId="17018" xr:uid="{0DCA9222-950D-473B-92BF-F055E983B6E1}"/>
    <cellStyle name="Normal 42 3 5" xfId="19244" xr:uid="{AD4053E8-58E5-4FAD-AD38-CB544D626DD5}"/>
    <cellStyle name="Normal 42 3 6" xfId="9543" xr:uid="{08A8FC22-0115-4EED-B69E-796B7B37EE76}"/>
    <cellStyle name="Normal 42 3 6 2" xfId="20864" xr:uid="{52799EFE-9F2B-4A54-82CA-4192E2CAAC56}"/>
    <cellStyle name="Normal 42 3 6 2 2" xfId="26420" xr:uid="{C9DDD6C3-92DE-4585-B41E-44D1DCAF8461}"/>
    <cellStyle name="Normal 42 3 6 2 3" xfId="31914" xr:uid="{7A421E02-B2D6-4E5D-A25A-1F030314F9AC}"/>
    <cellStyle name="Normal 42 3 6 2 4" xfId="37398" xr:uid="{F5907490-BB53-4811-821C-4992BD227D29}"/>
    <cellStyle name="Normal 42 3 6 3" xfId="23691" xr:uid="{618D8E64-5C4D-4CBC-BBF1-D0950F6686BA}"/>
    <cellStyle name="Normal 42 3 6 4" xfId="29185" xr:uid="{BCF38A47-5C5C-4841-B70D-D18DF9A9726E}"/>
    <cellStyle name="Normal 42 3 6 5" xfId="34669" xr:uid="{4AA012B6-9130-4C60-84A8-391211F11A2A}"/>
    <cellStyle name="Normal 42 4" xfId="6431" xr:uid="{8EB57703-426D-4866-B84E-846D0A97EC14}"/>
    <cellStyle name="Normal 42 4 2" xfId="14843" xr:uid="{32ECA010-BD69-46EF-A868-FF282B3CCDFD}"/>
    <cellStyle name="Normal 42 4 2 2" xfId="22130" xr:uid="{271B26B8-511C-4950-AA55-E1B741516CE3}"/>
    <cellStyle name="Normal 42 4 2 2 2" xfId="27686" xr:uid="{2B0867FD-1142-47FC-8C99-71052B6956D6}"/>
    <cellStyle name="Normal 42 4 2 2 3" xfId="33180" xr:uid="{F34DC598-9FA4-4C04-B46A-AA3E1CA07AED}"/>
    <cellStyle name="Normal 42 4 2 2 4" xfId="38664" xr:uid="{233D11ED-4FE9-4A54-9B9F-0251505D3CAC}"/>
    <cellStyle name="Normal 42 4 2 3" xfId="24957" xr:uid="{C19E74E7-590A-4EA3-AE1E-A10DDFD38E73}"/>
    <cellStyle name="Normal 42 4 2 4" xfId="30451" xr:uid="{0DE35C7E-B4EC-4059-8A09-A01E6C24E41F}"/>
    <cellStyle name="Normal 42 4 2 5" xfId="35935" xr:uid="{EC0BA91C-DE27-4D11-A341-FDD4E29E7585}"/>
    <cellStyle name="Normal 42 4 3" xfId="11783" xr:uid="{A0436A97-9205-4951-A20B-9E6EEB312365}"/>
    <cellStyle name="Normal 42 4 4" xfId="17019" xr:uid="{F4DA7689-FC72-4F33-A97C-6D6F409B2C94}"/>
    <cellStyle name="Normal 42 4 5" xfId="19245" xr:uid="{0ED49094-B312-4B43-A937-1317C7785AB1}"/>
    <cellStyle name="Normal 42 4 6" xfId="9544" xr:uid="{2537A1CF-7E75-4C46-B722-CB7DC264E591}"/>
    <cellStyle name="Normal 42 4 6 2" xfId="20865" xr:uid="{8D4817A6-A6E7-41A5-BE75-F081520BA179}"/>
    <cellStyle name="Normal 42 4 6 2 2" xfId="26421" xr:uid="{6E64E76A-7CDA-47C1-82B1-7C6883E7552E}"/>
    <cellStyle name="Normal 42 4 6 2 3" xfId="31915" xr:uid="{D407E479-3173-495E-8881-AEC121F318A2}"/>
    <cellStyle name="Normal 42 4 6 2 4" xfId="37399" xr:uid="{B6E98A80-E4E2-44E2-B50E-37CF62A985F5}"/>
    <cellStyle name="Normal 42 4 6 3" xfId="23692" xr:uid="{755550D1-6994-46B1-B77D-15763D8F94F1}"/>
    <cellStyle name="Normal 42 4 6 4" xfId="29186" xr:uid="{0D6BD02F-EB28-4055-9DD4-2132EB988ED6}"/>
    <cellStyle name="Normal 42 4 6 5" xfId="34670" xr:uid="{83AA2074-FF71-412C-BD85-AA824408EC35}"/>
    <cellStyle name="Normal 42 5" xfId="6432" xr:uid="{964D8901-1065-413A-B68F-9F8AA2AF4C14}"/>
    <cellStyle name="Normal 42 5 2" xfId="14844" xr:uid="{BD277D97-FBD2-4692-842C-92C6BCE2A8C1}"/>
    <cellStyle name="Normal 42 5 2 2" xfId="22131" xr:uid="{84A7C6AA-DAD4-4475-B21E-739781CF7FFE}"/>
    <cellStyle name="Normal 42 5 2 2 2" xfId="27687" xr:uid="{A069727D-F9BB-4D1A-B3AB-C5195CA9A408}"/>
    <cellStyle name="Normal 42 5 2 2 3" xfId="33181" xr:uid="{0C6925C6-B44B-4750-89BF-8191ED3557F1}"/>
    <cellStyle name="Normal 42 5 2 2 4" xfId="38665" xr:uid="{A81588B6-2829-4888-A1D5-14CC681AE3AF}"/>
    <cellStyle name="Normal 42 5 2 3" xfId="24958" xr:uid="{23A271F4-2B80-41D3-AF47-530BFDDE4965}"/>
    <cellStyle name="Normal 42 5 2 4" xfId="30452" xr:uid="{E5701F8E-A61B-49AD-8C55-6F203FD86E6D}"/>
    <cellStyle name="Normal 42 5 2 5" xfId="35936" xr:uid="{9A49871F-1B94-4B89-A418-FBDA3D616F55}"/>
    <cellStyle name="Normal 42 5 3" xfId="11784" xr:uid="{DF1DDE69-8B32-40FE-BE7F-1FEA89349C3C}"/>
    <cellStyle name="Normal 42 5 4" xfId="17020" xr:uid="{95EAE3C1-DE2E-49D4-A8F0-3F1EB4242A75}"/>
    <cellStyle name="Normal 42 5 5" xfId="19246" xr:uid="{629F036F-B5C8-462A-9734-2836C4B64419}"/>
    <cellStyle name="Normal 42 5 6" xfId="9545" xr:uid="{46ADB984-C177-45C8-B1B6-1A6E2F55025F}"/>
    <cellStyle name="Normal 42 5 6 2" xfId="20866" xr:uid="{BED36E87-61F5-4516-8A02-3D189CEF6234}"/>
    <cellStyle name="Normal 42 5 6 2 2" xfId="26422" xr:uid="{BA9CF00A-4E6C-49FB-BA71-AFBB14FF49B3}"/>
    <cellStyle name="Normal 42 5 6 2 3" xfId="31916" xr:uid="{EC484EC0-482E-4289-ADDF-43B599B2E4D9}"/>
    <cellStyle name="Normal 42 5 6 2 4" xfId="37400" xr:uid="{BBC14232-99F3-4840-925E-EB04018A2AB1}"/>
    <cellStyle name="Normal 42 5 6 3" xfId="23693" xr:uid="{E3C731AE-563B-4437-9860-CC2D3317C5D6}"/>
    <cellStyle name="Normal 42 5 6 4" xfId="29187" xr:uid="{1C433DD5-B540-42B9-B25B-CFECD733382A}"/>
    <cellStyle name="Normal 42 5 6 5" xfId="34671" xr:uid="{CD563C04-D5B6-4777-A812-6E7A93B082CE}"/>
    <cellStyle name="Normal 42 6" xfId="6433" xr:uid="{A59B3B69-D3BF-4A5D-BCF2-79A4DBA2F957}"/>
    <cellStyle name="Normal 42 6 2" xfId="14845" xr:uid="{A01F8C7A-EE05-465A-94BD-CBC1FA5505A7}"/>
    <cellStyle name="Normal 42 6 2 2" xfId="22132" xr:uid="{72FA6E9E-3DC0-41F0-96C7-85531C601206}"/>
    <cellStyle name="Normal 42 6 2 2 2" xfId="27688" xr:uid="{4EAB715C-2A5A-4C9D-8522-88345FD44C6D}"/>
    <cellStyle name="Normal 42 6 2 2 3" xfId="33182" xr:uid="{8DE2D842-D406-4894-9E66-7474A11B3BBA}"/>
    <cellStyle name="Normal 42 6 2 2 4" xfId="38666" xr:uid="{A7ACDD18-63AB-44E8-ACA7-3041AEA5FCE1}"/>
    <cellStyle name="Normal 42 6 2 3" xfId="24959" xr:uid="{5741EC71-0B9D-4BC5-9826-D16C4C04CA3E}"/>
    <cellStyle name="Normal 42 6 2 4" xfId="30453" xr:uid="{7C918543-8038-4586-80AF-A30F659C622A}"/>
    <cellStyle name="Normal 42 6 2 5" xfId="35937" xr:uid="{986FEED3-9B18-492E-B40D-1B007ED3DCE3}"/>
    <cellStyle name="Normal 42 6 3" xfId="11785" xr:uid="{0DD35EA8-BE10-470A-A478-F3C152CF7AA5}"/>
    <cellStyle name="Normal 42 6 4" xfId="17021" xr:uid="{C820DAE1-5811-4B2B-96FE-564029AE44CE}"/>
    <cellStyle name="Normal 42 6 5" xfId="19247" xr:uid="{5F147C26-AA6E-483E-BC6B-5747C9DFA770}"/>
    <cellStyle name="Normal 42 6 6" xfId="9546" xr:uid="{6B1B34BA-1633-4E7C-A940-5F50790D4FF2}"/>
    <cellStyle name="Normal 42 6 6 2" xfId="20867" xr:uid="{E9E9BAD1-8269-4AAC-8D74-FF83C834F835}"/>
    <cellStyle name="Normal 42 6 6 2 2" xfId="26423" xr:uid="{DA0F21CF-B288-4A5C-B6A9-94EBB60F79CE}"/>
    <cellStyle name="Normal 42 6 6 2 3" xfId="31917" xr:uid="{186F3A55-4920-4C51-9F0D-063152DDED64}"/>
    <cellStyle name="Normal 42 6 6 2 4" xfId="37401" xr:uid="{2EA3673A-6836-4EFA-9796-1F83AE546859}"/>
    <cellStyle name="Normal 42 6 6 3" xfId="23694" xr:uid="{16FA8B6C-332F-4A18-889E-EC8F5BFC9C79}"/>
    <cellStyle name="Normal 42 6 6 4" xfId="29188" xr:uid="{B91422CF-FB98-4FC6-9333-80C9E31778DB}"/>
    <cellStyle name="Normal 42 6 6 5" xfId="34672" xr:uid="{08CAE51C-76F8-4CD0-A64C-F0733E912E22}"/>
    <cellStyle name="Normal 42 7" xfId="6434" xr:uid="{9A3377E4-1DD6-420A-AEA2-4BF064E73F97}"/>
    <cellStyle name="Normal 42 7 2" xfId="14846" xr:uid="{C7C6CBE0-61B8-4D02-B130-7894D1DB5708}"/>
    <cellStyle name="Normal 42 7 2 2" xfId="22133" xr:uid="{A1262024-CBA7-4185-B69B-96AFA4998BAC}"/>
    <cellStyle name="Normal 42 7 2 2 2" xfId="27689" xr:uid="{32FAA330-F856-4A7B-BBB9-417C14024B91}"/>
    <cellStyle name="Normal 42 7 2 2 3" xfId="33183" xr:uid="{A60A5AAF-5B3E-4081-A198-7037A8AE0B5A}"/>
    <cellStyle name="Normal 42 7 2 2 4" xfId="38667" xr:uid="{8B744C83-7505-4F1D-8603-5C2D8274A325}"/>
    <cellStyle name="Normal 42 7 2 3" xfId="24960" xr:uid="{55345908-8EB5-488F-A013-0C6C735DA6B2}"/>
    <cellStyle name="Normal 42 7 2 4" xfId="30454" xr:uid="{F7E2DB98-F565-4FDD-8C3D-86C387ED2F1F}"/>
    <cellStyle name="Normal 42 7 2 5" xfId="35938" xr:uid="{EC378280-3382-46F9-A66F-E5BC2599F314}"/>
    <cellStyle name="Normal 42 7 3" xfId="11786" xr:uid="{1382D01F-E020-4430-B10B-DDAC329CF8E1}"/>
    <cellStyle name="Normal 42 7 4" xfId="17022" xr:uid="{E9645213-67B3-46A1-9C5C-FD2AA259FE77}"/>
    <cellStyle name="Normal 42 7 5" xfId="19248" xr:uid="{F2AC15A6-9E88-4904-959C-0E57F0C8F2FA}"/>
    <cellStyle name="Normal 42 7 6" xfId="9547" xr:uid="{F11B4EDD-38E5-4086-BA7A-9E271D2F42F9}"/>
    <cellStyle name="Normal 42 7 6 2" xfId="20868" xr:uid="{94E70907-C53F-4B96-BEB1-BB331471CA69}"/>
    <cellStyle name="Normal 42 7 6 2 2" xfId="26424" xr:uid="{F037DC0B-5B6A-4186-A573-7DE96666BCB1}"/>
    <cellStyle name="Normal 42 7 6 2 3" xfId="31918" xr:uid="{F31283BB-4B5E-4DCC-9147-C6388321668D}"/>
    <cellStyle name="Normal 42 7 6 2 4" xfId="37402" xr:uid="{94FADB32-017B-40D2-B278-92971301584A}"/>
    <cellStyle name="Normal 42 7 6 3" xfId="23695" xr:uid="{ACDDF1C9-633A-4A97-9811-BA7B03A86FC7}"/>
    <cellStyle name="Normal 42 7 6 4" xfId="29189" xr:uid="{A94A62A0-0773-40A5-A0D8-A784A4FE5CC8}"/>
    <cellStyle name="Normal 42 7 6 5" xfId="34673" xr:uid="{86AD6006-BC02-4B3D-A662-EDF2E6C09A71}"/>
    <cellStyle name="Normal 42 8" xfId="6435" xr:uid="{AF89AED0-68C3-4888-86B7-C2C1E6048898}"/>
    <cellStyle name="Normal 42 8 2" xfId="14847" xr:uid="{21B522F8-9782-49DA-8C80-38A468584A35}"/>
    <cellStyle name="Normal 42 8 2 2" xfId="22134" xr:uid="{620D76C8-4C42-4DA2-A284-D7D91B77C06D}"/>
    <cellStyle name="Normal 42 8 2 2 2" xfId="27690" xr:uid="{554B1AB8-8ED1-419D-A350-4D8E5F77D052}"/>
    <cellStyle name="Normal 42 8 2 2 3" xfId="33184" xr:uid="{99A3409D-7218-4C80-BE5F-0D9FC6460B3F}"/>
    <cellStyle name="Normal 42 8 2 2 4" xfId="38668" xr:uid="{594099F5-168E-47A1-9B18-B79864E18849}"/>
    <cellStyle name="Normal 42 8 2 3" xfId="24961" xr:uid="{D5D76C55-D7DC-4728-9D7A-C25DB695E7DD}"/>
    <cellStyle name="Normal 42 8 2 4" xfId="30455" xr:uid="{3A4F5FA3-904C-4EB6-B8DB-3D933727D04F}"/>
    <cellStyle name="Normal 42 8 2 5" xfId="35939" xr:uid="{B3FFB4EE-E00A-4464-A17D-F2B51A3D8C9E}"/>
    <cellStyle name="Normal 42 8 3" xfId="11787" xr:uid="{065E116E-440D-4093-99AC-8088B24037E0}"/>
    <cellStyle name="Normal 42 8 4" xfId="17023" xr:uid="{DC50E832-29A6-496B-8AA7-8F45C18E0162}"/>
    <cellStyle name="Normal 42 8 5" xfId="19249" xr:uid="{14B00824-3BE4-4126-8396-32360D9EEC1E}"/>
    <cellStyle name="Normal 42 8 6" xfId="9548" xr:uid="{810B831C-BE9A-44AD-A538-36580E01DBFC}"/>
    <cellStyle name="Normal 42 8 6 2" xfId="20869" xr:uid="{E0A16F1F-ADD4-4FDD-A9B2-049D6D61A8A4}"/>
    <cellStyle name="Normal 42 8 6 2 2" xfId="26425" xr:uid="{B48867DF-A0D2-4CBC-9567-B0EA7782C6AC}"/>
    <cellStyle name="Normal 42 8 6 2 3" xfId="31919" xr:uid="{DD944A61-A1A2-4039-83FA-714439CF6A2F}"/>
    <cellStyle name="Normal 42 8 6 2 4" xfId="37403" xr:uid="{C1AA2DB5-25D3-45CA-9136-58375FCBCAFD}"/>
    <cellStyle name="Normal 42 8 6 3" xfId="23696" xr:uid="{E3FF3648-EF15-43FE-99EE-2CF145F75382}"/>
    <cellStyle name="Normal 42 8 6 4" xfId="29190" xr:uid="{148AB65C-10C4-41C6-9BA7-1C827A7F6B61}"/>
    <cellStyle name="Normal 42 8 6 5" xfId="34674" xr:uid="{51EFB8A7-318E-4FBA-8F4D-7828B6BE8ACA}"/>
    <cellStyle name="Normal 42 9" xfId="6436" xr:uid="{376AEA10-1CB4-492A-B0F6-60F9C27096A8}"/>
    <cellStyle name="Normal 42 9 2" xfId="14848" xr:uid="{653F0A97-C2A0-4D53-91DF-51EDA3AB98DA}"/>
    <cellStyle name="Normal 42 9 2 2" xfId="22135" xr:uid="{485BD2E0-D306-40BC-8179-D8F651E5BEEB}"/>
    <cellStyle name="Normal 42 9 2 2 2" xfId="27691" xr:uid="{404EEAF9-E6F3-461E-9E09-81409781BD2E}"/>
    <cellStyle name="Normal 42 9 2 2 3" xfId="33185" xr:uid="{17F32BEF-1B1D-4FD9-BC26-4F55FE71298A}"/>
    <cellStyle name="Normal 42 9 2 2 4" xfId="38669" xr:uid="{C29B4AD4-C5F2-4B29-92D6-3F276B1262BB}"/>
    <cellStyle name="Normal 42 9 2 3" xfId="24962" xr:uid="{AE9BC9F5-C67C-4D70-81FE-890FBC477BB7}"/>
    <cellStyle name="Normal 42 9 2 4" xfId="30456" xr:uid="{0FC3A6D8-98B9-4516-BAB0-AEEF88AA2964}"/>
    <cellStyle name="Normal 42 9 2 5" xfId="35940" xr:uid="{A3BBB938-3AA4-4829-816B-9E5E8DC1614C}"/>
    <cellStyle name="Normal 42 9 3" xfId="11788" xr:uid="{3159AD11-4115-47B6-A0AC-ACD41099D4B6}"/>
    <cellStyle name="Normal 42 9 4" xfId="17024" xr:uid="{1C24B233-9123-46D9-961D-55B6B8566B99}"/>
    <cellStyle name="Normal 42 9 5" xfId="19250" xr:uid="{0B914E56-B844-4475-B9AE-2797A316B8CD}"/>
    <cellStyle name="Normal 42 9 6" xfId="9549" xr:uid="{EDE53A86-3C87-4C5F-8A17-8926010B9B34}"/>
    <cellStyle name="Normal 42 9 6 2" xfId="20870" xr:uid="{D392B26F-DB5F-492B-81BB-D1CF0F7DFFEB}"/>
    <cellStyle name="Normal 42 9 6 2 2" xfId="26426" xr:uid="{F3E52F19-6F9C-4645-935D-2024F42AB0D8}"/>
    <cellStyle name="Normal 42 9 6 2 3" xfId="31920" xr:uid="{A45FE22F-C817-45CF-B62F-39106DACA65F}"/>
    <cellStyle name="Normal 42 9 6 2 4" xfId="37404" xr:uid="{9ECBD9FA-EA76-4E8D-B6D2-5C295864F4E9}"/>
    <cellStyle name="Normal 42 9 6 3" xfId="23697" xr:uid="{6F5670F6-8CE1-4118-8A4E-B4415E67A060}"/>
    <cellStyle name="Normal 42 9 6 4" xfId="29191" xr:uid="{0C85DC75-58E5-4B69-9769-D7EB1113B3ED}"/>
    <cellStyle name="Normal 42 9 6 5" xfId="34675" xr:uid="{C0A3BA10-0B24-4289-B6C9-B2D7BCF0F05D}"/>
    <cellStyle name="Normal 420" xfId="39638" xr:uid="{7F2017DC-C4E3-4A54-8664-1BABDF617A9C}"/>
    <cellStyle name="Normal 421" xfId="39639" xr:uid="{77B6AF50-A5F2-49A6-A3D3-FC4057D85B04}"/>
    <cellStyle name="Normal 422" xfId="39640" xr:uid="{5E06F668-B63B-4E8E-AF27-8300CED2F0AB}"/>
    <cellStyle name="Normal 423" xfId="39641" xr:uid="{FFDBEAB0-5386-4516-B1A5-D0329C629F16}"/>
    <cellStyle name="Normal 424" xfId="39642" xr:uid="{5AD9015D-61EF-4589-B943-2234091D95E0}"/>
    <cellStyle name="Normal 425" xfId="39643" xr:uid="{218E2E4D-5CA3-40F5-9ED8-C95B31F3952A}"/>
    <cellStyle name="Normal 426" xfId="39644" xr:uid="{FF7FF7BF-99DF-41CB-ADB1-1CEFC0071248}"/>
    <cellStyle name="Normal 427" xfId="39645" xr:uid="{1F6D90AA-4CA5-4043-BD86-C821888A6C3E}"/>
    <cellStyle name="Normal 428" xfId="39646" xr:uid="{0EA32993-2688-4930-A545-F10E40021648}"/>
    <cellStyle name="Normal 429" xfId="39647" xr:uid="{304D6676-C2BD-429E-A766-5948BD00134E}"/>
    <cellStyle name="Normal 43" xfId="6437" xr:uid="{A54A05B0-F764-4C70-8E3F-964CAB9650BF}"/>
    <cellStyle name="Normal 43 10" xfId="6438" xr:uid="{1828435A-0EF4-48EC-B6EF-46593D65D9B0}"/>
    <cellStyle name="Normal 43 10 2" xfId="14850" xr:uid="{834A525D-AD65-4BC5-BB25-0C17D17753CD}"/>
    <cellStyle name="Normal 43 10 2 2" xfId="22137" xr:uid="{2272CD81-0B96-4218-BDE7-B85F22162DCA}"/>
    <cellStyle name="Normal 43 10 2 2 2" xfId="27693" xr:uid="{847F6BF1-2F26-431B-8839-BB843151F4CA}"/>
    <cellStyle name="Normal 43 10 2 2 3" xfId="33187" xr:uid="{DFD71666-5C05-47CC-BB39-A28C5FF1AC4E}"/>
    <cellStyle name="Normal 43 10 2 2 4" xfId="38671" xr:uid="{24E4898E-5B0E-4F9E-B974-717855142B71}"/>
    <cellStyle name="Normal 43 10 2 3" xfId="24964" xr:uid="{B0FA4244-E713-4FFF-B4E4-46414270CD83}"/>
    <cellStyle name="Normal 43 10 2 4" xfId="30458" xr:uid="{40A3AA65-77C0-4188-B20E-91259A638AB6}"/>
    <cellStyle name="Normal 43 10 2 5" xfId="35942" xr:uid="{3A09922D-B3DA-42C5-A551-74A327763147}"/>
    <cellStyle name="Normal 43 10 3" xfId="11790" xr:uid="{B9A09A94-3F89-435C-92F1-84E2807D6D54}"/>
    <cellStyle name="Normal 43 10 4" xfId="17026" xr:uid="{77C3B0B3-98E9-4CD0-BB8F-A8D7E0F50131}"/>
    <cellStyle name="Normal 43 10 5" xfId="19252" xr:uid="{A4400AFD-638B-465D-AED5-1CAE193F6FAD}"/>
    <cellStyle name="Normal 43 10 6" xfId="9551" xr:uid="{9CEDE2A3-B020-4E3F-AA12-F96F61871D9E}"/>
    <cellStyle name="Normal 43 10 6 2" xfId="20872" xr:uid="{1DD44774-A099-4211-AA06-4CD78CF2F05F}"/>
    <cellStyle name="Normal 43 10 6 2 2" xfId="26428" xr:uid="{BEEFE2B2-3EE1-448B-9C2F-102E3CA6AC0A}"/>
    <cellStyle name="Normal 43 10 6 2 3" xfId="31922" xr:uid="{46F853B5-2B42-403C-AFAB-108603B2CE59}"/>
    <cellStyle name="Normal 43 10 6 2 4" xfId="37406" xr:uid="{FFF4590F-8C3E-4BCF-8C2C-BE035B25689B}"/>
    <cellStyle name="Normal 43 10 6 3" xfId="23699" xr:uid="{16CD499E-369E-47C5-A8A5-88248BFAC4C3}"/>
    <cellStyle name="Normal 43 10 6 4" xfId="29193" xr:uid="{85E27636-B524-4AB0-B94B-C9A0424F1025}"/>
    <cellStyle name="Normal 43 10 6 5" xfId="34677" xr:uid="{00069A93-5879-4B7E-9088-CF506D903515}"/>
    <cellStyle name="Normal 43 11" xfId="14849" xr:uid="{EA1CE837-73E7-4407-9EA2-A0C8915F0E61}"/>
    <cellStyle name="Normal 43 11 2" xfId="22136" xr:uid="{69767321-2B8F-4F82-871A-E12CBBE58DEB}"/>
    <cellStyle name="Normal 43 11 2 2" xfId="27692" xr:uid="{7E212DDB-A68C-421F-AF8F-C2D10BB49823}"/>
    <cellStyle name="Normal 43 11 2 3" xfId="33186" xr:uid="{FCE11F3F-7636-4245-83DA-32E8AD352BBA}"/>
    <cellStyle name="Normal 43 11 2 4" xfId="38670" xr:uid="{AD06C2A2-DE63-4607-849C-3ABCA1A13452}"/>
    <cellStyle name="Normal 43 11 3" xfId="24963" xr:uid="{A41C370D-1FDE-473A-9969-3EAB1BF5BFA0}"/>
    <cellStyle name="Normal 43 11 4" xfId="30457" xr:uid="{69136346-6AF6-44C6-9AA1-B8048E928237}"/>
    <cellStyle name="Normal 43 11 5" xfId="35941" xr:uid="{2FE4D3B5-1647-48D1-991D-36C1D61A7902}"/>
    <cellStyle name="Normal 43 12" xfId="11789" xr:uid="{FD325AD1-ADC8-4EC4-A9C3-3E736131DB35}"/>
    <cellStyle name="Normal 43 13" xfId="17025" xr:uid="{B6D7D94A-B58C-497D-8708-4CE22D8565AE}"/>
    <cellStyle name="Normal 43 14" xfId="19251" xr:uid="{729172C2-F904-4802-B876-EBBC9A6B7D77}"/>
    <cellStyle name="Normal 43 15" xfId="9550" xr:uid="{15C0123C-E044-460A-A322-1E60325165C3}"/>
    <cellStyle name="Normal 43 15 2" xfId="20871" xr:uid="{03B92287-C769-40E5-B6D5-9853C5AF78BB}"/>
    <cellStyle name="Normal 43 15 2 2" xfId="26427" xr:uid="{C07F7FC7-8145-44E3-A0A5-2026F32786DB}"/>
    <cellStyle name="Normal 43 15 2 3" xfId="31921" xr:uid="{AA5DC325-8510-471C-BB7E-FE7C5DDA331A}"/>
    <cellStyle name="Normal 43 15 2 4" xfId="37405" xr:uid="{6CFBA505-DD51-46F6-9ABA-A9AA8BD49B38}"/>
    <cellStyle name="Normal 43 15 3" xfId="23698" xr:uid="{938E37C4-4854-4409-A993-77BCFB6543F1}"/>
    <cellStyle name="Normal 43 15 4" xfId="29192" xr:uid="{06F19757-7F87-4C8C-AA7B-2487654E3B13}"/>
    <cellStyle name="Normal 43 15 5" xfId="34676" xr:uid="{F64788F5-1502-46E4-83DC-05574939527E}"/>
    <cellStyle name="Normal 43 2" xfId="6439" xr:uid="{1986E04A-CEAA-4A25-A5B9-D8AFFCD9C3C8}"/>
    <cellStyle name="Normal 43 2 2" xfId="14851" xr:uid="{D561016B-48A7-4275-86D4-515293BD7331}"/>
    <cellStyle name="Normal 43 2 2 2" xfId="22138" xr:uid="{50B615BA-F2A5-4BA3-8893-B6F695364DA5}"/>
    <cellStyle name="Normal 43 2 2 2 2" xfId="27694" xr:uid="{FA8D80F9-8260-4896-885E-36B346D59F0E}"/>
    <cellStyle name="Normal 43 2 2 2 3" xfId="33188" xr:uid="{9939C4A0-4AFC-4339-A582-80032433E9AB}"/>
    <cellStyle name="Normal 43 2 2 2 4" xfId="38672" xr:uid="{988F729F-4C03-4383-B7D1-5DC73404C6A2}"/>
    <cellStyle name="Normal 43 2 2 3" xfId="24965" xr:uid="{1036363C-465F-4AFA-A140-8FB44E7D1E4D}"/>
    <cellStyle name="Normal 43 2 2 4" xfId="30459" xr:uid="{07381389-669B-461F-BA4E-22623EED4F01}"/>
    <cellStyle name="Normal 43 2 2 5" xfId="35943" xr:uid="{6253B2C9-C979-4ADB-8BB8-742B1FC76DDF}"/>
    <cellStyle name="Normal 43 2 3" xfId="11791" xr:uid="{05D89D59-16B2-4604-8B46-3F1D248FE927}"/>
    <cellStyle name="Normal 43 2 4" xfId="17027" xr:uid="{DBF7DD4C-FF53-44D3-A037-C9D2621090AE}"/>
    <cellStyle name="Normal 43 2 5" xfId="19253" xr:uid="{9711B65C-F86C-48E7-BDEA-DF9976AF069B}"/>
    <cellStyle name="Normal 43 2 6" xfId="9552" xr:uid="{4A0814E5-B0A4-4D2B-8C16-0CB84C77316F}"/>
    <cellStyle name="Normal 43 2 6 2" xfId="20873" xr:uid="{D4D43FBA-42C4-4033-A5AF-91014A87FA4C}"/>
    <cellStyle name="Normal 43 2 6 2 2" xfId="26429" xr:uid="{136CE297-EC95-4509-81A0-7C66BCD1A273}"/>
    <cellStyle name="Normal 43 2 6 2 3" xfId="31923" xr:uid="{50EE2C63-41A4-42C0-A2B6-0A7B31AFCC55}"/>
    <cellStyle name="Normal 43 2 6 2 4" xfId="37407" xr:uid="{A4BF36C7-3171-45F9-8EAF-5B8561E26AB3}"/>
    <cellStyle name="Normal 43 2 6 3" xfId="23700" xr:uid="{F982510C-592B-432D-87F8-66A2D772DE81}"/>
    <cellStyle name="Normal 43 2 6 4" xfId="29194" xr:uid="{78C8C7C6-1B94-4201-B690-D6849065E14A}"/>
    <cellStyle name="Normal 43 2 6 5" xfId="34678" xr:uid="{4A168644-9E5B-4373-B851-9CCCC9F0F2CD}"/>
    <cellStyle name="Normal 43 3" xfId="6440" xr:uid="{D2B27E63-D19D-4719-A8F1-66B84CF6E13D}"/>
    <cellStyle name="Normal 43 3 2" xfId="14852" xr:uid="{8D3ECD07-2FBD-44EA-B601-7E8EFA6C22AB}"/>
    <cellStyle name="Normal 43 3 2 2" xfId="22139" xr:uid="{EA02F60A-2188-4E88-AEB5-ABE9678E7CA5}"/>
    <cellStyle name="Normal 43 3 2 2 2" xfId="27695" xr:uid="{E0E4C5D9-574C-4170-A48E-2B2DC4F89658}"/>
    <cellStyle name="Normal 43 3 2 2 3" xfId="33189" xr:uid="{73548298-C608-4926-89F1-EC8195D9A25D}"/>
    <cellStyle name="Normal 43 3 2 2 4" xfId="38673" xr:uid="{7036A62B-39F6-47BE-AFF0-89B4D8986FED}"/>
    <cellStyle name="Normal 43 3 2 3" xfId="24966" xr:uid="{C8E43DB8-1929-49D6-B2AD-66B09D436865}"/>
    <cellStyle name="Normal 43 3 2 4" xfId="30460" xr:uid="{B98DFD94-AD44-449A-802F-F37FB7C3FD34}"/>
    <cellStyle name="Normal 43 3 2 5" xfId="35944" xr:uid="{C1756054-46EA-472F-933B-15D5532157BD}"/>
    <cellStyle name="Normal 43 3 3" xfId="11792" xr:uid="{2474F934-90F1-4E7A-B037-12511E1AA579}"/>
    <cellStyle name="Normal 43 3 4" xfId="17028" xr:uid="{4120F86B-2A79-4F6E-B8A7-4201A6A4A2A4}"/>
    <cellStyle name="Normal 43 3 5" xfId="19254" xr:uid="{60A55833-30C9-426C-B202-2B19745E5BFF}"/>
    <cellStyle name="Normal 43 3 6" xfId="9553" xr:uid="{3378D5F9-D688-4BA5-806C-D5CBBAD400B7}"/>
    <cellStyle name="Normal 43 3 6 2" xfId="20874" xr:uid="{A8A768DF-80AB-460E-B0C5-D451917C2FAA}"/>
    <cellStyle name="Normal 43 3 6 2 2" xfId="26430" xr:uid="{CF21AE70-FE6B-4C51-B801-CB9DC2034B96}"/>
    <cellStyle name="Normal 43 3 6 2 3" xfId="31924" xr:uid="{29B8FDB1-D2E4-4EDD-A3FB-A62AB587A0F6}"/>
    <cellStyle name="Normal 43 3 6 2 4" xfId="37408" xr:uid="{2370B699-CECB-4D24-9ED7-6A95318BB627}"/>
    <cellStyle name="Normal 43 3 6 3" xfId="23701" xr:uid="{3D4199B7-E11E-4107-8707-20A0826B6F52}"/>
    <cellStyle name="Normal 43 3 6 4" xfId="29195" xr:uid="{976C2E49-C0D1-4C9C-B622-D376FA8FE0C4}"/>
    <cellStyle name="Normal 43 3 6 5" xfId="34679" xr:uid="{E39F7143-6B77-4C11-83C5-809E618B6740}"/>
    <cellStyle name="Normal 43 4" xfId="6441" xr:uid="{F4F96317-4274-4F03-8909-C4AE6DAEFA88}"/>
    <cellStyle name="Normal 43 4 2" xfId="14853" xr:uid="{A436FF18-73A2-4069-B6CB-DF271FEC0D53}"/>
    <cellStyle name="Normal 43 4 2 2" xfId="22140" xr:uid="{5B75FA2B-AD50-448A-9EB0-B9978C02A611}"/>
    <cellStyle name="Normal 43 4 2 2 2" xfId="27696" xr:uid="{21D2F229-DF03-4F43-A530-B75F110B1985}"/>
    <cellStyle name="Normal 43 4 2 2 3" xfId="33190" xr:uid="{DEE0916C-5426-44D1-84CB-DE73521F1090}"/>
    <cellStyle name="Normal 43 4 2 2 4" xfId="38674" xr:uid="{E5DD8B0B-2CCB-4291-817C-7D8020C8B4DF}"/>
    <cellStyle name="Normal 43 4 2 3" xfId="24967" xr:uid="{3A55CEBE-07EB-4527-8804-0B1EC77C946E}"/>
    <cellStyle name="Normal 43 4 2 4" xfId="30461" xr:uid="{F2EAF690-E928-4F2A-A733-FE8A9AAF8652}"/>
    <cellStyle name="Normal 43 4 2 5" xfId="35945" xr:uid="{0402D784-7B74-4FDB-B263-34A6C778F948}"/>
    <cellStyle name="Normal 43 4 3" xfId="11793" xr:uid="{69D21E6F-6673-4A2D-A5BA-B5A5DC35F007}"/>
    <cellStyle name="Normal 43 4 4" xfId="17029" xr:uid="{03810206-9FFE-4E8B-A101-D10EE92E816A}"/>
    <cellStyle name="Normal 43 4 5" xfId="19255" xr:uid="{35DA5879-065A-4782-8A71-BBC1E5967F2D}"/>
    <cellStyle name="Normal 43 4 6" xfId="9554" xr:uid="{94890959-3AA2-4F7C-8E4F-C7DDC21E33BD}"/>
    <cellStyle name="Normal 43 4 6 2" xfId="20875" xr:uid="{6D7E3192-4CBE-4061-ACF4-3709452B6C03}"/>
    <cellStyle name="Normal 43 4 6 2 2" xfId="26431" xr:uid="{787CED11-1AC9-465A-968B-BB2BE8D483F8}"/>
    <cellStyle name="Normal 43 4 6 2 3" xfId="31925" xr:uid="{6EFE3898-7BD5-4554-8959-DC6BE82190B0}"/>
    <cellStyle name="Normal 43 4 6 2 4" xfId="37409" xr:uid="{4745ED06-5B11-4C5D-88AF-7D54E8798D5B}"/>
    <cellStyle name="Normal 43 4 6 3" xfId="23702" xr:uid="{231DF0F3-9EF2-4F1A-8A7A-F8C26F3C990A}"/>
    <cellStyle name="Normal 43 4 6 4" xfId="29196" xr:uid="{C6A336C5-68DE-4BA1-87A7-846B3F8E8EE5}"/>
    <cellStyle name="Normal 43 4 6 5" xfId="34680" xr:uid="{D74B9F76-D9FE-4972-839E-B86A2FED0738}"/>
    <cellStyle name="Normal 43 5" xfId="6442" xr:uid="{20AA4E5E-4E96-4506-B6E9-EE127BD5F274}"/>
    <cellStyle name="Normal 43 5 2" xfId="14854" xr:uid="{AF1F77D2-5AF1-409D-A1B3-74EFC4F5CFD7}"/>
    <cellStyle name="Normal 43 5 2 2" xfId="22141" xr:uid="{20557EB7-D33D-4A7E-A928-E319A49D4EBC}"/>
    <cellStyle name="Normal 43 5 2 2 2" xfId="27697" xr:uid="{F387BDDD-E323-4767-94E9-C330C9847B17}"/>
    <cellStyle name="Normal 43 5 2 2 3" xfId="33191" xr:uid="{8DC2D434-27EC-402F-946C-3C1102DA8ED5}"/>
    <cellStyle name="Normal 43 5 2 2 4" xfId="38675" xr:uid="{CDDC82C3-1E89-472E-829C-BD03BA72692A}"/>
    <cellStyle name="Normal 43 5 2 3" xfId="24968" xr:uid="{7A8CCD64-A9E8-41BE-B7CC-663D66F8DD2C}"/>
    <cellStyle name="Normal 43 5 2 4" xfId="30462" xr:uid="{E9089CB4-4E63-4D5F-B963-4D27896F3FCB}"/>
    <cellStyle name="Normal 43 5 2 5" xfId="35946" xr:uid="{AB8CBE43-B714-43BA-816C-2355F0D0A390}"/>
    <cellStyle name="Normal 43 5 3" xfId="11794" xr:uid="{976A6CF0-ED97-47E0-A228-7F0FD1F4E929}"/>
    <cellStyle name="Normal 43 5 4" xfId="17030" xr:uid="{23015DBD-FAC8-4B98-AE0F-DB4013C39853}"/>
    <cellStyle name="Normal 43 5 5" xfId="19256" xr:uid="{C4FF7D28-DFE1-4188-A59E-99E47C47049B}"/>
    <cellStyle name="Normal 43 5 6" xfId="9555" xr:uid="{3D44E488-C1CC-4BE8-816B-FFF095D1399E}"/>
    <cellStyle name="Normal 43 5 6 2" xfId="20876" xr:uid="{DDD2288F-77AB-4C47-8154-8B7DD0FBD0E0}"/>
    <cellStyle name="Normal 43 5 6 2 2" xfId="26432" xr:uid="{0B51FEFB-D48F-4F75-A12C-9DB885CEA572}"/>
    <cellStyle name="Normal 43 5 6 2 3" xfId="31926" xr:uid="{3603DD88-95B0-4CCF-A262-A670BFF778DD}"/>
    <cellStyle name="Normal 43 5 6 2 4" xfId="37410" xr:uid="{E098831E-44C6-4166-961E-ECB62298DE1E}"/>
    <cellStyle name="Normal 43 5 6 3" xfId="23703" xr:uid="{34381998-1427-45A3-B892-EAEE7481C4DA}"/>
    <cellStyle name="Normal 43 5 6 4" xfId="29197" xr:uid="{C293D3E6-9B97-4E49-A426-C0A30EAD26B9}"/>
    <cellStyle name="Normal 43 5 6 5" xfId="34681" xr:uid="{F10C786C-352B-4B63-BCE3-010BFABB1A1E}"/>
    <cellStyle name="Normal 43 6" xfId="6443" xr:uid="{DCA7F4F3-35E4-4D23-B11C-7EA4C906C96F}"/>
    <cellStyle name="Normal 43 6 2" xfId="14855" xr:uid="{7A7B54F0-AB45-498F-B446-9E45D93A6713}"/>
    <cellStyle name="Normal 43 6 2 2" xfId="22142" xr:uid="{305674EA-0223-49F0-BD4A-2ECBB1C3DBF0}"/>
    <cellStyle name="Normal 43 6 2 2 2" xfId="27698" xr:uid="{E91CC1D3-8698-4F00-BF41-B146659239BF}"/>
    <cellStyle name="Normal 43 6 2 2 3" xfId="33192" xr:uid="{01766F2B-F388-4887-9A38-1FBB88216F38}"/>
    <cellStyle name="Normal 43 6 2 2 4" xfId="38676" xr:uid="{D3CDA56D-0D54-4BFC-8EA3-19948E305955}"/>
    <cellStyle name="Normal 43 6 2 3" xfId="24969" xr:uid="{77AA669B-EF3A-4BC5-8387-8F499819E07E}"/>
    <cellStyle name="Normal 43 6 2 4" xfId="30463" xr:uid="{579A3DE4-A3B4-4121-A513-13E578AFC1FD}"/>
    <cellStyle name="Normal 43 6 2 5" xfId="35947" xr:uid="{5F012FC8-AF1A-45FC-8085-DCFDA24F384A}"/>
    <cellStyle name="Normal 43 6 3" xfId="11795" xr:uid="{DF4F144B-BC4F-4784-BBE9-7E50B277D917}"/>
    <cellStyle name="Normal 43 6 4" xfId="17031" xr:uid="{E0EDF652-E89B-4330-9EBA-DDE077547943}"/>
    <cellStyle name="Normal 43 6 5" xfId="19257" xr:uid="{9ED0C408-6A59-4735-BE51-2F1E6BD08F82}"/>
    <cellStyle name="Normal 43 6 6" xfId="9556" xr:uid="{17AA91A3-E99B-4544-A282-5FFEA58E6206}"/>
    <cellStyle name="Normal 43 6 6 2" xfId="20877" xr:uid="{77302822-CEA7-4CE7-8226-96353C63B1E5}"/>
    <cellStyle name="Normal 43 6 6 2 2" xfId="26433" xr:uid="{17F92C80-014E-49E5-8517-55C00A074F7C}"/>
    <cellStyle name="Normal 43 6 6 2 3" xfId="31927" xr:uid="{F0EDA344-4C97-40E1-87F1-C5BFF98F6232}"/>
    <cellStyle name="Normal 43 6 6 2 4" xfId="37411" xr:uid="{97D47193-AA2F-4228-9E1E-DE9BE716916A}"/>
    <cellStyle name="Normal 43 6 6 3" xfId="23704" xr:uid="{72064906-970C-4892-85F7-6B52287E22C3}"/>
    <cellStyle name="Normal 43 6 6 4" xfId="29198" xr:uid="{CFE389F9-BA55-405A-B639-5CEE2266FEC3}"/>
    <cellStyle name="Normal 43 6 6 5" xfId="34682" xr:uid="{194E517F-A6DD-4A65-80A1-24B02F0DA7BF}"/>
    <cellStyle name="Normal 43 7" xfId="6444" xr:uid="{318B7A3C-B97C-4BA8-B2EE-323BF25AE6D8}"/>
    <cellStyle name="Normal 43 7 2" xfId="14856" xr:uid="{AB8653AF-C414-4381-B364-5C12778811BD}"/>
    <cellStyle name="Normal 43 7 2 2" xfId="22143" xr:uid="{FBC4600D-4D1B-4037-A1B3-3D50EAF67662}"/>
    <cellStyle name="Normal 43 7 2 2 2" xfId="27699" xr:uid="{A8F3B28F-F902-4A3C-9FAB-6966C4EF38CD}"/>
    <cellStyle name="Normal 43 7 2 2 3" xfId="33193" xr:uid="{1A1A1535-CF61-4C34-81F4-105C85511B69}"/>
    <cellStyle name="Normal 43 7 2 2 4" xfId="38677" xr:uid="{49DA4415-0A52-498D-BAEA-E46D0035D0F6}"/>
    <cellStyle name="Normal 43 7 2 3" xfId="24970" xr:uid="{8501B03B-55DF-401F-9612-90FADEB58A16}"/>
    <cellStyle name="Normal 43 7 2 4" xfId="30464" xr:uid="{95FFA1B1-FE64-49A8-A05B-261172B3E21E}"/>
    <cellStyle name="Normal 43 7 2 5" xfId="35948" xr:uid="{694843F4-6757-4FA2-A0BA-4939E46E3F16}"/>
    <cellStyle name="Normal 43 7 3" xfId="11796" xr:uid="{2560F524-3890-4AD6-B8A1-2EC55C70B7C0}"/>
    <cellStyle name="Normal 43 7 4" xfId="17032" xr:uid="{C8A04BFC-3F36-4F38-8383-1BF685C5BCE4}"/>
    <cellStyle name="Normal 43 7 5" xfId="19258" xr:uid="{CBCBC317-DE31-4A92-9FD3-DE524DF629BD}"/>
    <cellStyle name="Normal 43 7 6" xfId="9557" xr:uid="{1CBBE3D7-5EDA-4B0C-BEFC-252F93208F5B}"/>
    <cellStyle name="Normal 43 7 6 2" xfId="20878" xr:uid="{0A0A5A4B-DA9E-49A3-A0A2-321B8F63209B}"/>
    <cellStyle name="Normal 43 7 6 2 2" xfId="26434" xr:uid="{55A36FE6-32F9-498C-BFC5-EDA5EC1072FE}"/>
    <cellStyle name="Normal 43 7 6 2 3" xfId="31928" xr:uid="{D5D3FE31-7C3E-4D37-A07D-6EE279829601}"/>
    <cellStyle name="Normal 43 7 6 2 4" xfId="37412" xr:uid="{4E63AB92-8C14-4F6E-AD4A-0C3B0A44D25A}"/>
    <cellStyle name="Normal 43 7 6 3" xfId="23705" xr:uid="{2138F20C-7787-4BDC-85D9-8C0DE810A368}"/>
    <cellStyle name="Normal 43 7 6 4" xfId="29199" xr:uid="{47893FAF-CEF2-4E21-BA04-E4991699E3AA}"/>
    <cellStyle name="Normal 43 7 6 5" xfId="34683" xr:uid="{4102ECF0-155A-4DCF-8760-4BBA35245DAA}"/>
    <cellStyle name="Normal 43 8" xfId="6445" xr:uid="{8EDB3664-8730-4560-80C9-99D1C4B7029C}"/>
    <cellStyle name="Normal 43 8 2" xfId="14857" xr:uid="{11754E70-03F8-4833-807B-6F9433EEE7AC}"/>
    <cellStyle name="Normal 43 8 2 2" xfId="22144" xr:uid="{0FC566B8-B416-4BC6-9806-627C7A18D103}"/>
    <cellStyle name="Normal 43 8 2 2 2" xfId="27700" xr:uid="{12C0B8B5-BCC9-4A11-AEAE-5218A46CC809}"/>
    <cellStyle name="Normal 43 8 2 2 3" xfId="33194" xr:uid="{76CE6BC5-951B-4948-8E58-2A7B8284E428}"/>
    <cellStyle name="Normal 43 8 2 2 4" xfId="38678" xr:uid="{97DE192A-9FBF-4347-B08C-03519F08F498}"/>
    <cellStyle name="Normal 43 8 2 3" xfId="24971" xr:uid="{A10C0018-7F99-40BC-8905-C73E11ED6FAF}"/>
    <cellStyle name="Normal 43 8 2 4" xfId="30465" xr:uid="{F8B7A8CE-E4D7-4801-9AD3-A282DF504AEA}"/>
    <cellStyle name="Normal 43 8 2 5" xfId="35949" xr:uid="{A7B7468B-F21C-4690-A1F1-A49A5A994429}"/>
    <cellStyle name="Normal 43 8 3" xfId="11797" xr:uid="{8F334B50-2297-41A6-8F34-A28FDA6BD95C}"/>
    <cellStyle name="Normal 43 8 4" xfId="17033" xr:uid="{CA781FB4-394E-4F48-A2E1-C2BE82DB306F}"/>
    <cellStyle name="Normal 43 8 5" xfId="19259" xr:uid="{1D8232F9-75D4-4EB4-8A89-7F83D8509195}"/>
    <cellStyle name="Normal 43 8 6" xfId="9558" xr:uid="{BF614A3C-F39C-44DC-9713-A467BD8A96B7}"/>
    <cellStyle name="Normal 43 8 6 2" xfId="20879" xr:uid="{B9D95A4B-F424-4421-A01C-95338938768C}"/>
    <cellStyle name="Normal 43 8 6 2 2" xfId="26435" xr:uid="{A5BC9C5A-7514-4FF9-A521-9312A52FBEF2}"/>
    <cellStyle name="Normal 43 8 6 2 3" xfId="31929" xr:uid="{1066D009-136C-45B5-9E70-33CE9579ACE0}"/>
    <cellStyle name="Normal 43 8 6 2 4" xfId="37413" xr:uid="{4DDB8F82-E471-4D3C-9CDD-378A3149DC46}"/>
    <cellStyle name="Normal 43 8 6 3" xfId="23706" xr:uid="{4E0BD3B8-28CC-4E74-AEFF-43A803A76A8A}"/>
    <cellStyle name="Normal 43 8 6 4" xfId="29200" xr:uid="{828FAE26-628C-484D-811C-AC6B6B4F66CA}"/>
    <cellStyle name="Normal 43 8 6 5" xfId="34684" xr:uid="{87E2ECC5-538E-419E-A431-96D4FAFC921D}"/>
    <cellStyle name="Normal 43 9" xfId="6446" xr:uid="{57E29899-08D3-465B-8944-3D553FE2F656}"/>
    <cellStyle name="Normal 43 9 2" xfId="14858" xr:uid="{0DC07231-0556-43E0-90F5-EED03F8B133E}"/>
    <cellStyle name="Normal 43 9 2 2" xfId="22145" xr:uid="{920D144C-FD55-45ED-A091-CFBC68249987}"/>
    <cellStyle name="Normal 43 9 2 2 2" xfId="27701" xr:uid="{BB776178-26A4-4195-8F51-C50E073C2250}"/>
    <cellStyle name="Normal 43 9 2 2 3" xfId="33195" xr:uid="{978FDB6C-106E-413F-B301-61939C54FA90}"/>
    <cellStyle name="Normal 43 9 2 2 4" xfId="38679" xr:uid="{E991AB6E-3481-4AB9-96E8-A3310AB83A2F}"/>
    <cellStyle name="Normal 43 9 2 3" xfId="24972" xr:uid="{C6AE155D-F8DD-45AD-9AD9-C90B3BEAD79B}"/>
    <cellStyle name="Normal 43 9 2 4" xfId="30466" xr:uid="{ADFBE0DE-08B1-46EF-A385-6B6EA5DAE883}"/>
    <cellStyle name="Normal 43 9 2 5" xfId="35950" xr:uid="{8D34ADF7-2B79-400E-B190-2ECACDDD476B}"/>
    <cellStyle name="Normal 43 9 3" xfId="11798" xr:uid="{AF4B5576-EBDA-4C3A-84AE-0C1B08AA0E54}"/>
    <cellStyle name="Normal 43 9 4" xfId="17034" xr:uid="{C16561D7-20B4-4041-8BBF-CC7250D5E793}"/>
    <cellStyle name="Normal 43 9 5" xfId="19260" xr:uid="{05B39410-84B3-426C-8FCD-95C8663B9C38}"/>
    <cellStyle name="Normal 43 9 6" xfId="9559" xr:uid="{0CCCA781-81AA-4CC9-9195-A71211D2BA14}"/>
    <cellStyle name="Normal 43 9 6 2" xfId="20880" xr:uid="{EE91E142-F318-4AD6-9B57-22A35DCACECA}"/>
    <cellStyle name="Normal 43 9 6 2 2" xfId="26436" xr:uid="{D3C9117E-DB94-4E24-B0F0-C9A2B207C655}"/>
    <cellStyle name="Normal 43 9 6 2 3" xfId="31930" xr:uid="{294AEA40-E084-4614-93F4-713B26122761}"/>
    <cellStyle name="Normal 43 9 6 2 4" xfId="37414" xr:uid="{C48BB2A4-1B0E-4078-8809-3AB035F2C8F9}"/>
    <cellStyle name="Normal 43 9 6 3" xfId="23707" xr:uid="{FFDAD6FF-0825-4D05-B2AB-BB1C52CC369F}"/>
    <cellStyle name="Normal 43 9 6 4" xfId="29201" xr:uid="{97C36451-8EE7-407B-8289-00609DFDB81D}"/>
    <cellStyle name="Normal 43 9 6 5" xfId="34685" xr:uid="{26F6E6EA-8169-40AF-9ED2-4CC02CEC2DD8}"/>
    <cellStyle name="Normal 430" xfId="39648" xr:uid="{6EDC48DD-A83F-433D-A9DB-7CFFC22910E1}"/>
    <cellStyle name="Normal 431" xfId="39649" xr:uid="{99D6A0FB-E697-4FBB-B345-9AC743A83B3E}"/>
    <cellStyle name="Normal 432" xfId="39650" xr:uid="{F9C54DC3-AB39-44B7-BEB3-9569986B47E3}"/>
    <cellStyle name="Normal 433" xfId="39651" xr:uid="{4146F72F-73F7-444D-A63A-5CD409FADEE3}"/>
    <cellStyle name="Normal 434" xfId="39652" xr:uid="{2FAAA5A8-1A0F-4E71-A89A-CA74ADDB64FA}"/>
    <cellStyle name="Normal 435" xfId="39653" xr:uid="{8BE2E85A-E344-47B3-BC15-EA426BA5B52B}"/>
    <cellStyle name="Normal 436" xfId="39654" xr:uid="{D70D5102-A069-468F-BAF0-2287748F1293}"/>
    <cellStyle name="Normal 437" xfId="39655" xr:uid="{35054632-9A56-4FE5-89AA-672F6C2DD019}"/>
    <cellStyle name="Normal 438" xfId="39656" xr:uid="{07E8C53D-F764-45FA-972D-C2C6F3BDB86E}"/>
    <cellStyle name="Normal 439" xfId="39657" xr:uid="{792DEF9C-945F-4ABE-959D-FEF1BB704518}"/>
    <cellStyle name="Normal 44" xfId="6447" xr:uid="{BC895B53-45CA-4733-B527-648FAB886998}"/>
    <cellStyle name="Normal 44 10" xfId="6448" xr:uid="{70CAF5D6-A8A3-4A1D-B64E-117AEDB09AC3}"/>
    <cellStyle name="Normal 44 10 2" xfId="14860" xr:uid="{E3F20F38-0DDB-4DAD-B152-38B2DA468D03}"/>
    <cellStyle name="Normal 44 10 2 2" xfId="22147" xr:uid="{D9053B67-D12A-4371-BD8C-34D6989CA3E0}"/>
    <cellStyle name="Normal 44 10 2 2 2" xfId="27703" xr:uid="{1A26260F-4BE8-41C7-A06B-8CE403691DD2}"/>
    <cellStyle name="Normal 44 10 2 2 3" xfId="33197" xr:uid="{93E06ADB-F9D3-4D1C-931E-85ABC3A709EC}"/>
    <cellStyle name="Normal 44 10 2 2 4" xfId="38681" xr:uid="{B1A6D080-6E7A-4ACA-9C0C-FD011393E605}"/>
    <cellStyle name="Normal 44 10 2 3" xfId="24974" xr:uid="{F3804942-EB2B-49E1-B299-6B7F05F9E581}"/>
    <cellStyle name="Normal 44 10 2 4" xfId="30468" xr:uid="{BA84E40F-DF4C-4FF7-B314-5EEE950A1C08}"/>
    <cellStyle name="Normal 44 10 2 5" xfId="35952" xr:uid="{E7E26707-F598-4499-B80C-E58C663FF969}"/>
    <cellStyle name="Normal 44 10 3" xfId="11800" xr:uid="{52AA2676-B2A6-48B4-97F1-72D9343058F3}"/>
    <cellStyle name="Normal 44 10 4" xfId="17036" xr:uid="{F25CFC3B-86BE-4AEC-8121-B53CAA2A120D}"/>
    <cellStyle name="Normal 44 10 5" xfId="19262" xr:uid="{5C78CF2A-7029-4266-B54F-43C08615D076}"/>
    <cellStyle name="Normal 44 10 6" xfId="9561" xr:uid="{E1117AB4-4771-42A7-A9A1-657C8EA7A9C3}"/>
    <cellStyle name="Normal 44 10 6 2" xfId="20882" xr:uid="{B4DF529D-A473-4AD6-A26A-D0FBDD7F1931}"/>
    <cellStyle name="Normal 44 10 6 2 2" xfId="26438" xr:uid="{66800187-A78C-4CE9-BD4A-651A051E3531}"/>
    <cellStyle name="Normal 44 10 6 2 3" xfId="31932" xr:uid="{E3362DC3-92FF-44C6-A93F-E5CD8E4D0D38}"/>
    <cellStyle name="Normal 44 10 6 2 4" xfId="37416" xr:uid="{C67D2487-5A31-4612-A428-AD67AE7C8F95}"/>
    <cellStyle name="Normal 44 10 6 3" xfId="23709" xr:uid="{669D8370-8E68-4550-A510-4635888740F3}"/>
    <cellStyle name="Normal 44 10 6 4" xfId="29203" xr:uid="{8823C806-3FCD-402A-816A-18797ABD6888}"/>
    <cellStyle name="Normal 44 10 6 5" xfId="34687" xr:uid="{778A869E-5AB4-48A5-85AC-4A56FC5A2A34}"/>
    <cellStyle name="Normal 44 11" xfId="14859" xr:uid="{CA32C0D3-C1E1-4BC5-966E-AF21B099888C}"/>
    <cellStyle name="Normal 44 11 2" xfId="22146" xr:uid="{22B5632F-52F1-49D9-8953-A610CF161890}"/>
    <cellStyle name="Normal 44 11 2 2" xfId="27702" xr:uid="{6F87CD45-6339-4C70-B8CB-939DE942C24F}"/>
    <cellStyle name="Normal 44 11 2 3" xfId="33196" xr:uid="{23793D5E-3D98-4750-B28F-9F572A1E1B43}"/>
    <cellStyle name="Normal 44 11 2 4" xfId="38680" xr:uid="{B34B6951-E5C3-48A0-A71F-8C541C3DAADF}"/>
    <cellStyle name="Normal 44 11 3" xfId="24973" xr:uid="{089A8713-C3E3-4F6E-AF57-67D26A9A77F8}"/>
    <cellStyle name="Normal 44 11 4" xfId="30467" xr:uid="{C2FD1105-1E8C-4A44-960F-8960D62805D3}"/>
    <cellStyle name="Normal 44 11 5" xfId="35951" xr:uid="{51DF7DE4-29EC-41FD-967C-5F6CB22228D0}"/>
    <cellStyle name="Normal 44 12" xfId="11799" xr:uid="{081321F0-C4FA-4828-A4AB-610A332617C1}"/>
    <cellStyle name="Normal 44 13" xfId="17035" xr:uid="{8656B725-15F2-4F70-A2F7-3E535DD1E49C}"/>
    <cellStyle name="Normal 44 14" xfId="19261" xr:uid="{538BB5BD-4581-40CD-8114-AA98B23D511C}"/>
    <cellStyle name="Normal 44 15" xfId="9560" xr:uid="{8D5356E8-AFE9-4052-9507-A6F7EB820E29}"/>
    <cellStyle name="Normal 44 15 2" xfId="20881" xr:uid="{7B1AB4D8-D232-458B-8EE7-236B124D1CB0}"/>
    <cellStyle name="Normal 44 15 2 2" xfId="26437" xr:uid="{1DD65D48-F081-4058-B35E-00534F43CB27}"/>
    <cellStyle name="Normal 44 15 2 3" xfId="31931" xr:uid="{E2184CB8-3D92-4CD5-9AA5-49500C96F3F6}"/>
    <cellStyle name="Normal 44 15 2 4" xfId="37415" xr:uid="{08BE5433-EDDD-4A2C-943B-7060132A8A83}"/>
    <cellStyle name="Normal 44 15 3" xfId="23708" xr:uid="{939518A2-F8EB-4FA6-9142-975CA46B32FA}"/>
    <cellStyle name="Normal 44 15 4" xfId="29202" xr:uid="{57D39938-66FC-4EC7-BD12-25F54DF8709A}"/>
    <cellStyle name="Normal 44 15 5" xfId="34686" xr:uid="{94BF5F6F-51BF-47BE-AFF3-479120E3FE86}"/>
    <cellStyle name="Normal 44 2" xfId="6449" xr:uid="{B354B45E-DA89-472F-9A64-BC05F4A2132D}"/>
    <cellStyle name="Normal 44 2 2" xfId="14861" xr:uid="{DD38AFB2-441E-456B-BA06-27A278FBEC0D}"/>
    <cellStyle name="Normal 44 2 2 2" xfId="22148" xr:uid="{EB8488C7-C25F-450A-A848-520A8A717AB7}"/>
    <cellStyle name="Normal 44 2 2 2 2" xfId="27704" xr:uid="{8BBE7D13-306D-4AC9-B936-8DA64C298DC2}"/>
    <cellStyle name="Normal 44 2 2 2 3" xfId="33198" xr:uid="{E9F10E40-9710-4D4E-BCBE-370CCD9BAB16}"/>
    <cellStyle name="Normal 44 2 2 2 4" xfId="38682" xr:uid="{D3EF22F2-5DC9-4CD0-B16D-A5E3ACC34431}"/>
    <cellStyle name="Normal 44 2 2 3" xfId="24975" xr:uid="{77CF343C-8BA7-4F90-BA9A-A909BD519E1D}"/>
    <cellStyle name="Normal 44 2 2 4" xfId="30469" xr:uid="{848F87F9-EE16-4DDD-80CE-1669E6BD7FC5}"/>
    <cellStyle name="Normal 44 2 2 5" xfId="35953" xr:uid="{07DD388C-5211-40AF-8970-ACDB7175FA0D}"/>
    <cellStyle name="Normal 44 2 3" xfId="11801" xr:uid="{B1FBDBC5-30FD-42DA-BD14-6EC452EFD068}"/>
    <cellStyle name="Normal 44 2 4" xfId="17037" xr:uid="{792029EC-D325-4F01-A019-02B2D922783F}"/>
    <cellStyle name="Normal 44 2 5" xfId="19263" xr:uid="{D4556DB7-37C7-4B67-A255-D064331B7761}"/>
    <cellStyle name="Normal 44 2 6" xfId="9562" xr:uid="{F4C17B53-C451-4A00-96BB-1AC10EE1E131}"/>
    <cellStyle name="Normal 44 2 6 2" xfId="20883" xr:uid="{73D6B91C-3A32-4D1A-AC65-7D89F1DD7E61}"/>
    <cellStyle name="Normal 44 2 6 2 2" xfId="26439" xr:uid="{96356D78-0EFB-456E-9297-436105523291}"/>
    <cellStyle name="Normal 44 2 6 2 3" xfId="31933" xr:uid="{9D5FD2C4-2995-445A-8940-FC0A56EE6E38}"/>
    <cellStyle name="Normal 44 2 6 2 4" xfId="37417" xr:uid="{1EF8843D-351A-47D2-9916-D6906F377DAA}"/>
    <cellStyle name="Normal 44 2 6 3" xfId="23710" xr:uid="{3BD2F3D2-93EA-4545-9F93-429557DD680A}"/>
    <cellStyle name="Normal 44 2 6 4" xfId="29204" xr:uid="{5B0277F0-C850-42EC-B170-E12776F6BBDA}"/>
    <cellStyle name="Normal 44 2 6 5" xfId="34688" xr:uid="{FE639C1E-2280-40CD-AF3F-4E491DD92D46}"/>
    <cellStyle name="Normal 44 3" xfId="6450" xr:uid="{E8681A13-DB5F-4ACF-BC77-38DE1E6832DE}"/>
    <cellStyle name="Normal 44 3 2" xfId="14862" xr:uid="{12B0336F-1982-471D-B245-80009A50143E}"/>
    <cellStyle name="Normal 44 3 2 2" xfId="22149" xr:uid="{98A501E8-4D43-4E63-9EF5-0E1CBEA53785}"/>
    <cellStyle name="Normal 44 3 2 2 2" xfId="27705" xr:uid="{61B98745-118F-41BA-BD55-E5437090D12F}"/>
    <cellStyle name="Normal 44 3 2 2 3" xfId="33199" xr:uid="{BAC3BA6E-E6E0-4732-B7E4-38F3F910B7B0}"/>
    <cellStyle name="Normal 44 3 2 2 4" xfId="38683" xr:uid="{83AED698-D06A-47FB-A5DB-D30289AF197F}"/>
    <cellStyle name="Normal 44 3 2 3" xfId="24976" xr:uid="{A9E08A6D-8814-426A-B672-413B5D57C313}"/>
    <cellStyle name="Normal 44 3 2 4" xfId="30470" xr:uid="{EF1F5E05-859C-412F-87A9-10B7E6E1E061}"/>
    <cellStyle name="Normal 44 3 2 5" xfId="35954" xr:uid="{AC1A671B-7E03-4E44-A885-A7C4F6EAC740}"/>
    <cellStyle name="Normal 44 3 3" xfId="11802" xr:uid="{C9047512-BED9-49E1-B351-64A9D2841A24}"/>
    <cellStyle name="Normal 44 3 4" xfId="17038" xr:uid="{8F84F75C-E800-4E97-B9CA-9FF31EBD9DFA}"/>
    <cellStyle name="Normal 44 3 5" xfId="19264" xr:uid="{7EC5B797-0D20-434E-87AF-A43CDA04F364}"/>
    <cellStyle name="Normal 44 3 6" xfId="9563" xr:uid="{FAFDD5BF-6E9F-43A0-B5AA-7BE721CB2720}"/>
    <cellStyle name="Normal 44 3 6 2" xfId="20884" xr:uid="{B4506AD6-1642-4E2E-92F6-843580B2ED94}"/>
    <cellStyle name="Normal 44 3 6 2 2" xfId="26440" xr:uid="{F77297D4-55A4-4BE2-BD4F-857AA865CE65}"/>
    <cellStyle name="Normal 44 3 6 2 3" xfId="31934" xr:uid="{7CF070D5-52A9-4EF4-9558-7E2A7E6AC8EB}"/>
    <cellStyle name="Normal 44 3 6 2 4" xfId="37418" xr:uid="{35FE88DE-A97F-48AA-BAF1-A35CAE7A6CB7}"/>
    <cellStyle name="Normal 44 3 6 3" xfId="23711" xr:uid="{95452BD8-3DD6-4D36-9D44-D5859F9F4E30}"/>
    <cellStyle name="Normal 44 3 6 4" xfId="29205" xr:uid="{180CDF10-5ACF-41DF-80D9-9E198C46CFF6}"/>
    <cellStyle name="Normal 44 3 6 5" xfId="34689" xr:uid="{55F96548-2F4C-46CF-AE03-16289B843C82}"/>
    <cellStyle name="Normal 44 4" xfId="6451" xr:uid="{1DE3B489-D393-484F-B2C8-037E75B5CCC3}"/>
    <cellStyle name="Normal 44 4 2" xfId="14863" xr:uid="{31C8F4BE-A39B-486E-99BE-EE44C4AB15B3}"/>
    <cellStyle name="Normal 44 4 2 2" xfId="22150" xr:uid="{30345ABB-63CC-4B39-9F5B-BF30D82804B6}"/>
    <cellStyle name="Normal 44 4 2 2 2" xfId="27706" xr:uid="{2311B964-8E9F-4A45-943A-71530FDA31B9}"/>
    <cellStyle name="Normal 44 4 2 2 3" xfId="33200" xr:uid="{10D1B2DE-76CE-4AFF-859A-C2F8851DB084}"/>
    <cellStyle name="Normal 44 4 2 2 4" xfId="38684" xr:uid="{BD03C8C4-54B2-4248-9309-6AFB3B70AFB0}"/>
    <cellStyle name="Normal 44 4 2 3" xfId="24977" xr:uid="{765B1780-C39E-42CD-A4FE-4A852171C2D2}"/>
    <cellStyle name="Normal 44 4 2 4" xfId="30471" xr:uid="{D993B606-138C-41DD-8C5F-BBFBF89AE080}"/>
    <cellStyle name="Normal 44 4 2 5" xfId="35955" xr:uid="{DDE84ED6-9CBD-4AD0-B9DA-057B2DA0BEC9}"/>
    <cellStyle name="Normal 44 4 3" xfId="11803" xr:uid="{40936169-157B-47CE-995A-0047802776DB}"/>
    <cellStyle name="Normal 44 4 4" xfId="17039" xr:uid="{9BC358BD-CEE1-4CA8-8C26-86EEB0153A9D}"/>
    <cellStyle name="Normal 44 4 5" xfId="19265" xr:uid="{AB86AC09-AAA0-4A10-9233-3B597C03EFCF}"/>
    <cellStyle name="Normal 44 4 6" xfId="9564" xr:uid="{CBF9175F-86B4-4FE8-89E0-3209854AC35B}"/>
    <cellStyle name="Normal 44 4 6 2" xfId="20885" xr:uid="{09038350-B23D-4EBE-8538-854B237C90C7}"/>
    <cellStyle name="Normal 44 4 6 2 2" xfId="26441" xr:uid="{88953F10-0BF4-46B3-9A7C-0B25BCB74139}"/>
    <cellStyle name="Normal 44 4 6 2 3" xfId="31935" xr:uid="{D365C14B-6ED0-4F47-9168-BE30EC24B363}"/>
    <cellStyle name="Normal 44 4 6 2 4" xfId="37419" xr:uid="{BA7F6347-1481-4742-A08B-32F1F8EBDEAC}"/>
    <cellStyle name="Normal 44 4 6 3" xfId="23712" xr:uid="{D0B01403-7C1E-4E9C-A16B-38FC53339DC7}"/>
    <cellStyle name="Normal 44 4 6 4" xfId="29206" xr:uid="{F58109F0-1EA9-4566-9652-CB29C6E453ED}"/>
    <cellStyle name="Normal 44 4 6 5" xfId="34690" xr:uid="{0A548A2B-CA08-4024-986C-456A580B6308}"/>
    <cellStyle name="Normal 44 5" xfId="6452" xr:uid="{EF0F5E54-5687-4F55-8058-B2FD73F408D3}"/>
    <cellStyle name="Normal 44 5 2" xfId="14864" xr:uid="{A5634192-E04D-4A0C-A235-3E9CCA520367}"/>
    <cellStyle name="Normal 44 5 2 2" xfId="22151" xr:uid="{F2D53E24-7E72-4A8D-8457-D489852603C6}"/>
    <cellStyle name="Normal 44 5 2 2 2" xfId="27707" xr:uid="{612D57FA-CB3A-46F8-BA5D-56EFAA184FDD}"/>
    <cellStyle name="Normal 44 5 2 2 3" xfId="33201" xr:uid="{2B0B0F8D-DC8A-4B75-8E24-810D75DCA396}"/>
    <cellStyle name="Normal 44 5 2 2 4" xfId="38685" xr:uid="{D1759FF1-2300-40E1-8575-8BB16A3311A1}"/>
    <cellStyle name="Normal 44 5 2 3" xfId="24978" xr:uid="{C8389465-0A55-4893-AEFD-5C82EB5A360A}"/>
    <cellStyle name="Normal 44 5 2 4" xfId="30472" xr:uid="{4C4597D5-EC59-413C-8846-007098B691FF}"/>
    <cellStyle name="Normal 44 5 2 5" xfId="35956" xr:uid="{B1C721CA-D1AF-4165-9497-6BF753D1605C}"/>
    <cellStyle name="Normal 44 5 3" xfId="11804" xr:uid="{9AEA3827-61A9-458C-8763-4CFBAB70D1FC}"/>
    <cellStyle name="Normal 44 5 4" xfId="17040" xr:uid="{F00D2B04-0C6A-4498-80B2-977DEC06117E}"/>
    <cellStyle name="Normal 44 5 5" xfId="19266" xr:uid="{A5C4DB2C-1E6B-4DBF-ABCB-AB5B60CE45F0}"/>
    <cellStyle name="Normal 44 5 6" xfId="9565" xr:uid="{F173F9DA-0ADF-4124-9581-302808B4E72F}"/>
    <cellStyle name="Normal 44 5 6 2" xfId="20886" xr:uid="{09A49A0F-5202-438D-A45A-0FEA5EB185FB}"/>
    <cellStyle name="Normal 44 5 6 2 2" xfId="26442" xr:uid="{B9D15F71-BCF7-41CF-B72B-6912EDAB1D9C}"/>
    <cellStyle name="Normal 44 5 6 2 3" xfId="31936" xr:uid="{992AA2F0-53FB-47C3-8638-6EA5B9B47D7C}"/>
    <cellStyle name="Normal 44 5 6 2 4" xfId="37420" xr:uid="{29865C39-7F4F-4B00-8202-3BE1C5226F2B}"/>
    <cellStyle name="Normal 44 5 6 3" xfId="23713" xr:uid="{E3331392-CA57-44AD-97D6-F8E5EA9449AF}"/>
    <cellStyle name="Normal 44 5 6 4" xfId="29207" xr:uid="{2B6805DD-B8B5-445B-AA94-BC56D725DF2C}"/>
    <cellStyle name="Normal 44 5 6 5" xfId="34691" xr:uid="{EF33DCA5-6B48-4A0C-B690-442DF24BFC08}"/>
    <cellStyle name="Normal 44 6" xfId="6453" xr:uid="{693BA613-1191-4C62-9F2C-991FDB58EC07}"/>
    <cellStyle name="Normal 44 6 2" xfId="14865" xr:uid="{AA6B7C10-B7E7-4AFE-9524-F0688884096C}"/>
    <cellStyle name="Normal 44 6 2 2" xfId="22152" xr:uid="{26B15308-7CAD-4B8A-8D8E-71485EE8F51B}"/>
    <cellStyle name="Normal 44 6 2 2 2" xfId="27708" xr:uid="{34DCCB1B-D5C3-4AFA-8C1C-9AA4119F3CE3}"/>
    <cellStyle name="Normal 44 6 2 2 3" xfId="33202" xr:uid="{C4B12A2B-3716-451D-961C-EFDF8AA9D7EF}"/>
    <cellStyle name="Normal 44 6 2 2 4" xfId="38686" xr:uid="{F829BB4C-BC18-4E6E-BE3C-542570299333}"/>
    <cellStyle name="Normal 44 6 2 3" xfId="24979" xr:uid="{BB7DA7C6-54B0-47DB-984C-3C182CA20F8F}"/>
    <cellStyle name="Normal 44 6 2 4" xfId="30473" xr:uid="{D1A1EDAE-D6EF-4E63-A63A-8C6707A01A95}"/>
    <cellStyle name="Normal 44 6 2 5" xfId="35957" xr:uid="{6B9C8306-59CC-4D45-AD96-9996B223538C}"/>
    <cellStyle name="Normal 44 6 3" xfId="11805" xr:uid="{80B97F14-E38C-40AB-A7E9-BF0820BFC411}"/>
    <cellStyle name="Normal 44 6 4" xfId="17041" xr:uid="{D47152AA-E512-4917-941C-42FF495452E2}"/>
    <cellStyle name="Normal 44 6 5" xfId="19267" xr:uid="{E5F7CF9C-9DBE-47D9-A91D-E0C243514963}"/>
    <cellStyle name="Normal 44 6 6" xfId="9566" xr:uid="{959FD268-63DD-4437-B7A5-49F41EA59C01}"/>
    <cellStyle name="Normal 44 6 6 2" xfId="20887" xr:uid="{61308377-F704-4F3C-BCB8-924288A924A1}"/>
    <cellStyle name="Normal 44 6 6 2 2" xfId="26443" xr:uid="{047C9BEE-B60D-4841-A81A-1F94DC70FBCC}"/>
    <cellStyle name="Normal 44 6 6 2 3" xfId="31937" xr:uid="{185624BC-7B06-4ADE-81BD-C759766A7304}"/>
    <cellStyle name="Normal 44 6 6 2 4" xfId="37421" xr:uid="{7976DBDC-F094-44E7-8D16-C63D924A14E4}"/>
    <cellStyle name="Normal 44 6 6 3" xfId="23714" xr:uid="{2F627EB2-1B0F-4384-8624-3F08A666988F}"/>
    <cellStyle name="Normal 44 6 6 4" xfId="29208" xr:uid="{77C0E20D-7B28-4F7D-B56A-C9308BBC4AC7}"/>
    <cellStyle name="Normal 44 6 6 5" xfId="34692" xr:uid="{77CAA14B-0582-4CF3-A54F-2E8183E37E8C}"/>
    <cellStyle name="Normal 44 7" xfId="6454" xr:uid="{450B48F3-E5B9-4DA2-AAB7-C92200BD553B}"/>
    <cellStyle name="Normal 44 7 2" xfId="14866" xr:uid="{EEE3293E-4195-4CDB-AD38-3F62DD1DC0DC}"/>
    <cellStyle name="Normal 44 7 2 2" xfId="22153" xr:uid="{0C714C7C-A7FB-4AE5-86CE-BE2A57B32170}"/>
    <cellStyle name="Normal 44 7 2 2 2" xfId="27709" xr:uid="{F95706E2-B3C7-4EAD-8167-06F6140270BC}"/>
    <cellStyle name="Normal 44 7 2 2 3" xfId="33203" xr:uid="{FD252F9D-2F85-47FF-A832-8E402B5336A8}"/>
    <cellStyle name="Normal 44 7 2 2 4" xfId="38687" xr:uid="{459F8DDB-FAC1-4FB9-9FE4-2EA07B22B361}"/>
    <cellStyle name="Normal 44 7 2 3" xfId="24980" xr:uid="{6BDCD2D5-9EE7-4FC5-BF8C-69E71CE70920}"/>
    <cellStyle name="Normal 44 7 2 4" xfId="30474" xr:uid="{230C93D6-4B7F-4E4E-A843-F1751A322749}"/>
    <cellStyle name="Normal 44 7 2 5" xfId="35958" xr:uid="{A3012A26-2434-4654-80BD-AA65A0A4E0CA}"/>
    <cellStyle name="Normal 44 7 3" xfId="11806" xr:uid="{4CED7FB9-71CF-453C-B619-5FD8617C9930}"/>
    <cellStyle name="Normal 44 7 4" xfId="17042" xr:uid="{6B1F4FD8-63A0-4350-A17F-441ECC72F26C}"/>
    <cellStyle name="Normal 44 7 5" xfId="19268" xr:uid="{835CB75E-709D-4171-BEDD-0BF025890F4F}"/>
    <cellStyle name="Normal 44 7 6" xfId="9567" xr:uid="{3C41D8FE-761F-4506-A011-7ABD21453D76}"/>
    <cellStyle name="Normal 44 7 6 2" xfId="20888" xr:uid="{0145463F-0260-4CE8-8A78-DE44CB279F76}"/>
    <cellStyle name="Normal 44 7 6 2 2" xfId="26444" xr:uid="{8D5B5A42-95BD-463D-B4E8-568BDD2D7665}"/>
    <cellStyle name="Normal 44 7 6 2 3" xfId="31938" xr:uid="{88B61DE3-6F84-462A-8885-840D6B6AB868}"/>
    <cellStyle name="Normal 44 7 6 2 4" xfId="37422" xr:uid="{7EDAE7C5-5BEA-4F83-B5E0-D0536FBB05CD}"/>
    <cellStyle name="Normal 44 7 6 3" xfId="23715" xr:uid="{6014F152-5C23-4EAE-82AB-BC23D31A2E79}"/>
    <cellStyle name="Normal 44 7 6 4" xfId="29209" xr:uid="{48FCA4BB-86AF-4DB8-8F50-1FDD1243B3C0}"/>
    <cellStyle name="Normal 44 7 6 5" xfId="34693" xr:uid="{880DA974-F78B-45D7-8F49-AF87CE4020B6}"/>
    <cellStyle name="Normal 44 8" xfId="6455" xr:uid="{169B7A97-DDB4-4D34-B610-91DFC56553A8}"/>
    <cellStyle name="Normal 44 8 2" xfId="14867" xr:uid="{6A4A0605-D6D9-454A-98ED-854F648D9DF1}"/>
    <cellStyle name="Normal 44 8 2 2" xfId="22154" xr:uid="{6576A328-31FE-42AB-8395-7DCB7B13B03C}"/>
    <cellStyle name="Normal 44 8 2 2 2" xfId="27710" xr:uid="{F8B2EB2B-4850-44DD-9FE7-DB00FE738A18}"/>
    <cellStyle name="Normal 44 8 2 2 3" xfId="33204" xr:uid="{70FE1EA2-B5A0-4C5A-9B2C-CCE5F524CD19}"/>
    <cellStyle name="Normal 44 8 2 2 4" xfId="38688" xr:uid="{1FF56CC4-0D92-4AFD-B67D-36FEEB8F634C}"/>
    <cellStyle name="Normal 44 8 2 3" xfId="24981" xr:uid="{64356D5F-A4F7-4775-A35C-FF1E296F3B29}"/>
    <cellStyle name="Normal 44 8 2 4" xfId="30475" xr:uid="{A7207E4E-B884-47D4-8577-EE8AAC0ECA27}"/>
    <cellStyle name="Normal 44 8 2 5" xfId="35959" xr:uid="{47F391E6-5145-4AEA-8100-DFA77C2917A5}"/>
    <cellStyle name="Normal 44 8 3" xfId="11807" xr:uid="{64F6866E-3890-4631-9A20-C84BEB6847F6}"/>
    <cellStyle name="Normal 44 8 4" xfId="17043" xr:uid="{8CC83EDA-F476-4410-853E-B9F3560F59DC}"/>
    <cellStyle name="Normal 44 8 5" xfId="19269" xr:uid="{ACF6F969-3AB8-4B6F-8C6B-330E1576EBE9}"/>
    <cellStyle name="Normal 44 8 6" xfId="9568" xr:uid="{C3C9F833-A994-4E4E-8BAA-24D7F7D1061E}"/>
    <cellStyle name="Normal 44 8 6 2" xfId="20889" xr:uid="{44D24EC6-8B6E-4266-A0A7-8E7E68FFF431}"/>
    <cellStyle name="Normal 44 8 6 2 2" xfId="26445" xr:uid="{2F80A897-54B1-47DC-A375-6875CCF39D63}"/>
    <cellStyle name="Normal 44 8 6 2 3" xfId="31939" xr:uid="{AB3D199A-C013-4691-8544-DD2713598EA8}"/>
    <cellStyle name="Normal 44 8 6 2 4" xfId="37423" xr:uid="{0BF28DC8-4D3A-4FC8-9F12-8C264204E628}"/>
    <cellStyle name="Normal 44 8 6 3" xfId="23716" xr:uid="{871C10AE-B2FF-42F9-BF57-E4CCC323E8E9}"/>
    <cellStyle name="Normal 44 8 6 4" xfId="29210" xr:uid="{FBF3F47A-D95B-4761-A2F6-500EE51A86A7}"/>
    <cellStyle name="Normal 44 8 6 5" xfId="34694" xr:uid="{DBA56143-4D99-497A-9CA5-7A984BDD95F3}"/>
    <cellStyle name="Normal 44 9" xfId="6456" xr:uid="{2E326243-C495-4548-A44E-A6BB447BB24D}"/>
    <cellStyle name="Normal 44 9 2" xfId="14868" xr:uid="{07CD57F5-0A43-49BE-A12D-64A6B5BBEE72}"/>
    <cellStyle name="Normal 44 9 2 2" xfId="22155" xr:uid="{63C898C0-757E-4F66-9508-CECFEA696883}"/>
    <cellStyle name="Normal 44 9 2 2 2" xfId="27711" xr:uid="{B8997F94-B263-482A-A8B0-A77DEB1BC11A}"/>
    <cellStyle name="Normal 44 9 2 2 3" xfId="33205" xr:uid="{DB730695-5607-40AB-9C35-911350DDD2F1}"/>
    <cellStyle name="Normal 44 9 2 2 4" xfId="38689" xr:uid="{665378E7-1E27-4476-85F8-B0E09B54A59B}"/>
    <cellStyle name="Normal 44 9 2 3" xfId="24982" xr:uid="{04B20A4C-C5AC-4DE5-80C8-36ABF4D6ACA5}"/>
    <cellStyle name="Normal 44 9 2 4" xfId="30476" xr:uid="{B0016B08-1C70-4A10-8EEE-6A3BB4051C48}"/>
    <cellStyle name="Normal 44 9 2 5" xfId="35960" xr:uid="{C0F98C69-3327-4169-AA2D-221538DFE330}"/>
    <cellStyle name="Normal 44 9 3" xfId="11808" xr:uid="{C166B07C-29D1-43F3-A3C5-5084BFA7A313}"/>
    <cellStyle name="Normal 44 9 4" xfId="17044" xr:uid="{FB4708E0-2180-45B7-BA5E-2893DDA68CB3}"/>
    <cellStyle name="Normal 44 9 5" xfId="19270" xr:uid="{8FF3F597-B58D-4E12-AF30-70C4684ED692}"/>
    <cellStyle name="Normal 44 9 6" xfId="9569" xr:uid="{BABB714B-34AE-4F0F-B422-E95AA953D654}"/>
    <cellStyle name="Normal 44 9 6 2" xfId="20890" xr:uid="{EABD4873-11F2-4A0B-9825-3A1047A1DB95}"/>
    <cellStyle name="Normal 44 9 6 2 2" xfId="26446" xr:uid="{68BD345E-245E-4AFD-BADD-4D03D486B011}"/>
    <cellStyle name="Normal 44 9 6 2 3" xfId="31940" xr:uid="{D388BBFA-F867-46AD-A9FE-812472E6A86E}"/>
    <cellStyle name="Normal 44 9 6 2 4" xfId="37424" xr:uid="{D52B7E67-4FBA-4C36-A8B7-528233674CD0}"/>
    <cellStyle name="Normal 44 9 6 3" xfId="23717" xr:uid="{F69FB983-3D6A-4CF9-8633-D8907928E53E}"/>
    <cellStyle name="Normal 44 9 6 4" xfId="29211" xr:uid="{729338CD-B6BB-4D8A-8A9A-134EB05B6DBE}"/>
    <cellStyle name="Normal 44 9 6 5" xfId="34695" xr:uid="{03AA0584-051C-4AC7-9B6F-66144DE26CF2}"/>
    <cellStyle name="Normal 440" xfId="39658" xr:uid="{9C3C0546-4CF3-4AC6-8CEE-A747D2D4315B}"/>
    <cellStyle name="Normal 441" xfId="39659" xr:uid="{0CFFC83C-027A-4C72-9D83-0214AFCEE9FC}"/>
    <cellStyle name="Normal 442" xfId="39660" xr:uid="{09FA7426-7DE1-4456-8256-19574AEA878A}"/>
    <cellStyle name="Normal 443" xfId="39661" xr:uid="{B80477FF-74F0-4D55-A0D0-036C2FA10819}"/>
    <cellStyle name="Normal 444" xfId="39662" xr:uid="{40C19255-BD0B-46DC-A9EA-7B87DAF13F2E}"/>
    <cellStyle name="Normal 445" xfId="39663" xr:uid="{F7EBB7E5-7956-4919-BC63-7367F00E9503}"/>
    <cellStyle name="Normal 446" xfId="39664" xr:uid="{E7D00C1D-9CC7-4720-973A-17AB77F335D5}"/>
    <cellStyle name="Normal 447" xfId="39665" xr:uid="{82D02A83-E12A-4772-97C5-7451C43741C8}"/>
    <cellStyle name="Normal 448" xfId="39666" xr:uid="{559E72EF-4593-4E5C-BE85-C873CD380767}"/>
    <cellStyle name="Normal 449" xfId="39667" xr:uid="{3F5C262A-4847-44BA-B131-5AFCA73FA35C}"/>
    <cellStyle name="Normal 45" xfId="6457" xr:uid="{B9D63580-E018-4222-8571-2286E48F6795}"/>
    <cellStyle name="Normal 45 2" xfId="14869" xr:uid="{F27016FB-7560-42BD-8018-AD3BDF5F2286}"/>
    <cellStyle name="Normal 45 2 2" xfId="22156" xr:uid="{2AF78264-5EFF-4753-BF76-A0C39319536A}"/>
    <cellStyle name="Normal 45 2 2 2" xfId="27712" xr:uid="{8D861C51-2648-4C8C-ACF5-AB1A46D5E7F8}"/>
    <cellStyle name="Normal 45 2 2 3" xfId="33206" xr:uid="{1D5DCEAD-213B-4FB0-A427-91BBD3013DD5}"/>
    <cellStyle name="Normal 45 2 2 4" xfId="38690" xr:uid="{024B5D50-9AAA-4ED0-9994-5C290F71858B}"/>
    <cellStyle name="Normal 45 2 3" xfId="24983" xr:uid="{65B2A778-8182-4AC8-AFAB-55D00272588A}"/>
    <cellStyle name="Normal 45 2 4" xfId="30477" xr:uid="{3DEF743D-79C4-4FBB-9A5F-ADB4449BF46A}"/>
    <cellStyle name="Normal 45 2 5" xfId="35961" xr:uid="{AFA21C6F-BE3A-4E67-A326-130EA72027D1}"/>
    <cellStyle name="Normal 45 3" xfId="11809" xr:uid="{A91A31D7-9744-485D-B906-0AF135CF283E}"/>
    <cellStyle name="Normal 45 4" xfId="17045" xr:uid="{9B085758-03B5-4FE0-A5CD-791DA4918E3D}"/>
    <cellStyle name="Normal 45 5" xfId="19271" xr:uid="{1E7577FD-FC76-42A7-A379-DF25D2CD9A88}"/>
    <cellStyle name="Normal 45 6" xfId="9570" xr:uid="{CF6C6C08-A3FC-4A46-A594-93FCA682196A}"/>
    <cellStyle name="Normal 45 6 2" xfId="20891" xr:uid="{6995B431-5168-40EA-A886-530151C3AC4D}"/>
    <cellStyle name="Normal 45 6 2 2" xfId="26447" xr:uid="{101ECE7E-4F7E-4C36-BA83-5BECC659882C}"/>
    <cellStyle name="Normal 45 6 2 3" xfId="31941" xr:uid="{EBC7E920-681B-4DCD-9CC3-65BABC460F38}"/>
    <cellStyle name="Normal 45 6 2 4" xfId="37425" xr:uid="{57569A22-8998-406E-9BF4-0F84D927FAB8}"/>
    <cellStyle name="Normal 45 6 3" xfId="23718" xr:uid="{DC29E44C-7B34-41D0-9EC7-D4C561923852}"/>
    <cellStyle name="Normal 45 6 4" xfId="29212" xr:uid="{C78C9F56-393E-4929-B182-2791ACE57EE1}"/>
    <cellStyle name="Normal 45 6 5" xfId="34696" xr:uid="{8463DA8B-6BAA-4879-9A66-73A3F5D31713}"/>
    <cellStyle name="Normal 450" xfId="39668" xr:uid="{D70FB075-52CF-4CDB-A14D-546CF998B104}"/>
    <cellStyle name="Normal 451" xfId="39669" xr:uid="{EF4FD781-E525-4118-A546-1F63B5F8A739}"/>
    <cellStyle name="Normal 452" xfId="39670" xr:uid="{54B57B29-3037-4C8F-975F-947C5CCD8D90}"/>
    <cellStyle name="Normal 453" xfId="39671" xr:uid="{832C6D48-03BE-487E-8E36-400A02E994F9}"/>
    <cellStyle name="Normal 454" xfId="39672" xr:uid="{A774B404-0F75-4A28-9205-AF37F6C1F198}"/>
    <cellStyle name="Normal 455" xfId="39673" xr:uid="{949FA1E8-471D-46E4-80D5-8BE5B05BB557}"/>
    <cellStyle name="Normal 456" xfId="39674" xr:uid="{60EE4505-DB6D-4F03-84B4-C7473FD1102F}"/>
    <cellStyle name="Normal 457" xfId="39675" xr:uid="{48D1C6B0-570C-470F-94C4-CBFBD0E4982F}"/>
    <cellStyle name="Normal 458" xfId="39676" xr:uid="{8640CD58-252C-48C7-BFC0-179BC4609FDA}"/>
    <cellStyle name="Normal 459" xfId="39677" xr:uid="{59487E6A-8E26-48CE-B854-A868049199EB}"/>
    <cellStyle name="Normal 46" xfId="6458" xr:uid="{8F4CF953-C3BD-403A-8754-56BA656AA5C3}"/>
    <cellStyle name="Normal 46 2" xfId="19272" xr:uid="{7C0A27A6-783F-4B57-B122-B376F1C8C8F3}"/>
    <cellStyle name="Normal 46 3" xfId="9571" xr:uid="{8F6D6E9C-9827-47F4-95BF-C70829505EB7}"/>
    <cellStyle name="Normal 46 3 2" xfId="20892" xr:uid="{9D48CD8D-8153-41B0-A648-721224576344}"/>
    <cellStyle name="Normal 46 3 2 2" xfId="26448" xr:uid="{011D697E-88FD-42AA-9741-E4928A60EB6E}"/>
    <cellStyle name="Normal 46 3 2 3" xfId="31942" xr:uid="{B5403303-46EC-462D-BDBE-F30776D136FE}"/>
    <cellStyle name="Normal 46 3 2 4" xfId="37426" xr:uid="{B6D1F43B-90C0-4E11-AC23-DFC99DD0DEEF}"/>
    <cellStyle name="Normal 46 3 3" xfId="23719" xr:uid="{76D4A47D-D2E6-4221-BE31-82362FF00D82}"/>
    <cellStyle name="Normal 46 3 4" xfId="29213" xr:uid="{A967A760-40C3-4635-A188-F07B67507486}"/>
    <cellStyle name="Normal 46 3 5" xfId="34697" xr:uid="{7AA72637-E7CA-4133-932E-3196E57D5D7C}"/>
    <cellStyle name="Normal 460" xfId="39678" xr:uid="{1E293496-8FD2-40A2-B622-E3AADBCA8422}"/>
    <cellStyle name="Normal 461" xfId="39679" xr:uid="{0329EFDC-AE51-40B7-9313-1BB69097F47A}"/>
    <cellStyle name="Normal 462" xfId="39680" xr:uid="{A7A8D885-7FBE-4913-B648-D40D9888F122}"/>
    <cellStyle name="Normal 463" xfId="39681" xr:uid="{49673A8D-9C31-4221-B6B7-F3D50E1A1BE7}"/>
    <cellStyle name="Normal 464" xfId="39682" xr:uid="{825A78C0-347A-44D4-97FD-48CA52B22637}"/>
    <cellStyle name="Normal 465" xfId="39683" xr:uid="{B49D91EC-191B-412A-9744-67E03F9A3534}"/>
    <cellStyle name="Normal 466" xfId="39684" xr:uid="{9A30619C-E0DA-4177-A888-2B5DC96A8F9D}"/>
    <cellStyle name="Normal 467" xfId="39685" xr:uid="{57967E6A-E409-4B89-921C-8B1B76F32582}"/>
    <cellStyle name="Normal 468" xfId="39686" xr:uid="{801A3D43-39EB-4460-AD0E-9174A52FD7DD}"/>
    <cellStyle name="Normal 469" xfId="39687" xr:uid="{1AE791AD-36C8-4DD5-8495-2EBF3EF5AD56}"/>
    <cellStyle name="Normal 47" xfId="6459" xr:uid="{EAF8C54B-ABCA-40A6-9A81-B8CFC94DF5D1}"/>
    <cellStyle name="Normal 47 2" xfId="14870" xr:uid="{5B2BF05C-A779-4B71-822E-E76DBEE67F34}"/>
    <cellStyle name="Normal 47 2 2" xfId="22157" xr:uid="{9E271459-9429-41EF-A78F-311F07A9BEB6}"/>
    <cellStyle name="Normal 47 2 2 2" xfId="27713" xr:uid="{2DA9D3C0-34EA-4FDD-B0C6-469116D3E71C}"/>
    <cellStyle name="Normal 47 2 2 3" xfId="33207" xr:uid="{6773F678-8327-4913-B374-7674B29D94DF}"/>
    <cellStyle name="Normal 47 2 2 4" xfId="38691" xr:uid="{CDF1BE4A-E34C-4AC7-912C-FC1C3CF5F18A}"/>
    <cellStyle name="Normal 47 2 3" xfId="24984" xr:uid="{3DB5A98C-27AC-4937-BE16-CEBF267AF755}"/>
    <cellStyle name="Normal 47 2 4" xfId="30478" xr:uid="{3DC8A388-459B-4BAF-8D8F-B121462E05FA}"/>
    <cellStyle name="Normal 47 2 5" xfId="35962" xr:uid="{DC87A644-F279-4D41-BC90-8C291C2FD7B3}"/>
    <cellStyle name="Normal 47 3" xfId="11810" xr:uid="{30D8AA80-DA29-4AB1-BA43-98D11A349B39}"/>
    <cellStyle name="Normal 47 4" xfId="17046" xr:uid="{44A9E2C1-1D7C-413D-8C08-E8BDC172A0B1}"/>
    <cellStyle name="Normal 47 5" xfId="19273" xr:uid="{96CD0EB9-E994-495B-A310-D51491D2272A}"/>
    <cellStyle name="Normal 47 6" xfId="9572" xr:uid="{90246C96-1032-4F90-A81A-E805FF68D71A}"/>
    <cellStyle name="Normal 47 6 2" xfId="20893" xr:uid="{02CFCB93-80E7-479A-B635-55136B308613}"/>
    <cellStyle name="Normal 47 6 2 2" xfId="26449" xr:uid="{6A02E18B-3060-4BB3-BA97-467F3C6FF45C}"/>
    <cellStyle name="Normal 47 6 2 3" xfId="31943" xr:uid="{55F46662-E2C5-4B4A-8181-3D8FE239D7CB}"/>
    <cellStyle name="Normal 47 6 2 4" xfId="37427" xr:uid="{F6625E9D-8630-4CAF-A373-AAF02B08DA8A}"/>
    <cellStyle name="Normal 47 6 3" xfId="23720" xr:uid="{77A2D949-3F1E-4D16-B2AF-CD3050782580}"/>
    <cellStyle name="Normal 47 6 4" xfId="29214" xr:uid="{1CB50B23-A0DA-40C6-B911-6987ECA31277}"/>
    <cellStyle name="Normal 47 6 5" xfId="34698" xr:uid="{B0367CC0-2199-4444-BE78-D68F076D70D1}"/>
    <cellStyle name="Normal 470" xfId="39688" xr:uid="{FC927C93-78E4-4273-B984-47C6EC56FDE8}"/>
    <cellStyle name="Normal 471" xfId="39689" xr:uid="{0D0B2F4C-FD37-431B-A87C-F946306FD166}"/>
    <cellStyle name="Normal 472" xfId="39690" xr:uid="{482D65BB-DB2C-4E30-8D2D-545740BABAAD}"/>
    <cellStyle name="Normal 473" xfId="39691" xr:uid="{00A0A802-6C3D-4256-B514-D0B943F27BCA}"/>
    <cellStyle name="Normal 474" xfId="39692" xr:uid="{17E153C6-831E-4BD9-9F4E-67298FF2F4CD}"/>
    <cellStyle name="Normal 475" xfId="39693" xr:uid="{6777E7DE-4B37-425C-9F84-09F7898E370C}"/>
    <cellStyle name="Normal 476" xfId="39694" xr:uid="{78A7B21D-33A8-44AC-90C0-55174308EFA6}"/>
    <cellStyle name="Normal 477" xfId="39695" xr:uid="{CA915899-7E42-4CAB-9428-07DCE9B1A775}"/>
    <cellStyle name="Normal 478" xfId="39696" xr:uid="{774A3968-8F94-456D-8454-655907C6F40B}"/>
    <cellStyle name="Normal 479" xfId="39697" xr:uid="{11BE32B1-632B-47BB-AF46-B7F6C4FFE9A5}"/>
    <cellStyle name="Normal 48" xfId="6460" xr:uid="{9A78F73B-682B-4E6E-AF64-BA01D9BBC7FB}"/>
    <cellStyle name="Normal 48 2" xfId="14871" xr:uid="{45F49CD6-EA2A-4353-9865-D4A1B6B002A8}"/>
    <cellStyle name="Normal 48 2 2" xfId="22158" xr:uid="{3F15FADB-5F8A-4225-B436-31350A45DCA5}"/>
    <cellStyle name="Normal 48 2 2 2" xfId="27714" xr:uid="{518C92BE-6A01-4465-B581-36E47F3317D5}"/>
    <cellStyle name="Normal 48 2 2 3" xfId="33208" xr:uid="{B7A0D92D-2481-4630-9FBA-E87566765535}"/>
    <cellStyle name="Normal 48 2 2 4" xfId="38692" xr:uid="{83471621-E3E4-449E-BD76-BEE3EFC397AD}"/>
    <cellStyle name="Normal 48 2 3" xfId="24985" xr:uid="{33A44D2E-FF82-434E-8731-3F3660972424}"/>
    <cellStyle name="Normal 48 2 4" xfId="30479" xr:uid="{51E192F8-7758-41EF-8B55-F6B700836AFF}"/>
    <cellStyle name="Normal 48 2 5" xfId="35963" xr:uid="{8411B5B3-5C42-4B30-90C8-D631423CC324}"/>
    <cellStyle name="Normal 48 3" xfId="11811" xr:uid="{08A974A0-4B8D-4FB0-AFDC-D8CF32021157}"/>
    <cellStyle name="Normal 48 4" xfId="17047" xr:uid="{8EB3F26A-396F-480B-837B-0665B95890F4}"/>
    <cellStyle name="Normal 48 5" xfId="19274" xr:uid="{5FFC3903-5850-4792-B080-ECABFBA0EA1F}"/>
    <cellStyle name="Normal 48 6" xfId="9573" xr:uid="{DBC17DD2-1CB3-4EEA-B6A6-DBE1DF03DB81}"/>
    <cellStyle name="Normal 48 6 2" xfId="20894" xr:uid="{FEB02426-A97E-4F11-B17D-B801D2BA75E0}"/>
    <cellStyle name="Normal 48 6 2 2" xfId="26450" xr:uid="{F73399FE-44D7-4B92-8BC4-1FB901C6D8BD}"/>
    <cellStyle name="Normal 48 6 2 3" xfId="31944" xr:uid="{15EC2F31-B145-4976-8B6C-75C09B549BC9}"/>
    <cellStyle name="Normal 48 6 2 4" xfId="37428" xr:uid="{3E4D74FB-7D18-4D9C-B77B-D3517331357B}"/>
    <cellStyle name="Normal 48 6 3" xfId="23721" xr:uid="{E055E691-A5A4-43EF-867C-CF5260E0CF48}"/>
    <cellStyle name="Normal 48 6 4" xfId="29215" xr:uid="{F56DED4A-D8D6-4DF0-8D84-176ED86E433F}"/>
    <cellStyle name="Normal 48 6 5" xfId="34699" xr:uid="{77066A09-BBBB-4DF8-B8FB-95B9954661A0}"/>
    <cellStyle name="Normal 480" xfId="39698" xr:uid="{FD19D91E-8000-454E-BEC5-637C84F82374}"/>
    <cellStyle name="Normal 481" xfId="39699" xr:uid="{DCA25BCD-D715-4227-AFD3-50EB30A658AD}"/>
    <cellStyle name="Normal 482" xfId="39700" xr:uid="{AC38791B-FA7A-45C8-BDCF-5AE5EAD8F01D}"/>
    <cellStyle name="Normal 483" xfId="39701" xr:uid="{EEE31E93-1310-4DCD-8B9D-288DEB755D9E}"/>
    <cellStyle name="Normal 484" xfId="39702" xr:uid="{DFD6E759-DB1D-49E2-B627-D73A6EE70372}"/>
    <cellStyle name="Normal 485" xfId="39703" xr:uid="{4A184A23-339D-46AD-8098-7D733F3538F3}"/>
    <cellStyle name="Normal 486" xfId="39704" xr:uid="{5C8B5768-4406-4B45-90D1-A0CAACE363F8}"/>
    <cellStyle name="Normal 487" xfId="39705" xr:uid="{A8BC7A7A-CE34-4F2B-9754-D02F9981D711}"/>
    <cellStyle name="Normal 488" xfId="39706" xr:uid="{BEFF8E17-B57C-4252-A1C6-D7F3D339B2EE}"/>
    <cellStyle name="Normal 489" xfId="39707" xr:uid="{333A7E4F-D063-4B8E-A4FE-DE9297D42EEC}"/>
    <cellStyle name="Normal 49" xfId="6461" xr:uid="{05EF36E7-903F-4345-8EB4-68D86D113590}"/>
    <cellStyle name="Normal 49 2" xfId="14872" xr:uid="{8628D9E6-92EA-4E35-B91A-011175557D0E}"/>
    <cellStyle name="Normal 49 2 2" xfId="22159" xr:uid="{2CDF27E5-35DC-4695-A550-F6C5C86B2C05}"/>
    <cellStyle name="Normal 49 2 2 2" xfId="27715" xr:uid="{0983E36C-A6A6-4CCB-BF89-FA368468C239}"/>
    <cellStyle name="Normal 49 2 2 3" xfId="33209" xr:uid="{159EC500-4570-4646-9500-22D2D210F071}"/>
    <cellStyle name="Normal 49 2 2 4" xfId="38693" xr:uid="{36CC6BDE-B690-493B-8035-DFCCC76F1857}"/>
    <cellStyle name="Normal 49 2 3" xfId="24986" xr:uid="{DFEE2D3A-7520-433B-9AA3-7957F132053C}"/>
    <cellStyle name="Normal 49 2 4" xfId="30480" xr:uid="{F47C6D63-6A64-49F4-B854-09F8C729C995}"/>
    <cellStyle name="Normal 49 2 5" xfId="35964" xr:uid="{C9688AD7-84B4-408E-A746-D8E9F8DC32BB}"/>
    <cellStyle name="Normal 49 3" xfId="11812" xr:uid="{2A260366-54A3-4DE1-8B66-7A0E05D83EA6}"/>
    <cellStyle name="Normal 49 4" xfId="17048" xr:uid="{1E8C6F4C-3828-4F9B-86DD-B7DDEFC7CC0D}"/>
    <cellStyle name="Normal 49 5" xfId="19275" xr:uid="{BF6C189C-CDC1-47FE-8B88-E286EA0221FE}"/>
    <cellStyle name="Normal 49 6" xfId="9574" xr:uid="{7FD184F2-5895-4E06-A55B-1B6C035F11AB}"/>
    <cellStyle name="Normal 49 6 2" xfId="20895" xr:uid="{B8560A7F-A958-4C57-ACCD-A7372DE392EE}"/>
    <cellStyle name="Normal 49 6 2 2" xfId="26451" xr:uid="{9030A1A0-A046-4CC8-A3F9-E46227F30D32}"/>
    <cellStyle name="Normal 49 6 2 3" xfId="31945" xr:uid="{1F408DDB-053F-46FE-9782-F0B69E801D4A}"/>
    <cellStyle name="Normal 49 6 2 4" xfId="37429" xr:uid="{C67C62A6-EBB9-4F11-9B32-D52B2EB117ED}"/>
    <cellStyle name="Normal 49 6 3" xfId="23722" xr:uid="{56951C03-C0B7-4C93-8FCF-B514D3BF34D9}"/>
    <cellStyle name="Normal 49 6 4" xfId="29216" xr:uid="{6C8EE863-39D3-4C82-BFB2-86A532BAC1F7}"/>
    <cellStyle name="Normal 49 6 5" xfId="34700" xr:uid="{57D0BDAD-16CC-41C7-9C1F-26E0EA80063D}"/>
    <cellStyle name="Normal 490" xfId="39708" xr:uid="{7E969D8B-FFCA-4F96-8859-CC9617A857C2}"/>
    <cellStyle name="Normal 491" xfId="39709" xr:uid="{CD908498-4E96-4930-8507-BEEBB02193EA}"/>
    <cellStyle name="Normal 492" xfId="39710" xr:uid="{7FB69FB0-03DE-4231-A52B-2E032A2C388E}"/>
    <cellStyle name="Normal 493" xfId="39711" xr:uid="{689564B1-E0E4-4C22-9F45-454B1C8FB68D}"/>
    <cellStyle name="Normal 494" xfId="39712" xr:uid="{D43F2EBB-B539-432C-BE04-78E61C3539F1}"/>
    <cellStyle name="Normal 495" xfId="39713" xr:uid="{BEFE9CAB-97B7-4900-B3EB-2A8D8A0B858A}"/>
    <cellStyle name="Normal 496" xfId="39714" xr:uid="{F4A164F3-DF16-47F4-BBFC-70778C1FFF30}"/>
    <cellStyle name="Normal 497" xfId="39715" xr:uid="{8E1A04CA-331F-4848-B4B5-D7C4FAF7E223}"/>
    <cellStyle name="Normal 498" xfId="39716" xr:uid="{69EE1CAF-833C-4895-8F48-A5D1B98C448C}"/>
    <cellStyle name="Normal 499" xfId="39717" xr:uid="{5C1D44DC-C83F-4A93-9748-7977F33FCDDC}"/>
    <cellStyle name="Normal 5" xfId="82" xr:uid="{00000000-0005-0000-0000-0000CD000000}"/>
    <cellStyle name="Normal 5 10" xfId="6463" xr:uid="{B84F95F9-6C18-4C1E-9D54-A968163CF148}"/>
    <cellStyle name="Normal 5 10 2" xfId="14874" xr:uid="{8C9B83CE-554E-415A-B2FF-73A491140823}"/>
    <cellStyle name="Normal 5 10 2 2" xfId="22161" xr:uid="{888359B4-918C-42D1-91D0-32FB03430756}"/>
    <cellStyle name="Normal 5 10 2 2 2" xfId="27717" xr:uid="{5584725B-64C5-4817-9567-06BE3723706E}"/>
    <cellStyle name="Normal 5 10 2 2 3" xfId="33211" xr:uid="{A5BA31BE-95AA-4107-BD89-B05A4AE5CF89}"/>
    <cellStyle name="Normal 5 10 2 2 4" xfId="38695" xr:uid="{8AC6028F-CD3D-4B1A-8CDF-1B2496B32DDE}"/>
    <cellStyle name="Normal 5 10 2 3" xfId="24988" xr:uid="{B021A9A4-7886-4D30-B29A-9A1EF8A8F433}"/>
    <cellStyle name="Normal 5 10 2 4" xfId="30482" xr:uid="{D786F38A-CDFD-4F88-8764-B2CD0CC9DB7B}"/>
    <cellStyle name="Normal 5 10 2 5" xfId="35966" xr:uid="{C4D303C3-5116-44C5-9439-993F77AF1627}"/>
    <cellStyle name="Normal 5 10 3" xfId="11814" xr:uid="{80DD5137-C082-44BF-836D-E07A9C1BDC24}"/>
    <cellStyle name="Normal 5 10 4" xfId="17050" xr:uid="{F03183DA-3861-4C91-AB61-00C7B8D40D83}"/>
    <cellStyle name="Normal 5 10 5" xfId="19277" xr:uid="{FFFD74BD-1977-4C9D-83B9-C24A78281F86}"/>
    <cellStyle name="Normal 5 10 6" xfId="9575" xr:uid="{33EFBE8C-1CBB-4A27-8573-0878E7032FE7}"/>
    <cellStyle name="Normal 5 10 6 2" xfId="20896" xr:uid="{DADDA751-6D49-42B8-8D32-31C8583CC32F}"/>
    <cellStyle name="Normal 5 10 6 2 2" xfId="26452" xr:uid="{F8FFAA45-DDA1-4579-9DE8-4D87723313D7}"/>
    <cellStyle name="Normal 5 10 6 2 3" xfId="31946" xr:uid="{26A96EB0-C65A-44AB-9842-422AD2A56CB9}"/>
    <cellStyle name="Normal 5 10 6 2 4" xfId="37430" xr:uid="{DD90B9AC-B170-46F2-BFE9-BD6DBD3F6D07}"/>
    <cellStyle name="Normal 5 10 6 3" xfId="23723" xr:uid="{770F2F40-85DE-4A88-A5B2-0BBBD2322822}"/>
    <cellStyle name="Normal 5 10 6 4" xfId="29217" xr:uid="{63F5E582-83F6-4443-AEC0-17A89B73E926}"/>
    <cellStyle name="Normal 5 10 6 5" xfId="34701" xr:uid="{84A10480-75FB-47C4-8A11-DA3E348A2E41}"/>
    <cellStyle name="Normal 5 11" xfId="6464" xr:uid="{158D3152-5575-447D-9049-671ECC7CB515}"/>
    <cellStyle name="Normal 5 11 2" xfId="14875" xr:uid="{41C93205-9191-45E3-873C-5D977078970A}"/>
    <cellStyle name="Normal 5 11 2 2" xfId="22162" xr:uid="{4CEF4304-D708-4A7E-B428-ADBB20653754}"/>
    <cellStyle name="Normal 5 11 2 2 2" xfId="27718" xr:uid="{234FE472-2D2C-4A2D-8DC7-8435AECF5182}"/>
    <cellStyle name="Normal 5 11 2 2 3" xfId="33212" xr:uid="{74409EF2-4EEF-4C0B-8D57-1955C0097CD5}"/>
    <cellStyle name="Normal 5 11 2 2 4" xfId="38696" xr:uid="{E2A58B3F-809A-4EE2-B93F-9483CE3A2FE0}"/>
    <cellStyle name="Normal 5 11 2 3" xfId="24989" xr:uid="{1445EF4B-6F21-4135-8949-42B388596332}"/>
    <cellStyle name="Normal 5 11 2 4" xfId="30483" xr:uid="{93052721-4AC2-4FDF-AD1A-5F3D6770C578}"/>
    <cellStyle name="Normal 5 11 2 5" xfId="35967" xr:uid="{ACEAE4F9-4359-4B96-97BF-D056D4B8B765}"/>
    <cellStyle name="Normal 5 11 3" xfId="11815" xr:uid="{8081628D-3E7C-47E6-89D1-0032F7A62071}"/>
    <cellStyle name="Normal 5 11 4" xfId="17051" xr:uid="{1AFE7EE5-133E-414F-9276-549EB73AD63F}"/>
    <cellStyle name="Normal 5 11 5" xfId="19278" xr:uid="{064ACA39-3151-4D68-B27C-259806901C67}"/>
    <cellStyle name="Normal 5 11 6" xfId="9576" xr:uid="{07C46580-0E0F-431A-B493-4673DF7B87E8}"/>
    <cellStyle name="Normal 5 11 6 2" xfId="20897" xr:uid="{3AB3CF34-3DBB-41DC-A4B8-E416D598787C}"/>
    <cellStyle name="Normal 5 11 6 2 2" xfId="26453" xr:uid="{70099065-2009-488C-B9AB-55E7C3BB962C}"/>
    <cellStyle name="Normal 5 11 6 2 3" xfId="31947" xr:uid="{D99509AD-2746-4782-897D-2C71D07DB5DE}"/>
    <cellStyle name="Normal 5 11 6 2 4" xfId="37431" xr:uid="{32F97E1A-91DD-40A7-82B5-5C67C40E29E6}"/>
    <cellStyle name="Normal 5 11 6 3" xfId="23724" xr:uid="{8FE6B80A-7ADB-4819-9D4B-10B168289F2F}"/>
    <cellStyle name="Normal 5 11 6 4" xfId="29218" xr:uid="{2A7210FB-DFA0-4C42-8A4C-B9E573782FF8}"/>
    <cellStyle name="Normal 5 11 6 5" xfId="34702" xr:uid="{5CAE12AB-D1E2-44F0-893F-E535A2F6512A}"/>
    <cellStyle name="Normal 5 12" xfId="6465" xr:uid="{38E3F905-6516-49FE-8A61-3755C7258B54}"/>
    <cellStyle name="Normal 5 12 2" xfId="14876" xr:uid="{25E25A17-974B-42C7-9EA0-63F00AE69DBF}"/>
    <cellStyle name="Normal 5 12 2 2" xfId="22163" xr:uid="{D22A8307-9D5B-4D53-8273-2F3EBC06E8F0}"/>
    <cellStyle name="Normal 5 12 2 2 2" xfId="27719" xr:uid="{D80878AC-82BD-46A9-916E-E88AB9F1E34F}"/>
    <cellStyle name="Normal 5 12 2 2 3" xfId="33213" xr:uid="{E6941719-ADF2-44F8-AFAA-C69992D07691}"/>
    <cellStyle name="Normal 5 12 2 2 4" xfId="38697" xr:uid="{F1D0C4F7-CF08-43EB-A246-BF1F3AE161E7}"/>
    <cellStyle name="Normal 5 12 2 3" xfId="24990" xr:uid="{90E957B6-6ED7-42DC-A6BA-1E4035542A1F}"/>
    <cellStyle name="Normal 5 12 2 4" xfId="30484" xr:uid="{E9485231-98CB-4E46-9295-7E0B5ADB2B28}"/>
    <cellStyle name="Normal 5 12 2 5" xfId="35968" xr:uid="{D35AA054-8729-42FB-8B78-E213811C7804}"/>
    <cellStyle name="Normal 5 12 3" xfId="11816" xr:uid="{8087852F-0A19-4319-B2B5-692923A542B6}"/>
    <cellStyle name="Normal 5 12 4" xfId="17052" xr:uid="{59503683-4565-41A4-AB19-5ED54151FFCE}"/>
    <cellStyle name="Normal 5 12 5" xfId="19279" xr:uid="{C3523344-881F-4090-A885-3EAAC258DB46}"/>
    <cellStyle name="Normal 5 12 6" xfId="9577" xr:uid="{EE6523B7-D521-49BF-9F88-2014FC350FD1}"/>
    <cellStyle name="Normal 5 12 6 2" xfId="20898" xr:uid="{90E135A6-D1A0-42BE-B10B-DAB6D6262AFC}"/>
    <cellStyle name="Normal 5 12 6 2 2" xfId="26454" xr:uid="{FE879B35-4CF0-4D7F-810A-ECF524BF4F40}"/>
    <cellStyle name="Normal 5 12 6 2 3" xfId="31948" xr:uid="{B88D9E31-10EA-454F-B6E3-2F813F1EBCBB}"/>
    <cellStyle name="Normal 5 12 6 2 4" xfId="37432" xr:uid="{D6CD4719-21DE-4D54-9558-73330D6B9C86}"/>
    <cellStyle name="Normal 5 12 6 3" xfId="23725" xr:uid="{1DDC294E-3F60-4883-AD3A-F87764999A39}"/>
    <cellStyle name="Normal 5 12 6 4" xfId="29219" xr:uid="{F249CF85-2D43-4734-9219-67056213B73F}"/>
    <cellStyle name="Normal 5 12 6 5" xfId="34703" xr:uid="{C43761D9-28EC-47DA-9B97-269172E25BD2}"/>
    <cellStyle name="Normal 5 13" xfId="6466" xr:uid="{C5C8A5FB-32BC-4A1A-A39A-BDC57EF070D5}"/>
    <cellStyle name="Normal 5 13 2" xfId="14877" xr:uid="{679EDC3F-0DF1-4FA2-BBF8-87ECE5F2359E}"/>
    <cellStyle name="Normal 5 13 2 2" xfId="22164" xr:uid="{785C64EC-9E07-4BC7-B53A-F3A67AFE17EE}"/>
    <cellStyle name="Normal 5 13 2 2 2" xfId="27720" xr:uid="{9142AC78-A6FE-4E65-B9A1-E114B37BA006}"/>
    <cellStyle name="Normal 5 13 2 2 3" xfId="33214" xr:uid="{646F8D77-9DAF-4916-81C3-90A6CF50D39E}"/>
    <cellStyle name="Normal 5 13 2 2 4" xfId="38698" xr:uid="{29A1D3D2-9018-4C8C-9415-429A74A93746}"/>
    <cellStyle name="Normal 5 13 2 3" xfId="24991" xr:uid="{8D02827D-E9FA-4AAB-9C97-9D050F458D42}"/>
    <cellStyle name="Normal 5 13 2 4" xfId="30485" xr:uid="{352F3A9A-A1FD-487E-964C-13C8D1D6E779}"/>
    <cellStyle name="Normal 5 13 2 5" xfId="35969" xr:uid="{CBFFB38D-ADF8-4F56-A627-E59400175519}"/>
    <cellStyle name="Normal 5 13 3" xfId="11817" xr:uid="{D37B165A-39DC-4C65-BCA8-19C8F4969F7F}"/>
    <cellStyle name="Normal 5 13 4" xfId="17053" xr:uid="{D695179C-801F-470F-A1F0-37F85A7EB5D9}"/>
    <cellStyle name="Normal 5 13 5" xfId="19280" xr:uid="{E457E1F3-2F5E-47E2-8B8F-9098FF6D1742}"/>
    <cellStyle name="Normal 5 13 6" xfId="9578" xr:uid="{473052DA-DD82-4831-BCF5-AF038566F53C}"/>
    <cellStyle name="Normal 5 13 6 2" xfId="20899" xr:uid="{FBF2F3E8-5262-40D5-A0B6-9919178057E8}"/>
    <cellStyle name="Normal 5 13 6 2 2" xfId="26455" xr:uid="{9C181289-30A3-45F2-B653-60495B8C03FD}"/>
    <cellStyle name="Normal 5 13 6 2 3" xfId="31949" xr:uid="{3D142E2F-A847-4999-9BBB-0C3290F744D3}"/>
    <cellStyle name="Normal 5 13 6 2 4" xfId="37433" xr:uid="{59D9A7AE-6B5F-4553-B284-589772E2B875}"/>
    <cellStyle name="Normal 5 13 6 3" xfId="23726" xr:uid="{840595A2-8B05-403D-B4BB-D6596725D6FC}"/>
    <cellStyle name="Normal 5 13 6 4" xfId="29220" xr:uid="{62B51F84-50FA-4723-BB81-99A829FCF26E}"/>
    <cellStyle name="Normal 5 13 6 5" xfId="34704" xr:uid="{678193AF-0D1F-45BE-934E-8C9F4A60B584}"/>
    <cellStyle name="Normal 5 14" xfId="6467" xr:uid="{E8BADA3F-93E2-4583-AE39-C5910041F31E}"/>
    <cellStyle name="Normal 5 14 2" xfId="14878" xr:uid="{99BE0781-77DF-46E8-BDFB-78D370ED3907}"/>
    <cellStyle name="Normal 5 14 2 2" xfId="22165" xr:uid="{32DF92A3-6150-4E32-B2D9-3312C44D29E5}"/>
    <cellStyle name="Normal 5 14 2 2 2" xfId="27721" xr:uid="{FA394852-7973-47A5-8AEF-9B7A4A528726}"/>
    <cellStyle name="Normal 5 14 2 2 3" xfId="33215" xr:uid="{AFDE8035-CB19-4EC9-BE20-17F076DE0B9A}"/>
    <cellStyle name="Normal 5 14 2 2 4" xfId="38699" xr:uid="{F5C5B8AF-FF40-4B80-AA29-141704187065}"/>
    <cellStyle name="Normal 5 14 2 3" xfId="24992" xr:uid="{51578073-67D4-4BBE-BF01-19FF3C825AD2}"/>
    <cellStyle name="Normal 5 14 2 4" xfId="30486" xr:uid="{674DC01C-3A80-4114-81C8-146761861651}"/>
    <cellStyle name="Normal 5 14 2 5" xfId="35970" xr:uid="{CFB44095-5C66-4C55-B6D7-87426612238A}"/>
    <cellStyle name="Normal 5 14 3" xfId="11818" xr:uid="{4B8E1ADB-8570-4F72-9758-CCD09DBBA524}"/>
    <cellStyle name="Normal 5 14 4" xfId="17054" xr:uid="{24DE9CD2-0CB2-45C8-B5E9-B7C94C676027}"/>
    <cellStyle name="Normal 5 14 5" xfId="19281" xr:uid="{C9FEFC83-B6A1-4288-849B-F08321429A11}"/>
    <cellStyle name="Normal 5 14 6" xfId="9579" xr:uid="{A38E6343-1A86-4969-953A-462EEF21EF78}"/>
    <cellStyle name="Normal 5 14 6 2" xfId="20900" xr:uid="{4D23DE4F-D169-435A-8B8B-5BBC9ABCC25F}"/>
    <cellStyle name="Normal 5 14 6 2 2" xfId="26456" xr:uid="{9DEBC76F-12A0-4641-BC7B-766ABD4D6BE7}"/>
    <cellStyle name="Normal 5 14 6 2 3" xfId="31950" xr:uid="{D449D65B-A42B-4743-922A-931B9242D368}"/>
    <cellStyle name="Normal 5 14 6 2 4" xfId="37434" xr:uid="{E45B83B8-3049-4FE9-993A-15078E08FD14}"/>
    <cellStyle name="Normal 5 14 6 3" xfId="23727" xr:uid="{6FA5EE57-0898-440A-89BE-088BB264A6AA}"/>
    <cellStyle name="Normal 5 14 6 4" xfId="29221" xr:uid="{F3FB79A1-5DEB-4CD2-A7D2-D0AF7879210C}"/>
    <cellStyle name="Normal 5 14 6 5" xfId="34705" xr:uid="{20FAC40C-B66C-4357-8A04-ABDBE5C468C9}"/>
    <cellStyle name="Normal 5 15" xfId="6468" xr:uid="{64DED74B-D7B5-4C5A-8862-3F3931B3FC3E}"/>
    <cellStyle name="Normal 5 15 2" xfId="14879" xr:uid="{AEFFC24E-BC1B-4155-A535-8EC3057F0919}"/>
    <cellStyle name="Normal 5 15 2 2" xfId="22166" xr:uid="{D23987D5-C2B8-41FF-B0FF-30F18CE96ACC}"/>
    <cellStyle name="Normal 5 15 2 2 2" xfId="27722" xr:uid="{99925914-60F7-4CC6-9166-AF14DF6138CA}"/>
    <cellStyle name="Normal 5 15 2 2 3" xfId="33216" xr:uid="{488D2A9F-2A18-475A-88D9-8D21C40F67D6}"/>
    <cellStyle name="Normal 5 15 2 2 4" xfId="38700" xr:uid="{4D5B55F0-6134-468C-998D-309E3F6914DF}"/>
    <cellStyle name="Normal 5 15 2 3" xfId="24993" xr:uid="{DF02F2FD-C4F8-4606-8B6E-7560C533703D}"/>
    <cellStyle name="Normal 5 15 2 4" xfId="30487" xr:uid="{998BB170-76F1-4B2F-8687-999BE48C9834}"/>
    <cellStyle name="Normal 5 15 2 5" xfId="35971" xr:uid="{56C34BF1-9281-4F94-81DF-DD54E08AFD66}"/>
    <cellStyle name="Normal 5 15 3" xfId="11819" xr:uid="{7624E44F-2CC2-42C7-9A4D-E97B53CAB7D1}"/>
    <cellStyle name="Normal 5 15 4" xfId="17055" xr:uid="{62B1647A-7C99-4C75-BB22-CD5060F96149}"/>
    <cellStyle name="Normal 5 15 5" xfId="19282" xr:uid="{741A96CE-8583-4290-B923-0611679D810F}"/>
    <cellStyle name="Normal 5 15 6" xfId="9580" xr:uid="{9F1BFCAB-7846-41F4-BF4F-E4A6B1E14BFD}"/>
    <cellStyle name="Normal 5 15 6 2" xfId="20901" xr:uid="{04226297-67C7-411C-AFED-10270422741E}"/>
    <cellStyle name="Normal 5 15 6 2 2" xfId="26457" xr:uid="{2499F951-C854-494C-ABD4-E57DB394D800}"/>
    <cellStyle name="Normal 5 15 6 2 3" xfId="31951" xr:uid="{3ACA3FDD-273D-48C9-8037-4A17A7BA6EF0}"/>
    <cellStyle name="Normal 5 15 6 2 4" xfId="37435" xr:uid="{51C5A244-1CF5-4A75-9C3B-862D5B5EB18A}"/>
    <cellStyle name="Normal 5 15 6 3" xfId="23728" xr:uid="{0630035A-0B25-4FF5-9627-0199242CE8D9}"/>
    <cellStyle name="Normal 5 15 6 4" xfId="29222" xr:uid="{4F27B3A5-7E5F-40D4-A520-967312F575E7}"/>
    <cellStyle name="Normal 5 15 6 5" xfId="34706" xr:uid="{7D862959-8D42-4A5D-B300-672FDCED6E5D}"/>
    <cellStyle name="Normal 5 16" xfId="6469" xr:uid="{236DEE96-31AD-4A42-9131-BF610DEB2DC3}"/>
    <cellStyle name="Normal 5 16 2" xfId="14880" xr:uid="{580CBADA-6A20-4113-99AE-434B05AFC13E}"/>
    <cellStyle name="Normal 5 16 2 2" xfId="22167" xr:uid="{C5A0340D-9075-4DDB-8C22-36AB458EC5AE}"/>
    <cellStyle name="Normal 5 16 2 2 2" xfId="27723" xr:uid="{88563EE7-4C5F-4A6F-84CF-1DCD5CC49815}"/>
    <cellStyle name="Normal 5 16 2 2 3" xfId="33217" xr:uid="{AF631BCA-1BA6-492C-B845-92A3819A8CEC}"/>
    <cellStyle name="Normal 5 16 2 2 4" xfId="38701" xr:uid="{54678168-EFD1-45C1-B2EC-A5EB936D030E}"/>
    <cellStyle name="Normal 5 16 2 3" xfId="24994" xr:uid="{A6EDA316-65D0-4681-862D-6EFDA62630B4}"/>
    <cellStyle name="Normal 5 16 2 4" xfId="30488" xr:uid="{5FCAE1C5-E721-482A-84C5-8945634279B6}"/>
    <cellStyle name="Normal 5 16 2 5" xfId="35972" xr:uid="{094BD455-8B65-4482-8C7C-179C316BB670}"/>
    <cellStyle name="Normal 5 16 3" xfId="11820" xr:uid="{B72305A5-0879-4FA6-A38A-6529446B8347}"/>
    <cellStyle name="Normal 5 16 4" xfId="17056" xr:uid="{A360E7A8-39C7-48A0-82D5-154BC89D1B63}"/>
    <cellStyle name="Normal 5 16 5" xfId="19283" xr:uid="{C568BDC0-05A3-4DFB-A36F-C468B145F4FF}"/>
    <cellStyle name="Normal 5 16 6" xfId="9581" xr:uid="{8C9FC1F2-AE61-4BB5-9D34-98B5EC8546C8}"/>
    <cellStyle name="Normal 5 16 6 2" xfId="20902" xr:uid="{7F961653-C7FC-47B1-B0F3-9692116544AD}"/>
    <cellStyle name="Normal 5 16 6 2 2" xfId="26458" xr:uid="{49FD84CF-7032-4C61-B486-9CFB09D3FB5A}"/>
    <cellStyle name="Normal 5 16 6 2 3" xfId="31952" xr:uid="{2ECD9E22-CC93-4CEA-9424-836A1F05943F}"/>
    <cellStyle name="Normal 5 16 6 2 4" xfId="37436" xr:uid="{AF714C0F-7A28-40CC-B492-ED620E644D48}"/>
    <cellStyle name="Normal 5 16 6 3" xfId="23729" xr:uid="{93C75B20-049C-4754-A2E6-2C9B3F560C03}"/>
    <cellStyle name="Normal 5 16 6 4" xfId="29223" xr:uid="{0C1183DE-45A7-44B6-AE50-EFE310A42C2D}"/>
    <cellStyle name="Normal 5 16 6 5" xfId="34707" xr:uid="{9A5CF676-AC74-4A2D-972D-13F505F97D7F}"/>
    <cellStyle name="Normal 5 17" xfId="6470" xr:uid="{6505EDE0-71F7-4D6C-BA91-3CB86E8CBF22}"/>
    <cellStyle name="Normal 5 17 2" xfId="14881" xr:uid="{BC1ECBF5-66A8-4DE8-9001-C7EB1FD652FE}"/>
    <cellStyle name="Normal 5 17 2 2" xfId="22168" xr:uid="{93F77942-0AA1-43CF-893A-97468226566F}"/>
    <cellStyle name="Normal 5 17 2 2 2" xfId="27724" xr:uid="{F4BFC9E2-AED1-4F90-9E0F-C0C899EC2D35}"/>
    <cellStyle name="Normal 5 17 2 2 3" xfId="33218" xr:uid="{5A2AFE4C-7F01-41FB-9147-FEE9E2C74D03}"/>
    <cellStyle name="Normal 5 17 2 2 4" xfId="38702" xr:uid="{91B5FAF8-C4A5-4C6A-9A48-3B343153D353}"/>
    <cellStyle name="Normal 5 17 2 3" xfId="24995" xr:uid="{DCD8A089-19C6-496A-B78E-7875FB59E5FC}"/>
    <cellStyle name="Normal 5 17 2 4" xfId="30489" xr:uid="{234DF2E7-FCFE-4B6F-B4A4-BD692A236430}"/>
    <cellStyle name="Normal 5 17 2 5" xfId="35973" xr:uid="{7B0BBE30-6659-4C88-87B3-EFEA9404D877}"/>
    <cellStyle name="Normal 5 17 3" xfId="11821" xr:uid="{E62293F3-3353-40D1-892D-75AF9006F880}"/>
    <cellStyle name="Normal 5 17 4" xfId="17057" xr:uid="{79BDA41B-5AA2-4259-9D6C-D9D1B923920E}"/>
    <cellStyle name="Normal 5 17 5" xfId="19284" xr:uid="{7AE996F5-4A4F-4841-8F4E-3DF5D3DE87A4}"/>
    <cellStyle name="Normal 5 17 6" xfId="9582" xr:uid="{8D61B904-9119-41A0-BCA8-FF459BE7CD7E}"/>
    <cellStyle name="Normal 5 17 6 2" xfId="20903" xr:uid="{F41DFF11-57BE-4678-9244-2BBA76841114}"/>
    <cellStyle name="Normal 5 17 6 2 2" xfId="26459" xr:uid="{E4988C1E-F64C-430E-950A-F3B44312A011}"/>
    <cellStyle name="Normal 5 17 6 2 3" xfId="31953" xr:uid="{3B2BD22C-4484-4C0B-83C8-3FFC5C044BC4}"/>
    <cellStyle name="Normal 5 17 6 2 4" xfId="37437" xr:uid="{75F5424F-BFF9-4A34-B2C4-43A0316A8C9D}"/>
    <cellStyle name="Normal 5 17 6 3" xfId="23730" xr:uid="{DA0D3AC4-E547-4B3B-9489-922A5D5D7131}"/>
    <cellStyle name="Normal 5 17 6 4" xfId="29224" xr:uid="{A92A9199-275F-4A7E-BC60-6506CACEC090}"/>
    <cellStyle name="Normal 5 17 6 5" xfId="34708" xr:uid="{3FF6F8C7-46B1-4DFA-A555-3C18D4393B95}"/>
    <cellStyle name="Normal 5 18" xfId="6471" xr:uid="{D2AF88CE-CBF3-41FC-BA62-B561219B14EB}"/>
    <cellStyle name="Normal 5 18 2" xfId="14882" xr:uid="{992FDA2B-EB00-4CFA-996C-AD0E4A2C1590}"/>
    <cellStyle name="Normal 5 18 2 2" xfId="22169" xr:uid="{3F4F03A8-AF2D-4A41-9EB9-1D08DA8723D2}"/>
    <cellStyle name="Normal 5 18 2 2 2" xfId="27725" xr:uid="{FB09D77F-1DAD-40C8-B647-B2B45C15E2BC}"/>
    <cellStyle name="Normal 5 18 2 2 3" xfId="33219" xr:uid="{E77A3DAB-3FE2-4EF3-A7FD-4959A2EB79E1}"/>
    <cellStyle name="Normal 5 18 2 2 4" xfId="38703" xr:uid="{C87B3F1A-6E36-4AB4-A8C2-814A1189C1BE}"/>
    <cellStyle name="Normal 5 18 2 3" xfId="24996" xr:uid="{47147979-BBC3-44CE-B59D-4CBBE81FA8AD}"/>
    <cellStyle name="Normal 5 18 2 4" xfId="30490" xr:uid="{C37C3574-4ED4-4220-B432-5CE3487335B3}"/>
    <cellStyle name="Normal 5 18 2 5" xfId="35974" xr:uid="{DEA9A7FA-62FA-4D3F-A590-1ADA3A4E6BC6}"/>
    <cellStyle name="Normal 5 18 3" xfId="11822" xr:uid="{6F32382E-8E80-4E36-A70A-1367022FA86A}"/>
    <cellStyle name="Normal 5 18 4" xfId="17058" xr:uid="{3A80E525-67F9-42A4-955F-882169742F1E}"/>
    <cellStyle name="Normal 5 18 5" xfId="19285" xr:uid="{9799856D-1C27-4662-A208-2FDE1E67FD41}"/>
    <cellStyle name="Normal 5 18 6" xfId="9583" xr:uid="{172333AB-9B37-43B6-9ACE-98FE95E7FC85}"/>
    <cellStyle name="Normal 5 18 6 2" xfId="20904" xr:uid="{A27F11D3-AAE9-459E-86EA-4142C0547146}"/>
    <cellStyle name="Normal 5 18 6 2 2" xfId="26460" xr:uid="{59374C97-7830-4329-B8BC-F8D1553B2FD4}"/>
    <cellStyle name="Normal 5 18 6 2 3" xfId="31954" xr:uid="{400D42D1-608A-4FA5-8FCE-F3F76A5C697A}"/>
    <cellStyle name="Normal 5 18 6 2 4" xfId="37438" xr:uid="{102AA4EE-FE65-482B-8197-EFE48D02AFA8}"/>
    <cellStyle name="Normal 5 18 6 3" xfId="23731" xr:uid="{0278CE40-C889-479C-91B4-4E4DC609AE5C}"/>
    <cellStyle name="Normal 5 18 6 4" xfId="29225" xr:uid="{9A1AB132-EFD3-4EC3-B9D5-8707F9E6F386}"/>
    <cellStyle name="Normal 5 18 6 5" xfId="34709" xr:uid="{44853ED3-5914-4EC0-8104-0DD82216515E}"/>
    <cellStyle name="Normal 5 19" xfId="6472" xr:uid="{46C08745-A020-4610-ACB9-6E97A263085A}"/>
    <cellStyle name="Normal 5 19 2" xfId="14883" xr:uid="{A2730684-0C00-4DDA-827E-F9546FB66F9D}"/>
    <cellStyle name="Normal 5 19 2 2" xfId="22170" xr:uid="{C09D75F7-D69E-47C7-9B35-1B9B65027905}"/>
    <cellStyle name="Normal 5 19 2 2 2" xfId="27726" xr:uid="{78331960-B2F6-4329-ABCB-36D8CD7DFE03}"/>
    <cellStyle name="Normal 5 19 2 2 3" xfId="33220" xr:uid="{A2960C37-267B-46D9-8FBF-036EF884E953}"/>
    <cellStyle name="Normal 5 19 2 2 4" xfId="38704" xr:uid="{6E9EB60E-2E21-4F14-A690-CFA0C048A7AB}"/>
    <cellStyle name="Normal 5 19 2 3" xfId="24997" xr:uid="{966B4437-26DF-44CB-A21A-4E179FF8BBAA}"/>
    <cellStyle name="Normal 5 19 2 4" xfId="30491" xr:uid="{559D1B8A-2ABA-45E4-B8A4-E652886A314F}"/>
    <cellStyle name="Normal 5 19 2 5" xfId="35975" xr:uid="{B8577684-EC08-4BE0-969F-BC11B889539D}"/>
    <cellStyle name="Normal 5 19 3" xfId="11823" xr:uid="{C17FE4A2-EA86-4AEE-BCDB-B2235C034459}"/>
    <cellStyle name="Normal 5 19 4" xfId="17059" xr:uid="{BF6A000D-430C-4790-AFB3-E66369E1F4C2}"/>
    <cellStyle name="Normal 5 19 5" xfId="19286" xr:uid="{91C95C37-99BC-4EF9-A6D4-CA64ADB9D570}"/>
    <cellStyle name="Normal 5 19 6" xfId="9584" xr:uid="{8C5A368E-FE53-4B44-B192-8F4CD1619628}"/>
    <cellStyle name="Normal 5 19 6 2" xfId="20905" xr:uid="{6031F1E5-A381-430E-9480-C10E2CB6442B}"/>
    <cellStyle name="Normal 5 19 6 2 2" xfId="26461" xr:uid="{62A4D9C5-FE2F-49FB-88B9-6353ECB891B4}"/>
    <cellStyle name="Normal 5 19 6 2 3" xfId="31955" xr:uid="{DD41E821-C48B-4CC6-8AAA-7D153B574A64}"/>
    <cellStyle name="Normal 5 19 6 2 4" xfId="37439" xr:uid="{D84C062E-F6D9-4D21-BA1A-4737E58C2FE9}"/>
    <cellStyle name="Normal 5 19 6 3" xfId="23732" xr:uid="{5DB19011-288E-43C8-B881-2F4D75AFB953}"/>
    <cellStyle name="Normal 5 19 6 4" xfId="29226" xr:uid="{48466F0E-54EF-424B-A083-D80102DFBD49}"/>
    <cellStyle name="Normal 5 19 6 5" xfId="34710" xr:uid="{91FFFE4A-4E39-4D68-94B8-909C8AF080C0}"/>
    <cellStyle name="Normal 5 2" xfId="670" xr:uid="{A8F67AC1-C119-428C-9F1F-FA2F04CFCCF2}"/>
    <cellStyle name="Normal 5 2 10" xfId="19287" xr:uid="{65562A2A-336C-4138-AEEB-046F6B299B61}"/>
    <cellStyle name="Normal 5 2 11" xfId="9585" xr:uid="{AC9BCAE9-E675-4223-993E-EFDFF31A391C}"/>
    <cellStyle name="Normal 5 2 11 2" xfId="20906" xr:uid="{7AF2A2EE-CF9D-489A-9B8B-7033219D108E}"/>
    <cellStyle name="Normal 5 2 11 2 2" xfId="26462" xr:uid="{DDB4EA68-C7C3-42EB-9AE0-5EC83D4D45ED}"/>
    <cellStyle name="Normal 5 2 11 2 3" xfId="31956" xr:uid="{CE3AF363-C46B-4F0D-BFC8-E34C479F9B95}"/>
    <cellStyle name="Normal 5 2 11 2 4" xfId="37440" xr:uid="{301808CD-D064-4827-8DB8-9A231B79B916}"/>
    <cellStyle name="Normal 5 2 11 3" xfId="23733" xr:uid="{F79FB321-E807-44E4-BC72-A5A355F35EDB}"/>
    <cellStyle name="Normal 5 2 11 4" xfId="29227" xr:uid="{9832022F-3288-49B7-A459-2332DEA16E2F}"/>
    <cellStyle name="Normal 5 2 11 5" xfId="34711" xr:uid="{3F74300C-07FD-4A32-A99B-DE96459D090E}"/>
    <cellStyle name="Normal 5 2 12" xfId="6473" xr:uid="{24D708A1-3BEC-47CA-BC9C-D862E1E75032}"/>
    <cellStyle name="Normal 5 2 2" xfId="6474" xr:uid="{902A1924-8B71-4D7B-8949-17CE1867A2C7}"/>
    <cellStyle name="Normal 5 2 2 2" xfId="14885" xr:uid="{9FECC3C4-A322-4815-8C5E-B7B306434114}"/>
    <cellStyle name="Normal 5 2 2 2 2" xfId="22172" xr:uid="{44E13B67-8425-40CB-B8FA-38F7521C8A4C}"/>
    <cellStyle name="Normal 5 2 2 2 2 2" xfId="27728" xr:uid="{001CD2A5-516F-429B-90F6-0E6B9C1DDD02}"/>
    <cellStyle name="Normal 5 2 2 2 2 3" xfId="33222" xr:uid="{5B476E6D-EA2A-47E3-8BC5-5AFD32ABE22B}"/>
    <cellStyle name="Normal 5 2 2 2 2 4" xfId="38706" xr:uid="{77C5759E-7880-4A7E-A395-F9475291E448}"/>
    <cellStyle name="Normal 5 2 2 2 3" xfId="24999" xr:uid="{0B4D3D65-598A-4B09-A320-91D490BBE755}"/>
    <cellStyle name="Normal 5 2 2 2 4" xfId="30493" xr:uid="{911F23FD-920C-489D-905D-44490946A435}"/>
    <cellStyle name="Normal 5 2 2 2 5" xfId="35977" xr:uid="{55883343-AA80-4D75-8663-66F0D5872522}"/>
    <cellStyle name="Normal 5 2 2 3" xfId="11825" xr:uid="{E9B1637E-F907-4A0F-AFAE-A2A4969B6B0E}"/>
    <cellStyle name="Normal 5 2 2 4" xfId="17061" xr:uid="{DE8D686E-763C-4B6C-BA58-DB898B644AE6}"/>
    <cellStyle name="Normal 5 2 2 5" xfId="19288" xr:uid="{A2D3BCAD-0CB4-4CB6-BD7A-B5894369BB3C}"/>
    <cellStyle name="Normal 5 2 2 6" xfId="9586" xr:uid="{3E6AD410-A15C-4600-A5BE-4555A8F30FBC}"/>
    <cellStyle name="Normal 5 2 2 6 2" xfId="20907" xr:uid="{BA180E9C-8E2B-47A8-9C80-E07DADD56348}"/>
    <cellStyle name="Normal 5 2 2 6 2 2" xfId="26463" xr:uid="{39D3FFD7-87D6-4ADE-8D35-EEB3AFDA119A}"/>
    <cellStyle name="Normal 5 2 2 6 2 3" xfId="31957" xr:uid="{AA7436E4-F54C-4135-B810-9D9CC3289FE0}"/>
    <cellStyle name="Normal 5 2 2 6 2 4" xfId="37441" xr:uid="{BA806854-641D-4567-925B-27ED019E0036}"/>
    <cellStyle name="Normal 5 2 2 6 3" xfId="23734" xr:uid="{40263297-FD9A-4E67-888E-37469346ADE9}"/>
    <cellStyle name="Normal 5 2 2 6 4" xfId="29228" xr:uid="{D74B7305-7899-40C0-BBA7-E3637339D8CF}"/>
    <cellStyle name="Normal 5 2 2 6 5" xfId="34712" xr:uid="{BC75E4BE-5681-48E2-AE03-6954BBF08A64}"/>
    <cellStyle name="Normal 5 2 3" xfId="6475" xr:uid="{AD84162A-D82E-4FDB-92A1-4AA47A88E64F}"/>
    <cellStyle name="Normal 5 2 3 2" xfId="14886" xr:uid="{B8121E88-BDAB-4B6B-8B09-F0798E9D37FF}"/>
    <cellStyle name="Normal 5 2 3 2 2" xfId="22173" xr:uid="{2BA238A1-A0F2-479D-AE39-DD280D50CEC9}"/>
    <cellStyle name="Normal 5 2 3 2 2 2" xfId="27729" xr:uid="{9EC6F6D1-577A-4DD4-BDEB-7C3FDFA84036}"/>
    <cellStyle name="Normal 5 2 3 2 2 3" xfId="33223" xr:uid="{A738F67F-4524-4B2E-9DB7-F1EEE05474A1}"/>
    <cellStyle name="Normal 5 2 3 2 2 4" xfId="38707" xr:uid="{CE77B76D-F996-4794-928B-8B7A18A36486}"/>
    <cellStyle name="Normal 5 2 3 2 3" xfId="25000" xr:uid="{2BF2CFB0-2EB0-461B-B9D7-2B40926583F1}"/>
    <cellStyle name="Normal 5 2 3 2 4" xfId="30494" xr:uid="{2F1C4C1A-88DC-4BBA-A72B-75B3432E9FD7}"/>
    <cellStyle name="Normal 5 2 3 2 5" xfId="35978" xr:uid="{CAB5F785-FB77-48FF-8B37-AC2508D41641}"/>
    <cellStyle name="Normal 5 2 3 3" xfId="11826" xr:uid="{C8F8F393-8853-4F8F-8B94-2D9A719A74B4}"/>
    <cellStyle name="Normal 5 2 3 4" xfId="17062" xr:uid="{A2C999F2-AEFA-4601-9DB9-1713C59E3960}"/>
    <cellStyle name="Normal 5 2 3 5" xfId="19289" xr:uid="{B8AB7D4E-F858-4562-9E68-F56860F0F5E9}"/>
    <cellStyle name="Normal 5 2 3 6" xfId="9587" xr:uid="{80675652-0808-49E3-92D0-52169D142EC7}"/>
    <cellStyle name="Normal 5 2 3 6 2" xfId="20908" xr:uid="{CC61FDC0-7372-417C-82CB-05FB5AF53E38}"/>
    <cellStyle name="Normal 5 2 3 6 2 2" xfId="26464" xr:uid="{09D0C494-D37D-420A-97C3-37A3F3F1318D}"/>
    <cellStyle name="Normal 5 2 3 6 2 3" xfId="31958" xr:uid="{C2623C9F-1508-4BB8-B1F1-C9D90F5B179A}"/>
    <cellStyle name="Normal 5 2 3 6 2 4" xfId="37442" xr:uid="{B2B38117-DDEC-4A5F-9ADD-3D2A81C334EC}"/>
    <cellStyle name="Normal 5 2 3 6 3" xfId="23735" xr:uid="{79025BE4-1AA5-4E10-AA33-DE4044AF7035}"/>
    <cellStyle name="Normal 5 2 3 6 4" xfId="29229" xr:uid="{87ED18E2-AB47-45D1-A998-6287E82C78CD}"/>
    <cellStyle name="Normal 5 2 3 6 5" xfId="34713" xr:uid="{A898A5C9-664E-4544-A094-16AB1A2AC7C0}"/>
    <cellStyle name="Normal 5 2 4" xfId="6476" xr:uid="{6E71D11B-9E36-45D2-9E0B-F6E4F217E0F4}"/>
    <cellStyle name="Normal 5 2 4 2" xfId="14887" xr:uid="{84202998-1464-447A-AB46-0F074D5E7421}"/>
    <cellStyle name="Normal 5 2 4 2 2" xfId="22174" xr:uid="{F5878022-5677-4A28-95B6-44A3587F46ED}"/>
    <cellStyle name="Normal 5 2 4 2 2 2" xfId="27730" xr:uid="{97B0F4A3-9D3B-4D32-BFC2-DE6123F31AAF}"/>
    <cellStyle name="Normal 5 2 4 2 2 3" xfId="33224" xr:uid="{6FB9A920-40E8-49D4-8698-ECB85D5830FE}"/>
    <cellStyle name="Normal 5 2 4 2 2 4" xfId="38708" xr:uid="{E8D1E667-08AB-4476-8464-2E2CB66E57F6}"/>
    <cellStyle name="Normal 5 2 4 2 3" xfId="25001" xr:uid="{A4031DC9-C52B-4133-B328-469054CF6013}"/>
    <cellStyle name="Normal 5 2 4 2 4" xfId="30495" xr:uid="{F359A341-CE23-43C1-9343-48EF0279253C}"/>
    <cellStyle name="Normal 5 2 4 2 5" xfId="35979" xr:uid="{E083537D-14DF-4CD6-A3E7-1E3DB6C4B8DC}"/>
    <cellStyle name="Normal 5 2 4 3" xfId="11827" xr:uid="{4932D469-A624-49FE-A247-B7F54CAFAE52}"/>
    <cellStyle name="Normal 5 2 4 4" xfId="17063" xr:uid="{BDE0FA03-1A41-4A75-8C94-54ADB38C297E}"/>
    <cellStyle name="Normal 5 2 4 5" xfId="19290" xr:uid="{37FC55FF-C15F-4BEA-AA86-D248F48415F5}"/>
    <cellStyle name="Normal 5 2 4 6" xfId="9588" xr:uid="{E7DFE0D2-3B25-424B-A34A-DDE575C43836}"/>
    <cellStyle name="Normal 5 2 4 6 2" xfId="20909" xr:uid="{12AFF295-6C55-4514-B196-DAF9A06FB57F}"/>
    <cellStyle name="Normal 5 2 4 6 2 2" xfId="26465" xr:uid="{2ABEA4B2-6438-4053-9F9F-768307DDB783}"/>
    <cellStyle name="Normal 5 2 4 6 2 3" xfId="31959" xr:uid="{85C71587-384E-4D48-9F6C-1E482168C035}"/>
    <cellStyle name="Normal 5 2 4 6 2 4" xfId="37443" xr:uid="{88EECB17-F6BA-460B-B9CF-0674618E589C}"/>
    <cellStyle name="Normal 5 2 4 6 3" xfId="23736" xr:uid="{28828F53-038F-44A4-9F49-6278642C911E}"/>
    <cellStyle name="Normal 5 2 4 6 4" xfId="29230" xr:uid="{FB9B3121-DC2C-4E75-ABF0-7451702483AE}"/>
    <cellStyle name="Normal 5 2 4 6 5" xfId="34714" xr:uid="{8EEE1DF4-34D3-4D60-8B65-21B5E56175FF}"/>
    <cellStyle name="Normal 5 2 5" xfId="7095" xr:uid="{ED0ACDE5-5131-494A-A096-DCDA8BCD31BE}"/>
    <cellStyle name="Normal 5 2 5 2" xfId="14888" xr:uid="{67140F79-4AC5-48D8-8A7B-D208B32F851A}"/>
    <cellStyle name="Normal 5 2 5 2 2" xfId="22175" xr:uid="{5EA1CC05-5B41-434F-9D76-2E1F22BD0AD2}"/>
    <cellStyle name="Normal 5 2 5 2 2 2" xfId="27731" xr:uid="{94019BDB-DBEC-44F6-B05B-3F4F6CAF3862}"/>
    <cellStyle name="Normal 5 2 5 2 2 3" xfId="33225" xr:uid="{A6CD822D-A5A3-4338-9109-B8883C7BA7E7}"/>
    <cellStyle name="Normal 5 2 5 2 2 4" xfId="38709" xr:uid="{840386A5-AABC-4240-AF7A-272D4DC3E410}"/>
    <cellStyle name="Normal 5 2 5 2 3" xfId="25002" xr:uid="{B3D25C91-16B8-4A22-AF18-18C60511E003}"/>
    <cellStyle name="Normal 5 2 5 2 4" xfId="30496" xr:uid="{753B6147-F680-43CA-AE23-89B93905C5D1}"/>
    <cellStyle name="Normal 5 2 5 2 5" xfId="35980" xr:uid="{106A16AB-A9E2-4BF5-8090-C865049208C3}"/>
    <cellStyle name="Normal 5 2 5 3" xfId="12470" xr:uid="{C47D2C04-94F6-4B47-858D-7B7C50609614}"/>
    <cellStyle name="Normal 5 2 5 4" xfId="9589" xr:uid="{529E5D5B-C281-4E7A-98F3-771115676323}"/>
    <cellStyle name="Normal 5 2 5 4 2" xfId="20910" xr:uid="{43646446-5F7E-446B-866B-D57D11DE02EF}"/>
    <cellStyle name="Normal 5 2 5 4 2 2" xfId="26466" xr:uid="{B9649F5C-AF27-4029-99CC-73BCA27A8BDC}"/>
    <cellStyle name="Normal 5 2 5 4 2 3" xfId="31960" xr:uid="{05AED5CE-35E1-47E6-ACB8-01533BEE21F6}"/>
    <cellStyle name="Normal 5 2 5 4 2 4" xfId="37444" xr:uid="{4B04F338-D0C0-4B32-94A3-BCB6C121BBD3}"/>
    <cellStyle name="Normal 5 2 5 4 3" xfId="23737" xr:uid="{3B17F14D-AE46-472A-BCF6-D9977ED202F2}"/>
    <cellStyle name="Normal 5 2 5 4 4" xfId="29231" xr:uid="{39D49DA6-BEFC-4CC2-AFF2-97204FF8B365}"/>
    <cellStyle name="Normal 5 2 5 4 5" xfId="34715" xr:uid="{D0C7D5DA-16D3-4CF5-83A6-3E0F61FC9EA7}"/>
    <cellStyle name="Normal 5 2 6" xfId="9590" xr:uid="{B95BAAD2-3526-4C10-AFFB-BADCDEC8E26F}"/>
    <cellStyle name="Normal 5 2 6 2" xfId="20911" xr:uid="{3B2DC536-8DAD-4B56-B4DD-CF013C117AAE}"/>
    <cellStyle name="Normal 5 2 6 2 2" xfId="26467" xr:uid="{19BC1C5D-21B3-4C2C-A366-E65CD9350A03}"/>
    <cellStyle name="Normal 5 2 6 2 3" xfId="31961" xr:uid="{A8A62993-0257-479D-9AA0-04DBBEAB02C8}"/>
    <cellStyle name="Normal 5 2 6 2 4" xfId="37445" xr:uid="{72B0CD5A-9659-425A-BAE4-0D1B3C01A1AF}"/>
    <cellStyle name="Normal 5 2 6 3" xfId="23738" xr:uid="{58FD6006-17EC-4F33-BD4C-8FAF63560C94}"/>
    <cellStyle name="Normal 5 2 6 4" xfId="29232" xr:uid="{966F9F03-4B30-4036-A5DA-713284CF6100}"/>
    <cellStyle name="Normal 5 2 6 5" xfId="34716" xr:uid="{73727999-31D4-4B7D-A07A-907EF01A29D9}"/>
    <cellStyle name="Normal 5 2 7" xfId="14884" xr:uid="{9AA786CF-66DA-44C2-96A5-87626D04F4CA}"/>
    <cellStyle name="Normal 5 2 7 2" xfId="22171" xr:uid="{B06ED86C-1A34-4E53-A051-B4A1625260D2}"/>
    <cellStyle name="Normal 5 2 7 2 2" xfId="27727" xr:uid="{83E2E4EE-F011-4A89-97F2-FA0EE4136E27}"/>
    <cellStyle name="Normal 5 2 7 2 3" xfId="33221" xr:uid="{13288B1B-802C-45B1-ADCE-4BCA26152487}"/>
    <cellStyle name="Normal 5 2 7 2 4" xfId="38705" xr:uid="{A40501DA-D4F3-49BC-AE1E-7AAF3BD58FD1}"/>
    <cellStyle name="Normal 5 2 7 3" xfId="24998" xr:uid="{7D6CDE8A-831A-4F3C-BE80-48E661257B36}"/>
    <cellStyle name="Normal 5 2 7 4" xfId="30492" xr:uid="{19573686-3269-47CC-9CDA-13C446D10245}"/>
    <cellStyle name="Normal 5 2 7 5" xfId="35976" xr:uid="{3C37AA6F-C132-4147-B9F0-5B8C6A7A7CA1}"/>
    <cellStyle name="Normal 5 2 8" xfId="11824" xr:uid="{11F62282-CAC2-4F03-93B2-BF5D7FDB235C}"/>
    <cellStyle name="Normal 5 2 9" xfId="17060" xr:uid="{70613724-95E3-4E2E-9D19-DC8AEA31AF04}"/>
    <cellStyle name="Normal 5 20" xfId="6477" xr:uid="{E05334B2-5CDD-4025-881D-39D58E830994}"/>
    <cellStyle name="Normal 5 20 2" xfId="14889" xr:uid="{588818B7-0112-4880-A010-17FDC66E4CF6}"/>
    <cellStyle name="Normal 5 20 2 2" xfId="22176" xr:uid="{7DBB6854-8E84-449B-A63D-28D8C1565D48}"/>
    <cellStyle name="Normal 5 20 2 2 2" xfId="27732" xr:uid="{973E327C-DA44-4D58-B579-462AAB2E178E}"/>
    <cellStyle name="Normal 5 20 2 2 3" xfId="33226" xr:uid="{D8ABBF91-F4B6-4376-A998-7A0212B12C0F}"/>
    <cellStyle name="Normal 5 20 2 2 4" xfId="38710" xr:uid="{0D697AA0-B3FC-4E7C-A0B3-D750CA55150D}"/>
    <cellStyle name="Normal 5 20 2 3" xfId="25003" xr:uid="{BED68209-0F6A-4950-B61F-8F15F4C24607}"/>
    <cellStyle name="Normal 5 20 2 4" xfId="30497" xr:uid="{54C6A62A-D32B-4632-9BC1-AD04371ACE80}"/>
    <cellStyle name="Normal 5 20 2 5" xfId="35981" xr:uid="{DCA66E54-28C7-44E5-B4C7-323210B279E6}"/>
    <cellStyle name="Normal 5 20 3" xfId="11828" xr:uid="{EE2EE213-CA06-4828-8171-F9ABE078C983}"/>
    <cellStyle name="Normal 5 20 4" xfId="17064" xr:uid="{B06158DC-6A62-44F7-A869-B2A16EECBB33}"/>
    <cellStyle name="Normal 5 20 5" xfId="19291" xr:uid="{5E6FFB45-71B0-4B34-BBCC-B8BAF9BCAE5B}"/>
    <cellStyle name="Normal 5 20 6" xfId="9591" xr:uid="{4F394EE2-C535-4180-913E-6D498CDABB6A}"/>
    <cellStyle name="Normal 5 20 6 2" xfId="20912" xr:uid="{440DBFB4-BEE1-4A20-A218-100D482D85D1}"/>
    <cellStyle name="Normal 5 20 6 2 2" xfId="26468" xr:uid="{42E87454-9310-4967-BCB7-66D6C4C6A263}"/>
    <cellStyle name="Normal 5 20 6 2 3" xfId="31962" xr:uid="{D2714858-1926-4790-9E56-9F5EC670B9C6}"/>
    <cellStyle name="Normal 5 20 6 2 4" xfId="37446" xr:uid="{01E986B3-52A3-4479-9080-898270501A3A}"/>
    <cellStyle name="Normal 5 20 6 3" xfId="23739" xr:uid="{49E88501-13FD-4C47-A058-B36E69095875}"/>
    <cellStyle name="Normal 5 20 6 4" xfId="29233" xr:uid="{B4DB0E19-9050-4161-81B4-6ECF50CB0D13}"/>
    <cellStyle name="Normal 5 20 6 5" xfId="34717" xr:uid="{E85AA3EC-6A6B-4C96-A3E4-4BD85F292448}"/>
    <cellStyle name="Normal 5 21" xfId="6478" xr:uid="{98EFE9CB-252D-4D56-B292-D13BB03C069D}"/>
    <cellStyle name="Normal 5 21 2" xfId="14890" xr:uid="{1C955E20-2676-4CF0-A681-8238CD25F58C}"/>
    <cellStyle name="Normal 5 21 2 2" xfId="22177" xr:uid="{229A151F-CF8E-462D-9517-B4F021E88A82}"/>
    <cellStyle name="Normal 5 21 2 2 2" xfId="27733" xr:uid="{3C5A3204-AA5D-40FE-BF41-3D07A6EBBF92}"/>
    <cellStyle name="Normal 5 21 2 2 3" xfId="33227" xr:uid="{59D70887-519F-4E0A-9262-A8159FD9EE59}"/>
    <cellStyle name="Normal 5 21 2 2 4" xfId="38711" xr:uid="{05769A98-5300-43D5-9464-F9F704FCB6D0}"/>
    <cellStyle name="Normal 5 21 2 3" xfId="25004" xr:uid="{20B1F74C-F76F-4114-BDD6-95309447433F}"/>
    <cellStyle name="Normal 5 21 2 4" xfId="30498" xr:uid="{7D811911-6602-4291-95AA-9A6B7AC61069}"/>
    <cellStyle name="Normal 5 21 2 5" xfId="35982" xr:uid="{CE50FDED-D61C-4863-9519-F06FCD4333AF}"/>
    <cellStyle name="Normal 5 21 3" xfId="11829" xr:uid="{B2CB2B0C-4DD8-4B0C-9989-503F21282C51}"/>
    <cellStyle name="Normal 5 21 4" xfId="17065" xr:uid="{3D7AEA2C-F68C-45D0-9E4A-0CF0EA6A34D4}"/>
    <cellStyle name="Normal 5 21 5" xfId="19292" xr:uid="{D3261FF7-4B61-46F6-8B41-28D58416B999}"/>
    <cellStyle name="Normal 5 21 6" xfId="9592" xr:uid="{B3628C3E-69B3-4924-AFD0-FB76AD6189AA}"/>
    <cellStyle name="Normal 5 21 6 2" xfId="20913" xr:uid="{45874F75-692D-4295-8909-A56A8FD77C0B}"/>
    <cellStyle name="Normal 5 21 6 2 2" xfId="26469" xr:uid="{AD4C8F25-8DC7-441B-A0BD-F0941BBC4E50}"/>
    <cellStyle name="Normal 5 21 6 2 3" xfId="31963" xr:uid="{32058C8A-E246-4A69-89F7-227CBAD9E1B2}"/>
    <cellStyle name="Normal 5 21 6 2 4" xfId="37447" xr:uid="{0C2A6B3E-94B3-4729-8195-A5041A201732}"/>
    <cellStyle name="Normal 5 21 6 3" xfId="23740" xr:uid="{85C455A1-463C-47C5-B9A1-4E40F2A522D8}"/>
    <cellStyle name="Normal 5 21 6 4" xfId="29234" xr:uid="{B9AF618F-E5F8-4D99-A4FD-BC7C01EA95BE}"/>
    <cellStyle name="Normal 5 21 6 5" xfId="34718" xr:uid="{D1B50B92-C20D-4534-A231-A1B06BAF8FFE}"/>
    <cellStyle name="Normal 5 22" xfId="6479" xr:uid="{B96BD13B-D8E1-435C-A942-5D54E11D5F24}"/>
    <cellStyle name="Normal 5 22 2" xfId="14891" xr:uid="{4DFEE2C0-742F-43C2-B9E6-CA885E61716E}"/>
    <cellStyle name="Normal 5 22 2 2" xfId="22178" xr:uid="{31101A20-3D7A-4032-94DF-6DB162A2D58E}"/>
    <cellStyle name="Normal 5 22 2 2 2" xfId="27734" xr:uid="{E83A9D6D-FDEE-40CE-B012-BB4821D41EDB}"/>
    <cellStyle name="Normal 5 22 2 2 3" xfId="33228" xr:uid="{86DF81E2-F63A-449F-8F7C-E362099D47B2}"/>
    <cellStyle name="Normal 5 22 2 2 4" xfId="38712" xr:uid="{2A503C1C-5248-4C57-83EA-AD146E45FC21}"/>
    <cellStyle name="Normal 5 22 2 3" xfId="25005" xr:uid="{48AC6623-AC1C-48B6-B2F3-17EB09D7E3A8}"/>
    <cellStyle name="Normal 5 22 2 4" xfId="30499" xr:uid="{D8E9BEBE-8985-4346-8608-DEDB70CAE883}"/>
    <cellStyle name="Normal 5 22 2 5" xfId="35983" xr:uid="{A385ECEE-6ED2-4D83-A0D9-A6CC3A000E1D}"/>
    <cellStyle name="Normal 5 22 3" xfId="11830" xr:uid="{D29940E1-546B-43C2-B080-399782064BD3}"/>
    <cellStyle name="Normal 5 22 4" xfId="17066" xr:uid="{ADC311FF-8803-4E81-B566-7F9706BBF3B2}"/>
    <cellStyle name="Normal 5 22 5" xfId="19293" xr:uid="{A7DD3EB0-2F23-45B2-B183-B96439D72BAE}"/>
    <cellStyle name="Normal 5 22 6" xfId="9593" xr:uid="{4191A476-748E-4531-8076-839CB873ECC8}"/>
    <cellStyle name="Normal 5 22 6 2" xfId="20914" xr:uid="{1DFF0145-5508-4E3C-A9CE-41CABE2EDD6A}"/>
    <cellStyle name="Normal 5 22 6 2 2" xfId="26470" xr:uid="{5D019B38-E43E-4C3E-99DC-BF3BF266452D}"/>
    <cellStyle name="Normal 5 22 6 2 3" xfId="31964" xr:uid="{6F8C28C5-0EA1-4ACF-A4A8-9FC7F5A64F32}"/>
    <cellStyle name="Normal 5 22 6 2 4" xfId="37448" xr:uid="{132AF0FC-DE7F-4F39-8F92-5F9033907070}"/>
    <cellStyle name="Normal 5 22 6 3" xfId="23741" xr:uid="{3312F593-C18E-47C1-9C4C-992377686858}"/>
    <cellStyle name="Normal 5 22 6 4" xfId="29235" xr:uid="{2EF3E521-D697-4291-8DD3-EEFFABB63730}"/>
    <cellStyle name="Normal 5 22 6 5" xfId="34719" xr:uid="{753CFC6E-688C-4755-BA48-A43756B61720}"/>
    <cellStyle name="Normal 5 23" xfId="6480" xr:uid="{CFDC4EEA-F479-4B7C-9A75-DA998733A04E}"/>
    <cellStyle name="Normal 5 23 2" xfId="14892" xr:uid="{4E429807-6B9B-44EC-A9B9-986AE6332412}"/>
    <cellStyle name="Normal 5 23 2 2" xfId="22179" xr:uid="{06F51089-12C4-4C08-90A1-968C023FC077}"/>
    <cellStyle name="Normal 5 23 2 2 2" xfId="27735" xr:uid="{AD0CE8D3-4AA0-4AC8-992A-5D3923E07B72}"/>
    <cellStyle name="Normal 5 23 2 2 3" xfId="33229" xr:uid="{38EF95E0-23A3-4D02-B2BC-D62CCEC8220E}"/>
    <cellStyle name="Normal 5 23 2 2 4" xfId="38713" xr:uid="{EEB262AE-07E9-43AD-ABB4-3738CBD561D1}"/>
    <cellStyle name="Normal 5 23 2 3" xfId="25006" xr:uid="{31F42443-4C43-44D2-B798-E9B166468869}"/>
    <cellStyle name="Normal 5 23 2 4" xfId="30500" xr:uid="{B87FD573-2E2B-4111-8A86-D89DB9D9EAA6}"/>
    <cellStyle name="Normal 5 23 2 5" xfId="35984" xr:uid="{4260B62E-6BBB-4A7C-AA4B-F64CC1A9604D}"/>
    <cellStyle name="Normal 5 23 3" xfId="11831" xr:uid="{E7D51077-B3C8-409C-AC40-5F6E2BAA78D1}"/>
    <cellStyle name="Normal 5 23 4" xfId="17067" xr:uid="{9561A07C-332B-4DD4-9EA6-5B4D1A226EDD}"/>
    <cellStyle name="Normal 5 23 5" xfId="19294" xr:uid="{B8B525FE-7800-4C37-A900-147FC73DF29E}"/>
    <cellStyle name="Normal 5 23 6" xfId="9594" xr:uid="{B0B23C49-1979-4FC8-8849-813AB72B3D82}"/>
    <cellStyle name="Normal 5 23 6 2" xfId="20915" xr:uid="{830B705E-E515-4652-8984-E9343AB9963B}"/>
    <cellStyle name="Normal 5 23 6 2 2" xfId="26471" xr:uid="{87D4D7AF-419D-4F20-8640-EEBA279B5DC3}"/>
    <cellStyle name="Normal 5 23 6 2 3" xfId="31965" xr:uid="{F6E12B44-0035-4DA2-B623-9DA471D6E260}"/>
    <cellStyle name="Normal 5 23 6 2 4" xfId="37449" xr:uid="{46BA4BB2-57D0-47E1-BBC3-613D5D5F4FDA}"/>
    <cellStyle name="Normal 5 23 6 3" xfId="23742" xr:uid="{9A26E88E-955B-44EB-A396-E9E2DD118663}"/>
    <cellStyle name="Normal 5 23 6 4" xfId="29236" xr:uid="{A881F03C-E304-46F4-8608-BE2558CC729A}"/>
    <cellStyle name="Normal 5 23 6 5" xfId="34720" xr:uid="{3DCB1265-F13B-4D5D-8008-75C8B9C48212}"/>
    <cellStyle name="Normal 5 24" xfId="6481" xr:uid="{55347D0F-3BCA-457C-9309-95F4A02662B0}"/>
    <cellStyle name="Normal 5 24 2" xfId="14893" xr:uid="{70E9C809-C374-4189-921F-144DAC4068F8}"/>
    <cellStyle name="Normal 5 24 2 2" xfId="22180" xr:uid="{DD719B84-8557-45C2-8EB0-C52B10607824}"/>
    <cellStyle name="Normal 5 24 2 2 2" xfId="27736" xr:uid="{0CB1F167-04EB-4320-9BC1-EA854D63781F}"/>
    <cellStyle name="Normal 5 24 2 2 3" xfId="33230" xr:uid="{299D441A-D14B-4AF0-8C31-0FBF20511C7A}"/>
    <cellStyle name="Normal 5 24 2 2 4" xfId="38714" xr:uid="{44A04748-59C4-4E62-8A81-CC6E67131552}"/>
    <cellStyle name="Normal 5 24 2 3" xfId="25007" xr:uid="{82F3FD3C-3577-429C-9CE1-3C38F95B6AA9}"/>
    <cellStyle name="Normal 5 24 2 4" xfId="30501" xr:uid="{940F5E59-24E1-47DF-8F05-61243FFA3FDA}"/>
    <cellStyle name="Normal 5 24 2 5" xfId="35985" xr:uid="{B43316EB-9644-40AD-A4B7-6DE505131888}"/>
    <cellStyle name="Normal 5 24 3" xfId="11832" xr:uid="{82C27748-D298-4FAB-85FE-CC35CA484099}"/>
    <cellStyle name="Normal 5 24 4" xfId="17068" xr:uid="{ED374432-D051-41DC-A63D-8468C431C4F2}"/>
    <cellStyle name="Normal 5 24 5" xfId="19295" xr:uid="{C9F558E0-715C-4506-8488-F6C40BE20526}"/>
    <cellStyle name="Normal 5 24 6" xfId="9595" xr:uid="{86531AD0-E468-4FE2-8BF5-F67096EF46F9}"/>
    <cellStyle name="Normal 5 24 6 2" xfId="20916" xr:uid="{D0304FB2-9811-40A1-AF88-960638E97F14}"/>
    <cellStyle name="Normal 5 24 6 2 2" xfId="26472" xr:uid="{F7AB4C42-D1F9-498F-BA9A-8C59ADE2F132}"/>
    <cellStyle name="Normal 5 24 6 2 3" xfId="31966" xr:uid="{2BCE00DD-F0BA-42EA-ACBE-D70454C3D808}"/>
    <cellStyle name="Normal 5 24 6 2 4" xfId="37450" xr:uid="{2379CDA9-91AD-4CB2-BF88-E7B8F89280A4}"/>
    <cellStyle name="Normal 5 24 6 3" xfId="23743" xr:uid="{C4A7988C-94B1-4DF6-A89E-1B9F08E9DCF7}"/>
    <cellStyle name="Normal 5 24 6 4" xfId="29237" xr:uid="{A0D6B343-4131-43ED-8CC3-28ED03825FEA}"/>
    <cellStyle name="Normal 5 24 6 5" xfId="34721" xr:uid="{05751028-17BB-4FBF-BBDA-65711F0B8045}"/>
    <cellStyle name="Normal 5 25" xfId="6482" xr:uid="{93768AFC-01AA-499F-A3C9-28CB7CDE2E6A}"/>
    <cellStyle name="Normal 5 25 2" xfId="14894" xr:uid="{59EC1F37-65F6-481F-8C94-FE8163B0CF3D}"/>
    <cellStyle name="Normal 5 25 2 2" xfId="22181" xr:uid="{A30DF3F3-D106-47F4-A226-334359F3C2F5}"/>
    <cellStyle name="Normal 5 25 2 2 2" xfId="27737" xr:uid="{C2976319-BFC3-4ED3-A637-ED5428F4C5F9}"/>
    <cellStyle name="Normal 5 25 2 2 3" xfId="33231" xr:uid="{9053EEFB-61DD-4BB3-A725-A0F3F458EB2A}"/>
    <cellStyle name="Normal 5 25 2 2 4" xfId="38715" xr:uid="{30C4DD86-07BD-46F7-870D-765E664FC9AA}"/>
    <cellStyle name="Normal 5 25 2 3" xfId="25008" xr:uid="{AA07440C-A1A2-4CBD-BEE1-C82D01AE2A8C}"/>
    <cellStyle name="Normal 5 25 2 4" xfId="30502" xr:uid="{8F15E08B-A949-41EB-ABAB-CA00A357D341}"/>
    <cellStyle name="Normal 5 25 2 5" xfId="35986" xr:uid="{63CFCF1E-2F58-4DE1-B571-1E6069E354F4}"/>
    <cellStyle name="Normal 5 25 3" xfId="11833" xr:uid="{CCD3D8C5-3F00-4C18-9AB1-6D4BE309B04C}"/>
    <cellStyle name="Normal 5 25 4" xfId="17069" xr:uid="{366A05DB-7A85-4FE9-A541-75024E5696FD}"/>
    <cellStyle name="Normal 5 25 5" xfId="19296" xr:uid="{FFDE92E8-A44B-46DE-A443-6CD240930A9E}"/>
    <cellStyle name="Normal 5 25 6" xfId="9596" xr:uid="{0AE051CB-C07D-4C56-90F5-2AC3E18825CB}"/>
    <cellStyle name="Normal 5 25 6 2" xfId="20917" xr:uid="{7110C605-0C7F-471D-8D91-53E2744E33E6}"/>
    <cellStyle name="Normal 5 25 6 2 2" xfId="26473" xr:uid="{6C4922F0-F277-4FDB-B6CF-B24988622E9B}"/>
    <cellStyle name="Normal 5 25 6 2 3" xfId="31967" xr:uid="{841D6667-30E0-47EB-93A0-ED26739FA478}"/>
    <cellStyle name="Normal 5 25 6 2 4" xfId="37451" xr:uid="{96406DF2-D2A1-4540-9399-BFBADA29EDDC}"/>
    <cellStyle name="Normal 5 25 6 3" xfId="23744" xr:uid="{178967EE-AC35-4FBB-8B14-3C6892E541AE}"/>
    <cellStyle name="Normal 5 25 6 4" xfId="29238" xr:uid="{41F040EA-FE9D-4F7D-BBEA-9D51F813A311}"/>
    <cellStyle name="Normal 5 25 6 5" xfId="34722" xr:uid="{6E3F3B10-3CA2-4235-836B-C0BB442A6ECB}"/>
    <cellStyle name="Normal 5 26" xfId="6483" xr:uid="{D0C8DDFF-5858-4813-BC7A-E25F240DEF09}"/>
    <cellStyle name="Normal 5 26 2" xfId="14895" xr:uid="{E754878D-77F5-4C2E-876C-43A523B9E0F8}"/>
    <cellStyle name="Normal 5 26 2 2" xfId="22182" xr:uid="{6456810E-8B92-44A4-B9FE-8C50006FB348}"/>
    <cellStyle name="Normal 5 26 2 2 2" xfId="27738" xr:uid="{A9A69DA9-2C9B-4F8D-BB22-19F13CD22CC4}"/>
    <cellStyle name="Normal 5 26 2 2 3" xfId="33232" xr:uid="{F4224BC2-1F0E-4F8C-B7F8-AB9005D95952}"/>
    <cellStyle name="Normal 5 26 2 2 4" xfId="38716" xr:uid="{361DFC60-E467-4B90-86A2-3A26144B09A2}"/>
    <cellStyle name="Normal 5 26 2 3" xfId="25009" xr:uid="{444BA326-4267-4BCF-A015-64654D286C5C}"/>
    <cellStyle name="Normal 5 26 2 4" xfId="30503" xr:uid="{CECD5CDB-D8D9-4853-8E69-02C3EED5F5C3}"/>
    <cellStyle name="Normal 5 26 2 5" xfId="35987" xr:uid="{27698711-E45A-4D28-A520-99A3FDD0C261}"/>
    <cellStyle name="Normal 5 26 3" xfId="11834" xr:uid="{6D83B609-4B63-43B4-A4C2-66B073FE8468}"/>
    <cellStyle name="Normal 5 26 4" xfId="17070" xr:uid="{45E0EA94-3885-4F35-BD54-498802694ECC}"/>
    <cellStyle name="Normal 5 26 5" xfId="19297" xr:uid="{E3FAB5AF-8E93-4D80-84D2-4831D09D9EDB}"/>
    <cellStyle name="Normal 5 26 6" xfId="9597" xr:uid="{BE3E0020-BBBD-4703-8A23-7A7809D31D99}"/>
    <cellStyle name="Normal 5 26 6 2" xfId="20918" xr:uid="{9504CFD8-327B-4519-B842-4D8B5ACEEACD}"/>
    <cellStyle name="Normal 5 26 6 2 2" xfId="26474" xr:uid="{BDAF379D-9336-47E4-ACF3-49B73F23A6ED}"/>
    <cellStyle name="Normal 5 26 6 2 3" xfId="31968" xr:uid="{7D9488EB-ABBC-45FE-A20F-FCE7960B0DC8}"/>
    <cellStyle name="Normal 5 26 6 2 4" xfId="37452" xr:uid="{DA1906F8-EB51-4734-9524-38F1661847CB}"/>
    <cellStyle name="Normal 5 26 6 3" xfId="23745" xr:uid="{464A0727-38F7-48D1-B866-342B744418CC}"/>
    <cellStyle name="Normal 5 26 6 4" xfId="29239" xr:uid="{5F4007A0-157A-410B-870F-E4DB7B5F13E7}"/>
    <cellStyle name="Normal 5 26 6 5" xfId="34723" xr:uid="{5A50ADBA-592E-4DC8-856C-0000CFDF243D}"/>
    <cellStyle name="Normal 5 27" xfId="6484" xr:uid="{636BCA58-2C46-4C23-88B4-DF81860609DC}"/>
    <cellStyle name="Normal 5 27 2" xfId="14896" xr:uid="{067B5413-E484-4411-ACE0-DE76B9A233EF}"/>
    <cellStyle name="Normal 5 27 2 2" xfId="22183" xr:uid="{AAAC3423-9904-4B54-AEF2-3619C090C5EE}"/>
    <cellStyle name="Normal 5 27 2 2 2" xfId="27739" xr:uid="{4862DA8D-52C5-4EC5-88B1-D66961134B54}"/>
    <cellStyle name="Normal 5 27 2 2 3" xfId="33233" xr:uid="{9AD3C2C6-28C4-4FB5-823D-DEE46EF396CD}"/>
    <cellStyle name="Normal 5 27 2 2 4" xfId="38717" xr:uid="{314B35E9-2253-40A7-9F4C-5ADA6FA672B3}"/>
    <cellStyle name="Normal 5 27 2 3" xfId="25010" xr:uid="{50AD41E1-9DA9-4DB0-861F-A4D47D77559D}"/>
    <cellStyle name="Normal 5 27 2 4" xfId="30504" xr:uid="{28E4AD63-BEEB-4F84-A40C-52C1968BDC3A}"/>
    <cellStyle name="Normal 5 27 2 5" xfId="35988" xr:uid="{65A2CBD2-C6E2-45FF-9A76-55A8A6D6D10F}"/>
    <cellStyle name="Normal 5 27 3" xfId="11835" xr:uid="{89D3F82E-44DA-404A-A483-706ECA2E17B6}"/>
    <cellStyle name="Normal 5 27 4" xfId="17071" xr:uid="{3D47B8D5-498E-4CE2-924C-EC083B9CB181}"/>
    <cellStyle name="Normal 5 27 5" xfId="19298" xr:uid="{452E7264-E061-4FA0-9B28-110F20D01BAD}"/>
    <cellStyle name="Normal 5 27 6" xfId="9598" xr:uid="{F90821A7-0BA9-42D7-BA2A-86C0689F4B27}"/>
    <cellStyle name="Normal 5 27 6 2" xfId="20919" xr:uid="{0DF8F97B-3206-47BA-80EB-A4A52A3641DE}"/>
    <cellStyle name="Normal 5 27 6 2 2" xfId="26475" xr:uid="{AE7AB445-005D-426C-805B-270202B2DB0A}"/>
    <cellStyle name="Normal 5 27 6 2 3" xfId="31969" xr:uid="{2BBC6CF4-B01E-4BFD-8C5D-DD93B8F2FF4D}"/>
    <cellStyle name="Normal 5 27 6 2 4" xfId="37453" xr:uid="{B653ADD2-0108-452D-8478-B55417F7F0F9}"/>
    <cellStyle name="Normal 5 27 6 3" xfId="23746" xr:uid="{FF8DAE82-8B24-483D-B7C4-D34308DFBAB2}"/>
    <cellStyle name="Normal 5 27 6 4" xfId="29240" xr:uid="{DCA8B71A-7856-4051-866E-BF28E97F8BDA}"/>
    <cellStyle name="Normal 5 27 6 5" xfId="34724" xr:uid="{ECF1D0F0-9739-4475-A226-0B652DC31EC6}"/>
    <cellStyle name="Normal 5 28" xfId="6485" xr:uid="{BEC296D9-575A-4934-952A-3789E30CA245}"/>
    <cellStyle name="Normal 5 28 2" xfId="14897" xr:uid="{6342232E-9908-4F19-B3A1-423BF62A6EDC}"/>
    <cellStyle name="Normal 5 28 2 2" xfId="22184" xr:uid="{52C6B27C-FDE5-49FD-BBA6-014B033B0B21}"/>
    <cellStyle name="Normal 5 28 2 2 2" xfId="27740" xr:uid="{9AA4D481-4AA6-46B4-823D-1FE09B227652}"/>
    <cellStyle name="Normal 5 28 2 2 3" xfId="33234" xr:uid="{4A894569-968E-43CA-A339-D93CF40C1249}"/>
    <cellStyle name="Normal 5 28 2 2 4" xfId="38718" xr:uid="{1AF1FA93-8DAC-4A9E-A433-09E2DC6CF8DF}"/>
    <cellStyle name="Normal 5 28 2 3" xfId="25011" xr:uid="{1F643709-D40D-4663-B3B2-F7C23061D07A}"/>
    <cellStyle name="Normal 5 28 2 4" xfId="30505" xr:uid="{56338CDD-66B3-40D3-82C9-F8EB45DAC383}"/>
    <cellStyle name="Normal 5 28 2 5" xfId="35989" xr:uid="{2ED1C0E1-5CF5-424A-9290-9D18BCF015BD}"/>
    <cellStyle name="Normal 5 28 3" xfId="11836" xr:uid="{6F06482C-1DD4-4B2D-9CAC-797AEE3D41C1}"/>
    <cellStyle name="Normal 5 28 4" xfId="17072" xr:uid="{F2D083EF-CB10-4475-AB07-1B3F0FB66C98}"/>
    <cellStyle name="Normal 5 28 5" xfId="19299" xr:uid="{6CDE586F-1971-4AAD-B10B-352EBC989782}"/>
    <cellStyle name="Normal 5 28 6" xfId="9599" xr:uid="{9211569E-A47F-4DA4-A057-68D34CBE6869}"/>
    <cellStyle name="Normal 5 28 6 2" xfId="20920" xr:uid="{78713BEF-D17B-4759-921C-881D4700A13E}"/>
    <cellStyle name="Normal 5 28 6 2 2" xfId="26476" xr:uid="{C7A083A8-5BDD-4E12-8EC5-B927611347E1}"/>
    <cellStyle name="Normal 5 28 6 2 3" xfId="31970" xr:uid="{C52E9867-FBB5-44C9-935A-7F0280C45A5A}"/>
    <cellStyle name="Normal 5 28 6 2 4" xfId="37454" xr:uid="{4C2F43E4-C0E0-4830-926E-F32B1A961B61}"/>
    <cellStyle name="Normal 5 28 6 3" xfId="23747" xr:uid="{6C8C9A19-CE16-4C18-A89F-DF94E40586C1}"/>
    <cellStyle name="Normal 5 28 6 4" xfId="29241" xr:uid="{FA451475-3014-4161-8566-76D9986B1B16}"/>
    <cellStyle name="Normal 5 28 6 5" xfId="34725" xr:uid="{8D759077-9D18-460A-A39D-BC003C2D642D}"/>
    <cellStyle name="Normal 5 29" xfId="6486" xr:uid="{7306C21D-2AF4-4683-9CA5-5D83F00A0749}"/>
    <cellStyle name="Normal 5 29 2" xfId="14898" xr:uid="{9CCE82C2-F9FB-4FED-A519-D19828A4BF14}"/>
    <cellStyle name="Normal 5 29 2 2" xfId="22185" xr:uid="{4DCAA516-96FC-49B8-9CDC-157EB0E4A460}"/>
    <cellStyle name="Normal 5 29 2 2 2" xfId="27741" xr:uid="{88DC020E-7414-4F3A-B9ED-E8D445878D9F}"/>
    <cellStyle name="Normal 5 29 2 2 3" xfId="33235" xr:uid="{4093B035-BDFF-4B48-8B26-61F5B0CED335}"/>
    <cellStyle name="Normal 5 29 2 2 4" xfId="38719" xr:uid="{C3EDC098-16FF-48CD-A1CF-66014E24926F}"/>
    <cellStyle name="Normal 5 29 2 3" xfId="25012" xr:uid="{FF01064F-0715-49AD-BDCB-20A78411448D}"/>
    <cellStyle name="Normal 5 29 2 4" xfId="30506" xr:uid="{2ED35C87-9204-4CAC-BB32-0E5CC732FDD7}"/>
    <cellStyle name="Normal 5 29 2 5" xfId="35990" xr:uid="{F4DA6B0A-BBE9-4841-95AD-326ACB8F8408}"/>
    <cellStyle name="Normal 5 29 3" xfId="11837" xr:uid="{A3EA19E8-9B79-49B0-83DA-687B8F5F02C0}"/>
    <cellStyle name="Normal 5 29 4" xfId="17073" xr:uid="{C7D789F8-C830-4F2C-AE9F-1378C7759B53}"/>
    <cellStyle name="Normal 5 29 5" xfId="19300" xr:uid="{3D1CADB7-4DD2-4235-955E-3BAB3F76C330}"/>
    <cellStyle name="Normal 5 29 6" xfId="9600" xr:uid="{25047B88-6F7D-4113-B3ED-A4AD317938CC}"/>
    <cellStyle name="Normal 5 29 6 2" xfId="20921" xr:uid="{89E38871-6F7B-4F79-83E2-A5533156D42D}"/>
    <cellStyle name="Normal 5 29 6 2 2" xfId="26477" xr:uid="{C4A7819F-C276-4537-B048-2F9CB27491D9}"/>
    <cellStyle name="Normal 5 29 6 2 3" xfId="31971" xr:uid="{82AE3237-6E77-4110-AE53-FCC9A72434C2}"/>
    <cellStyle name="Normal 5 29 6 2 4" xfId="37455" xr:uid="{06DB9CBC-B51B-4B0E-A5BD-79B9208D4A5A}"/>
    <cellStyle name="Normal 5 29 6 3" xfId="23748" xr:uid="{CAD8F733-B4DF-4C33-AE3F-FB359D336A5D}"/>
    <cellStyle name="Normal 5 29 6 4" xfId="29242" xr:uid="{700EF97B-2764-454F-BF1C-3210E7A40D82}"/>
    <cellStyle name="Normal 5 29 6 5" xfId="34726" xr:uid="{B1F77C05-A988-4691-9D18-2C5A5C2DD1F4}"/>
    <cellStyle name="Normal 5 3" xfId="6487" xr:uid="{6399824E-580C-4FE8-A19D-E3B8EE2390C7}"/>
    <cellStyle name="Normal 5 3 10" xfId="19301" xr:uid="{6EE12ACB-31B2-40C8-9D1C-0946470E0964}"/>
    <cellStyle name="Normal 5 3 11" xfId="22791" xr:uid="{FFA7D3D2-0B4A-41AF-9014-78785A519C41}"/>
    <cellStyle name="Normal 5 3 11 2" xfId="28337" xr:uid="{630376ED-B46A-456D-99F3-41F2AEA192EE}"/>
    <cellStyle name="Normal 5 3 11 3" xfId="33825" xr:uid="{A86D5EBD-5593-4008-B696-D22B5A25B6E8}"/>
    <cellStyle name="Normal 5 3 11 4" xfId="39309" xr:uid="{F43EF6F9-99BD-43AC-8648-45B1F1F56E4F}"/>
    <cellStyle name="Normal 5 3 2" xfId="6488" xr:uid="{E01DF45F-5D74-43F7-81CA-503BC2713141}"/>
    <cellStyle name="Normal 5 3 2 2" xfId="14899" xr:uid="{9F99DD7E-F4EE-4B44-9BFF-9733D897A5C9}"/>
    <cellStyle name="Normal 5 3 2 2 2" xfId="22186" xr:uid="{13A86C7F-A8A3-410D-8D3D-069E4FF971B1}"/>
    <cellStyle name="Normal 5 3 2 2 2 2" xfId="27742" xr:uid="{630B9E7C-C997-4F71-BE26-A9A48A480AB2}"/>
    <cellStyle name="Normal 5 3 2 2 2 3" xfId="33236" xr:uid="{9AC30F7E-7254-4CBE-B222-CBF2AC218937}"/>
    <cellStyle name="Normal 5 3 2 2 2 4" xfId="38720" xr:uid="{3E0A3307-DD44-477F-BF7F-32376655EA01}"/>
    <cellStyle name="Normal 5 3 2 2 3" xfId="25013" xr:uid="{3DFA5D19-ACCF-437C-9FBD-53785694C1F4}"/>
    <cellStyle name="Normal 5 3 2 2 4" xfId="30507" xr:uid="{EB976E71-D6EA-478A-B5B7-532A32342E59}"/>
    <cellStyle name="Normal 5 3 2 2 5" xfId="35991" xr:uid="{FDE262D6-C2BA-447B-8C00-AEDC59CF1C55}"/>
    <cellStyle name="Normal 5 3 2 3" xfId="11839" xr:uid="{24FA7BE2-EEE4-430D-B2EE-FD9E99E18AD8}"/>
    <cellStyle name="Normal 5 3 2 4" xfId="17075" xr:uid="{430AA2D0-1C19-4B18-85D1-DF9F66B6AFC5}"/>
    <cellStyle name="Normal 5 3 2 5" xfId="19302" xr:uid="{680B2EF1-3979-464F-BB43-586F471F2CE8}"/>
    <cellStyle name="Normal 5 3 2 6" xfId="9601" xr:uid="{60E8FEAA-BBE4-44C9-BBD8-7AEF28DADBCE}"/>
    <cellStyle name="Normal 5 3 2 6 2" xfId="20922" xr:uid="{D74E5BFC-6504-4551-8CB6-39632DC68139}"/>
    <cellStyle name="Normal 5 3 2 6 2 2" xfId="26478" xr:uid="{7090AC17-340B-470B-A6A0-1438A235CA48}"/>
    <cellStyle name="Normal 5 3 2 6 2 3" xfId="31972" xr:uid="{39FFFF61-C91B-4821-AC10-D15312B4603E}"/>
    <cellStyle name="Normal 5 3 2 6 2 4" xfId="37456" xr:uid="{CEB3CA30-3680-4234-ADE0-A3FFE933BFA3}"/>
    <cellStyle name="Normal 5 3 2 6 3" xfId="23749" xr:uid="{C41DE040-2DF6-4FA9-90DC-F5B5726C969A}"/>
    <cellStyle name="Normal 5 3 2 6 4" xfId="29243" xr:uid="{53989734-7AAA-4F7F-A8AF-6B40B7E54C82}"/>
    <cellStyle name="Normal 5 3 2 6 5" xfId="34727" xr:uid="{42BA1676-5090-4C05-985C-5DFB09FC45D3}"/>
    <cellStyle name="Normal 5 3 3" xfId="6489" xr:uid="{327E089F-25F8-4250-AA36-E97E753B88CB}"/>
    <cellStyle name="Normal 5 3 3 2" xfId="14900" xr:uid="{0AB5B52C-0BF8-4AE5-92AE-001DAD951F4B}"/>
    <cellStyle name="Normal 5 3 3 2 2" xfId="22187" xr:uid="{16A10F77-797A-4374-A8B1-DB1A9F47ED4D}"/>
    <cellStyle name="Normal 5 3 3 2 2 2" xfId="27743" xr:uid="{44E3512B-860B-4495-802F-3E1A5DF45FB4}"/>
    <cellStyle name="Normal 5 3 3 2 2 3" xfId="33237" xr:uid="{301BC1CD-4B0D-45F1-A70C-F844D456A2CD}"/>
    <cellStyle name="Normal 5 3 3 2 2 4" xfId="38721" xr:uid="{429C25F0-AF81-43EC-A86F-49E923A053D1}"/>
    <cellStyle name="Normal 5 3 3 2 3" xfId="25014" xr:uid="{FD0F4142-6929-4B26-9B15-EEF7AE95CE68}"/>
    <cellStyle name="Normal 5 3 3 2 4" xfId="30508" xr:uid="{AC7B89A5-3852-4EAC-92E7-FEE8AA5A8D5E}"/>
    <cellStyle name="Normal 5 3 3 2 5" xfId="35992" xr:uid="{34747398-3AD1-40EE-A1E2-A9DE38111230}"/>
    <cellStyle name="Normal 5 3 3 3" xfId="19303" xr:uid="{B0F5ADCB-071D-4CCB-8122-218E5AC59148}"/>
    <cellStyle name="Normal 5 3 3 4" xfId="9602" xr:uid="{2ACCE6A2-DF5F-44EF-9337-33E83A1F336F}"/>
    <cellStyle name="Normal 5 3 3 4 2" xfId="20923" xr:uid="{470AD7E6-36D8-41F4-9DA7-141F9F4ABA6C}"/>
    <cellStyle name="Normal 5 3 3 4 2 2" xfId="26479" xr:uid="{25FD18B2-E867-48D9-A966-6F67BA374907}"/>
    <cellStyle name="Normal 5 3 3 4 2 3" xfId="31973" xr:uid="{8B5F0469-E3E4-4CB2-8E3F-EB05EE339830}"/>
    <cellStyle name="Normal 5 3 3 4 2 4" xfId="37457" xr:uid="{D4CE40B7-DED0-4432-AD3D-9218C19BBE54}"/>
    <cellStyle name="Normal 5 3 3 4 3" xfId="23750" xr:uid="{EA812DEC-C488-4A80-9916-C87227846B1B}"/>
    <cellStyle name="Normal 5 3 3 4 4" xfId="29244" xr:uid="{B35C4763-B6DF-4217-8D31-2EA61E1AC419}"/>
    <cellStyle name="Normal 5 3 3 4 5" xfId="34728" xr:uid="{5BE948EF-7162-4653-8F66-3CFB5D46CE15}"/>
    <cellStyle name="Normal 5 3 4" xfId="7096" xr:uid="{48A85CB0-BDFD-4923-A4A2-93CC0CA0D5AC}"/>
    <cellStyle name="Normal 5 3 4 2" xfId="9603" xr:uid="{072701E9-25B3-48BF-9FF3-F877BB935F65}"/>
    <cellStyle name="Normal 5 3 4 2 2" xfId="20924" xr:uid="{379AD7C7-DE14-4A4D-9C14-20CFA44235FC}"/>
    <cellStyle name="Normal 5 3 4 2 2 2" xfId="26480" xr:uid="{D5878CA5-C2F5-4143-9643-F50E6A1D693C}"/>
    <cellStyle name="Normal 5 3 4 2 2 3" xfId="31974" xr:uid="{E5818C89-570F-44AF-A621-5BEA1C7DBFEA}"/>
    <cellStyle name="Normal 5 3 4 2 2 4" xfId="37458" xr:uid="{BF936E6E-2645-451C-8258-2FCA3F365BAB}"/>
    <cellStyle name="Normal 5 3 4 2 3" xfId="23751" xr:uid="{DDECDCD8-5D08-407C-855A-E45DD5B07A60}"/>
    <cellStyle name="Normal 5 3 4 2 4" xfId="29245" xr:uid="{72D910AD-F740-4017-94B1-CA9A7654B1D4}"/>
    <cellStyle name="Normal 5 3 4 2 5" xfId="34729" xr:uid="{26C853DD-6063-4A7F-8D95-D55FFD6C3D51}"/>
    <cellStyle name="Normal 5 3 4 3" xfId="20095" xr:uid="{7206A9F2-39B3-4424-A73F-82B48D3D4F34}"/>
    <cellStyle name="Normal 5 3 4 3 2" xfId="25651" xr:uid="{D16A85EA-FD10-4B97-A170-87EAB39056EE}"/>
    <cellStyle name="Normal 5 3 4 3 3" xfId="31145" xr:uid="{80F83D9F-E619-4D11-A7DC-5F8753C2C6EC}"/>
    <cellStyle name="Normal 5 3 4 3 4" xfId="36629" xr:uid="{C131237E-EBBA-4E8A-9E51-0FA979790987}"/>
    <cellStyle name="Normal 5 3 4 4" xfId="22922" xr:uid="{EC240056-2FE1-44E7-97DE-DA11C5CD3FE9}"/>
    <cellStyle name="Normal 5 3 4 5" xfId="28414" xr:uid="{219D0118-53C5-46A9-A0FB-0BD7BA7243AE}"/>
    <cellStyle name="Normal 5 3 4 6" xfId="33898" xr:uid="{DCBC5C41-2DE0-4F69-94E4-39FF1DA5ABC5}"/>
    <cellStyle name="Normal 5 3 5" xfId="7228" xr:uid="{AFAA381B-CAC8-4B58-8A08-090410779D4E}"/>
    <cellStyle name="Normal 5 3 5 2" xfId="9604" xr:uid="{52BCA3FB-B47E-432E-9F45-172B88B6FAE4}"/>
    <cellStyle name="Normal 5 3 5 2 2" xfId="20925" xr:uid="{188E07CE-E8D1-4A69-B09F-AC102B85F3DF}"/>
    <cellStyle name="Normal 5 3 5 2 2 2" xfId="26481" xr:uid="{370E3A16-6E5F-4BDF-B998-80B1DE14BAB9}"/>
    <cellStyle name="Normal 5 3 5 2 2 3" xfId="31975" xr:uid="{75651D7A-F261-4F15-BD7F-7CC9F2A8CD1A}"/>
    <cellStyle name="Normal 5 3 5 2 2 4" xfId="37459" xr:uid="{31732000-1AB1-4E9A-A08A-A13405C05E00}"/>
    <cellStyle name="Normal 5 3 5 2 3" xfId="23752" xr:uid="{52397170-2E3D-4771-AD91-DE2ADF2A879A}"/>
    <cellStyle name="Normal 5 3 5 2 4" xfId="29246" xr:uid="{A09E714B-F014-4860-8E78-91AD3BA78441}"/>
    <cellStyle name="Normal 5 3 5 2 5" xfId="34730" xr:uid="{BF8C543B-7C70-4B57-BF96-6518B30FA727}"/>
    <cellStyle name="Normal 5 3 5 3" xfId="20116" xr:uid="{1E9E931B-5A65-4C0B-B178-C4101CF999F2}"/>
    <cellStyle name="Normal 5 3 5 3 2" xfId="25672" xr:uid="{F5BCD8BF-80AF-4681-BDA9-815AD2908F80}"/>
    <cellStyle name="Normal 5 3 5 3 3" xfId="31166" xr:uid="{B196B753-24C0-48A2-99D5-53FB6613B9B7}"/>
    <cellStyle name="Normal 5 3 5 3 4" xfId="36650" xr:uid="{511789B9-F289-4126-854E-8FF4054B864A}"/>
    <cellStyle name="Normal 5 3 5 4" xfId="22943" xr:uid="{5A5E7B26-8D17-4B00-879C-61B69CFD4067}"/>
    <cellStyle name="Normal 5 3 5 5" xfId="28435" xr:uid="{EB02627A-060E-4E98-83B4-34AA72867343}"/>
    <cellStyle name="Normal 5 3 5 6" xfId="33919" xr:uid="{A75A3F15-5555-4894-9EF7-CA310E77C94E}"/>
    <cellStyle name="Normal 5 3 6" xfId="7318" xr:uid="{B16BC17E-BB78-4B03-82BC-42093E824960}"/>
    <cellStyle name="Normal 5 3 6 2" xfId="9605" xr:uid="{5290892A-0F6A-4428-ABAE-9CC68CB9FFDA}"/>
    <cellStyle name="Normal 5 3 6 2 2" xfId="20926" xr:uid="{A3AD6456-C85F-4120-8E21-C108B453D783}"/>
    <cellStyle name="Normal 5 3 6 2 2 2" xfId="26482" xr:uid="{3876E2BB-FC4B-480F-BEB3-711574570420}"/>
    <cellStyle name="Normal 5 3 6 2 2 3" xfId="31976" xr:uid="{ADD58DDC-1652-44B4-A34E-26223CA799C7}"/>
    <cellStyle name="Normal 5 3 6 2 2 4" xfId="37460" xr:uid="{CB74C028-D43A-403D-92BB-F9E247DFE773}"/>
    <cellStyle name="Normal 5 3 6 2 3" xfId="23753" xr:uid="{6346EFFB-19F4-4468-B053-1978F331C7B9}"/>
    <cellStyle name="Normal 5 3 6 2 4" xfId="29247" xr:uid="{396AF95C-3805-49DB-8BF4-33A0C6081679}"/>
    <cellStyle name="Normal 5 3 6 2 5" xfId="34731" xr:uid="{4BE849E8-4E04-4683-BE22-58E79119CE47}"/>
    <cellStyle name="Normal 5 3 6 3" xfId="20202" xr:uid="{706F02E6-AB6D-4A05-9E99-4276500D6A2B}"/>
    <cellStyle name="Normal 5 3 6 3 2" xfId="25758" xr:uid="{DC5DF658-3A7B-46A9-AE50-14D3D276C39C}"/>
    <cellStyle name="Normal 5 3 6 3 3" xfId="31252" xr:uid="{306EE895-88C0-44D4-B253-C5B9BFD3BDEC}"/>
    <cellStyle name="Normal 5 3 6 3 4" xfId="36736" xr:uid="{1D12C69D-231D-4EC7-BB06-9E97A597EA80}"/>
    <cellStyle name="Normal 5 3 6 4" xfId="23029" xr:uid="{66B43CE1-E30F-494B-9362-A11181FB8601}"/>
    <cellStyle name="Normal 5 3 6 5" xfId="28521" xr:uid="{1C777819-9872-47EF-A2D8-EE33E78C5920}"/>
    <cellStyle name="Normal 5 3 6 6" xfId="34005" xr:uid="{A7E9F70C-C74D-4BBB-97D5-225D422665BD}"/>
    <cellStyle name="Normal 5 3 7" xfId="7382" xr:uid="{C26D5317-AAC6-40B8-8664-B685A23CBDA4}"/>
    <cellStyle name="Normal 5 3 7 2" xfId="20266" xr:uid="{65BB6AE6-7C30-4A52-8A73-0D01BE80E58D}"/>
    <cellStyle name="Normal 5 3 7 2 2" xfId="25822" xr:uid="{4F1BA91B-EDB4-462E-9433-0DE76BA708FE}"/>
    <cellStyle name="Normal 5 3 7 2 3" xfId="31316" xr:uid="{09551879-B704-44D0-B87C-C087E9C31621}"/>
    <cellStyle name="Normal 5 3 7 2 4" xfId="36800" xr:uid="{E22930AF-6274-4A8B-BC0A-459F948B0820}"/>
    <cellStyle name="Normal 5 3 7 3" xfId="23093" xr:uid="{21583EA8-65B0-40D5-86D8-AAE254CE49C6}"/>
    <cellStyle name="Normal 5 3 7 4" xfId="28587" xr:uid="{AE6B2276-D441-4380-93B2-2F3264FE21CA}"/>
    <cellStyle name="Normal 5 3 7 5" xfId="34071" xr:uid="{AA489F09-F197-4020-9B33-0BCBC48CBFC9}"/>
    <cellStyle name="Normal 5 3 8" xfId="11838" xr:uid="{AAC19EB9-5397-4B1C-81CE-CBCBD854A20A}"/>
    <cellStyle name="Normal 5 3 9" xfId="17074" xr:uid="{DC4E8637-843F-4EFF-B969-DD385925ED85}"/>
    <cellStyle name="Normal 5 30" xfId="6490" xr:uid="{06542C84-F5AA-4AB8-94E2-1B59B0B96C46}"/>
    <cellStyle name="Normal 5 30 2" xfId="14901" xr:uid="{AC31E988-29BF-4AC8-9C3F-0AA81E6261B4}"/>
    <cellStyle name="Normal 5 30 2 2" xfId="22188" xr:uid="{0A7A5E4C-246C-437F-9AFB-843E00350605}"/>
    <cellStyle name="Normal 5 30 2 2 2" xfId="27744" xr:uid="{7EC88C80-721D-4952-9C19-732198ED05E1}"/>
    <cellStyle name="Normal 5 30 2 2 3" xfId="33238" xr:uid="{038AA0AC-DC26-42AB-95CF-749B3D8F179F}"/>
    <cellStyle name="Normal 5 30 2 2 4" xfId="38722" xr:uid="{76E6B238-FB38-4516-BC68-4024CE350E24}"/>
    <cellStyle name="Normal 5 30 2 3" xfId="25015" xr:uid="{914EBE08-0962-46D9-9CD2-47EB780F5B28}"/>
    <cellStyle name="Normal 5 30 2 4" xfId="30509" xr:uid="{39E3C00E-4BB7-474E-B24A-3F99F4E979A5}"/>
    <cellStyle name="Normal 5 30 2 5" xfId="35993" xr:uid="{4A26A5E0-4BC6-40D0-B89A-166FFBE78B6B}"/>
    <cellStyle name="Normal 5 30 3" xfId="11840" xr:uid="{100E1D82-D4B5-4A3D-A1D2-D3D8F521FC3D}"/>
    <cellStyle name="Normal 5 30 4" xfId="17076" xr:uid="{6B7FEBEB-7005-4C6C-AC70-B66A8C0BFC63}"/>
    <cellStyle name="Normal 5 30 5" xfId="19304" xr:uid="{E57311E8-D8C6-47EC-8156-46630CAB0900}"/>
    <cellStyle name="Normal 5 30 6" xfId="9606" xr:uid="{B9D9A9A8-7EF0-4ED5-AC1A-741082C5B402}"/>
    <cellStyle name="Normal 5 30 6 2" xfId="20927" xr:uid="{AD35991C-65B2-47D5-B54D-F907EA8413DA}"/>
    <cellStyle name="Normal 5 30 6 2 2" xfId="26483" xr:uid="{101546A3-45D4-4A93-BB8F-3E3FA2A71271}"/>
    <cellStyle name="Normal 5 30 6 2 3" xfId="31977" xr:uid="{145E072A-DE1A-47DB-850F-D296788C46B4}"/>
    <cellStyle name="Normal 5 30 6 2 4" xfId="37461" xr:uid="{DD743EEE-A230-48FC-AD17-63E3961BBB24}"/>
    <cellStyle name="Normal 5 30 6 3" xfId="23754" xr:uid="{1F155D75-7F09-4282-9BB1-A4C361B30C3C}"/>
    <cellStyle name="Normal 5 30 6 4" xfId="29248" xr:uid="{D2D0A942-E964-41AB-98DB-AC7E9973CB37}"/>
    <cellStyle name="Normal 5 30 6 5" xfId="34732" xr:uid="{0EEEE086-EF43-4E31-98B7-0F7455040BCE}"/>
    <cellStyle name="Normal 5 31" xfId="6491" xr:uid="{C5DAE211-017E-444C-B9EC-08EA54523511}"/>
    <cellStyle name="Normal 5 31 2" xfId="14902" xr:uid="{9B00C8C4-F273-4474-B0F3-1E331B48015C}"/>
    <cellStyle name="Normal 5 31 2 2" xfId="22189" xr:uid="{0F27A7CA-FBC1-46AC-8B4E-116640EC15ED}"/>
    <cellStyle name="Normal 5 31 2 2 2" xfId="27745" xr:uid="{261BFF23-48CC-442C-867D-DF94840E3C18}"/>
    <cellStyle name="Normal 5 31 2 2 3" xfId="33239" xr:uid="{ABB6F347-B8A0-4280-B6A2-6C85E8F7AF59}"/>
    <cellStyle name="Normal 5 31 2 2 4" xfId="38723" xr:uid="{B3802156-B066-40E8-B030-3326EC467981}"/>
    <cellStyle name="Normal 5 31 2 3" xfId="25016" xr:uid="{F68EE609-D78E-44C7-8EC5-99E8D6C79326}"/>
    <cellStyle name="Normal 5 31 2 4" xfId="30510" xr:uid="{1BF37E35-F800-4CB6-9CD6-74145CF63D1A}"/>
    <cellStyle name="Normal 5 31 2 5" xfId="35994" xr:uid="{8C646B24-D45E-4A41-A457-B675BCCD7E83}"/>
    <cellStyle name="Normal 5 31 3" xfId="11841" xr:uid="{17792097-11AC-4516-A735-773735E1915B}"/>
    <cellStyle name="Normal 5 31 4" xfId="17077" xr:uid="{D704F510-C870-4D56-89E6-EA6BC5853FDD}"/>
    <cellStyle name="Normal 5 31 5" xfId="19305" xr:uid="{EF9B19EC-DBCC-4F80-8B96-F0950B412F6E}"/>
    <cellStyle name="Normal 5 31 6" xfId="9607" xr:uid="{F2137A9F-2002-45F5-9D76-ABCBDD1C3BEA}"/>
    <cellStyle name="Normal 5 31 6 2" xfId="20928" xr:uid="{E816F50D-25EE-4216-A260-A3B31F169DE6}"/>
    <cellStyle name="Normal 5 31 6 2 2" xfId="26484" xr:uid="{F3E45C6E-EB5F-45A5-B460-BFE3ED9219B0}"/>
    <cellStyle name="Normal 5 31 6 2 3" xfId="31978" xr:uid="{17459CCA-E8F9-4834-A14C-5E6C755EE262}"/>
    <cellStyle name="Normal 5 31 6 2 4" xfId="37462" xr:uid="{FDE75A1A-82F1-4934-B250-218125AA0637}"/>
    <cellStyle name="Normal 5 31 6 3" xfId="23755" xr:uid="{A95AC95D-6114-4F1C-846E-157CB5FFF76F}"/>
    <cellStyle name="Normal 5 31 6 4" xfId="29249" xr:uid="{EE2103AD-B726-4900-B696-F6AE2C53ABEF}"/>
    <cellStyle name="Normal 5 31 6 5" xfId="34733" xr:uid="{40641774-EF53-4396-A13B-7F6FA96A5EBA}"/>
    <cellStyle name="Normal 5 32" xfId="6492" xr:uid="{998C2F7C-21B7-4DE0-9F84-E394D6376C25}"/>
    <cellStyle name="Normal 5 32 2" xfId="14903" xr:uid="{E1BF8659-A808-4857-A66F-CC254FA2A8FB}"/>
    <cellStyle name="Normal 5 32 2 2" xfId="22190" xr:uid="{8E77DC43-ED46-4BB8-AB76-2B89F246AFCD}"/>
    <cellStyle name="Normal 5 32 2 2 2" xfId="27746" xr:uid="{0F552C5B-9FAF-4066-88D9-7EF8A54578EA}"/>
    <cellStyle name="Normal 5 32 2 2 3" xfId="33240" xr:uid="{CB530121-4B72-427B-92E4-3624B5B25B41}"/>
    <cellStyle name="Normal 5 32 2 2 4" xfId="38724" xr:uid="{F4C133A4-C386-44E9-8CFA-49AECDD0F72F}"/>
    <cellStyle name="Normal 5 32 2 3" xfId="25017" xr:uid="{0BC5D0FC-91CE-42DF-B128-2506B1AE4F58}"/>
    <cellStyle name="Normal 5 32 2 4" xfId="30511" xr:uid="{EDF14037-8C02-45B6-8C58-52F69BEFBF30}"/>
    <cellStyle name="Normal 5 32 2 5" xfId="35995" xr:uid="{C19ABD94-A8A1-4128-8F5E-B5CDAACED533}"/>
    <cellStyle name="Normal 5 32 3" xfId="11842" xr:uid="{6E88F7F1-68A1-45DB-BADA-9877B861D2F0}"/>
    <cellStyle name="Normal 5 32 4" xfId="17078" xr:uid="{B9D828E0-C31B-4570-AF4E-FEC431EDA139}"/>
    <cellStyle name="Normal 5 32 5" xfId="19306" xr:uid="{C5AB3AE1-99AC-4C33-8408-D0427D85914D}"/>
    <cellStyle name="Normal 5 32 6" xfId="9608" xr:uid="{8AE0FDBE-33D6-40D4-8513-84F628CB8668}"/>
    <cellStyle name="Normal 5 32 6 2" xfId="20929" xr:uid="{948393E4-2A1A-459B-9ABC-B3F1D094A3C1}"/>
    <cellStyle name="Normal 5 32 6 2 2" xfId="26485" xr:uid="{12ADA2AF-476C-456E-8D34-689B3F14539F}"/>
    <cellStyle name="Normal 5 32 6 2 3" xfId="31979" xr:uid="{F328FDC7-AC86-439A-8D80-29D0CD13B717}"/>
    <cellStyle name="Normal 5 32 6 2 4" xfId="37463" xr:uid="{1DE9EB9E-D0C3-419D-87E4-42F710B93E8B}"/>
    <cellStyle name="Normal 5 32 6 3" xfId="23756" xr:uid="{B8449196-4495-4C48-BA49-22F7C4F31C1C}"/>
    <cellStyle name="Normal 5 32 6 4" xfId="29250" xr:uid="{4B5515F1-FAD9-4CB6-924E-974AE434E826}"/>
    <cellStyle name="Normal 5 32 6 5" xfId="34734" xr:uid="{8638E4B1-F1AF-4F1F-928C-F5F8825F4D3C}"/>
    <cellStyle name="Normal 5 33" xfId="6493" xr:uid="{6EABAD7E-5741-445A-ABC3-E0F12960CECF}"/>
    <cellStyle name="Normal 5 33 2" xfId="14904" xr:uid="{0F7EF15D-0100-4066-AB47-38F0A3BBACF4}"/>
    <cellStyle name="Normal 5 33 2 2" xfId="22191" xr:uid="{78151BCB-5204-4BF7-A4C3-65C3EBCC3FB7}"/>
    <cellStyle name="Normal 5 33 2 2 2" xfId="27747" xr:uid="{AE4913D5-F5E1-44AC-85D1-E9F7C6AD1D50}"/>
    <cellStyle name="Normal 5 33 2 2 3" xfId="33241" xr:uid="{BF79AE7D-70E3-4F73-A911-048C95635C71}"/>
    <cellStyle name="Normal 5 33 2 2 4" xfId="38725" xr:uid="{DBB20AC4-21BD-4B23-A771-A1C90F267545}"/>
    <cellStyle name="Normal 5 33 2 3" xfId="25018" xr:uid="{0DD85CC1-91AA-44A5-AC50-5EF608EB8B02}"/>
    <cellStyle name="Normal 5 33 2 4" xfId="30512" xr:uid="{2388B3DE-7E8D-4CE3-B0E4-2751AF5A83FE}"/>
    <cellStyle name="Normal 5 33 2 5" xfId="35996" xr:uid="{2DEC3E80-CB33-40CE-988F-765D05550ED6}"/>
    <cellStyle name="Normal 5 33 3" xfId="11843" xr:uid="{872296F2-F404-4781-B081-BAD9CCA5DF53}"/>
    <cellStyle name="Normal 5 33 4" xfId="17079" xr:uid="{C195E78D-A3E3-44B5-B981-EF07831D59D4}"/>
    <cellStyle name="Normal 5 33 5" xfId="19307" xr:uid="{A3F17A96-245D-4AB9-832E-7279728B4995}"/>
    <cellStyle name="Normal 5 33 6" xfId="9609" xr:uid="{E0058518-567A-4E15-A365-603A30CFEDE5}"/>
    <cellStyle name="Normal 5 33 6 2" xfId="20930" xr:uid="{0F798C00-F8BC-4808-A5C6-32E56315EF91}"/>
    <cellStyle name="Normal 5 33 6 2 2" xfId="26486" xr:uid="{E445CDCB-1B04-4537-AC1A-4D232FED0CD2}"/>
    <cellStyle name="Normal 5 33 6 2 3" xfId="31980" xr:uid="{7A00CBE3-F245-4FBE-B61F-E329BFE4713B}"/>
    <cellStyle name="Normal 5 33 6 2 4" xfId="37464" xr:uid="{BE9949B4-2DE8-41A7-93F6-9802227F5FA2}"/>
    <cellStyle name="Normal 5 33 6 3" xfId="23757" xr:uid="{FBA26B26-CAC6-4954-89F9-5FD9F3D4CD04}"/>
    <cellStyle name="Normal 5 33 6 4" xfId="29251" xr:uid="{7F6EC621-CCB0-4F55-82EC-625AC92DAAD3}"/>
    <cellStyle name="Normal 5 33 6 5" xfId="34735" xr:uid="{F43629EA-B2DF-46CC-88F5-F2733BB17673}"/>
    <cellStyle name="Normal 5 34" xfId="6494" xr:uid="{7CFE973C-A47D-4F71-8EB7-299C295B6D13}"/>
    <cellStyle name="Normal 5 34 2" xfId="14905" xr:uid="{26C306D7-E27D-4149-A45D-909DA443A90D}"/>
    <cellStyle name="Normal 5 34 2 2" xfId="22192" xr:uid="{044BF760-AB72-4CA9-8C64-3B06BD0BF512}"/>
    <cellStyle name="Normal 5 34 2 2 2" xfId="27748" xr:uid="{24D174BE-FDD8-42D1-B4A1-812F82BA5E8A}"/>
    <cellStyle name="Normal 5 34 2 2 3" xfId="33242" xr:uid="{D3673061-7788-4CEE-92AA-BC1C5991DE63}"/>
    <cellStyle name="Normal 5 34 2 2 4" xfId="38726" xr:uid="{641B0DEF-31C1-4547-A086-B9FBCFD2CCDC}"/>
    <cellStyle name="Normal 5 34 2 3" xfId="25019" xr:uid="{1E510E97-7C0E-41F1-9859-836ADF3D8B64}"/>
    <cellStyle name="Normal 5 34 2 4" xfId="30513" xr:uid="{C6D230CC-6770-4119-B128-04B72F0FDD0B}"/>
    <cellStyle name="Normal 5 34 2 5" xfId="35997" xr:uid="{2DF45962-4C45-4884-9FDD-BDC8C5657F71}"/>
    <cellStyle name="Normal 5 34 3" xfId="11844" xr:uid="{0669E366-6226-45DE-A207-5480DDE0D775}"/>
    <cellStyle name="Normal 5 34 4" xfId="17080" xr:uid="{45FDD73E-9D1F-49C2-BF6A-27BE885F900D}"/>
    <cellStyle name="Normal 5 34 5" xfId="19308" xr:uid="{F6AC020B-F1D2-4002-AD62-38E480509F7C}"/>
    <cellStyle name="Normal 5 34 6" xfId="9610" xr:uid="{594D686C-8066-4B4F-9324-B4F5FCDEF5FF}"/>
    <cellStyle name="Normal 5 34 6 2" xfId="20931" xr:uid="{660B9FCB-E901-433A-8669-0EF76EB97966}"/>
    <cellStyle name="Normal 5 34 6 2 2" xfId="26487" xr:uid="{3F98B7AF-9D5B-44D3-A4D4-EC53D889FCF0}"/>
    <cellStyle name="Normal 5 34 6 2 3" xfId="31981" xr:uid="{718D6EFD-FC9D-4676-9A88-A67A9C765398}"/>
    <cellStyle name="Normal 5 34 6 2 4" xfId="37465" xr:uid="{D8BDB735-54A4-48A9-A9F9-8FAA75773C8A}"/>
    <cellStyle name="Normal 5 34 6 3" xfId="23758" xr:uid="{7A233A9D-8B3C-4424-A48D-0D6D2024A87B}"/>
    <cellStyle name="Normal 5 34 6 4" xfId="29252" xr:uid="{B2FB0E24-8E49-433B-8234-E382B5C3FE65}"/>
    <cellStyle name="Normal 5 34 6 5" xfId="34736" xr:uid="{93908F21-41BC-4235-B5EB-014E63ECB5B1}"/>
    <cellStyle name="Normal 5 35" xfId="6495" xr:uid="{4DDC3BB3-47AF-410E-99DF-6CFA10537DDF}"/>
    <cellStyle name="Normal 5 35 2" xfId="14906" xr:uid="{4094E331-F341-4E57-AF40-E35641BFD0B6}"/>
    <cellStyle name="Normal 5 35 2 2" xfId="22193" xr:uid="{44F55D01-87CC-4C62-931D-5E2C6E2AA0D0}"/>
    <cellStyle name="Normal 5 35 2 2 2" xfId="27749" xr:uid="{3C7A382D-5C53-46A9-A077-E1D5627834C9}"/>
    <cellStyle name="Normal 5 35 2 2 3" xfId="33243" xr:uid="{BAA27379-7825-40D5-BB83-4057B890AE92}"/>
    <cellStyle name="Normal 5 35 2 2 4" xfId="38727" xr:uid="{727FEFF8-57E4-4A02-BBBE-F014EE8CE577}"/>
    <cellStyle name="Normal 5 35 2 3" xfId="25020" xr:uid="{82A7E50A-1B4F-4DFE-94F2-EFAD40C4C1DA}"/>
    <cellStyle name="Normal 5 35 2 4" xfId="30514" xr:uid="{B0F9506A-6B79-4D86-B6C0-C06E3FC409EF}"/>
    <cellStyle name="Normal 5 35 2 5" xfId="35998" xr:uid="{261155D0-4E32-41C5-A8A4-29D3D43F924C}"/>
    <cellStyle name="Normal 5 35 3" xfId="11845" xr:uid="{EF3B278A-4BCD-45AD-B102-195C6CAEEC42}"/>
    <cellStyle name="Normal 5 35 4" xfId="17081" xr:uid="{0B46F0D1-2306-4123-BE98-1BBD65BD05B1}"/>
    <cellStyle name="Normal 5 35 5" xfId="19309" xr:uid="{8520AF75-22DC-46D9-A44E-B5E42F26AD44}"/>
    <cellStyle name="Normal 5 35 6" xfId="9611" xr:uid="{00EF7009-97E2-4FC0-A7B6-8C36AA7B26B3}"/>
    <cellStyle name="Normal 5 35 6 2" xfId="20932" xr:uid="{806F6B1F-38A6-436D-843C-B415522E5721}"/>
    <cellStyle name="Normal 5 35 6 2 2" xfId="26488" xr:uid="{B23B027C-B120-46D2-9390-513995083D46}"/>
    <cellStyle name="Normal 5 35 6 2 3" xfId="31982" xr:uid="{1B7CDD1F-21E9-44BB-B153-DED708C53FB5}"/>
    <cellStyle name="Normal 5 35 6 2 4" xfId="37466" xr:uid="{B78A46C0-85C4-4D92-8988-483F797E4316}"/>
    <cellStyle name="Normal 5 35 6 3" xfId="23759" xr:uid="{42DEC38A-9952-4F3A-BE3E-A16CEE569EEF}"/>
    <cellStyle name="Normal 5 35 6 4" xfId="29253" xr:uid="{9264E020-1DA2-4EB1-AC17-7C84C249C634}"/>
    <cellStyle name="Normal 5 35 6 5" xfId="34737" xr:uid="{F9846660-BA02-4688-B208-3781A91CE6C4}"/>
    <cellStyle name="Normal 5 36" xfId="6496" xr:uid="{88C50A00-F494-437B-9491-4E6DFAF48901}"/>
    <cellStyle name="Normal 5 36 2" xfId="14907" xr:uid="{CC24F8C3-4F7C-459C-937D-A8DC29C973DD}"/>
    <cellStyle name="Normal 5 36 2 2" xfId="22194" xr:uid="{71E4FD1B-A99F-4B4D-B7C0-BB9685088CEA}"/>
    <cellStyle name="Normal 5 36 2 2 2" xfId="27750" xr:uid="{1F43603D-EDA7-4B8D-8522-412F4CD3F0C7}"/>
    <cellStyle name="Normal 5 36 2 2 3" xfId="33244" xr:uid="{3F8A1119-446A-4E24-A05E-AE299B140D84}"/>
    <cellStyle name="Normal 5 36 2 2 4" xfId="38728" xr:uid="{F12DB6D6-7D8C-4118-9041-B0378F80C5C7}"/>
    <cellStyle name="Normal 5 36 2 3" xfId="25021" xr:uid="{7F5823FD-298C-443C-A569-D3F366DAD52C}"/>
    <cellStyle name="Normal 5 36 2 4" xfId="30515" xr:uid="{F4CB2C0F-39A3-464D-89F8-D552C5084837}"/>
    <cellStyle name="Normal 5 36 2 5" xfId="35999" xr:uid="{C43E46FB-5880-4A24-8057-ED9FDE2441DD}"/>
    <cellStyle name="Normal 5 36 3" xfId="11846" xr:uid="{5B57ED5F-D872-4F53-B11A-56DCE2E37CB0}"/>
    <cellStyle name="Normal 5 36 4" xfId="17082" xr:uid="{FD264147-117E-43FE-AAE9-5A64FD2571E4}"/>
    <cellStyle name="Normal 5 36 5" xfId="19310" xr:uid="{951F65C5-FC31-4F6B-8DBE-D1AFF656BBCF}"/>
    <cellStyle name="Normal 5 36 6" xfId="9612" xr:uid="{1AD8ABB0-9CF9-492C-913F-8FE480F0334A}"/>
    <cellStyle name="Normal 5 36 6 2" xfId="20933" xr:uid="{603777EF-9744-4896-9FBD-1849F19FC9D5}"/>
    <cellStyle name="Normal 5 36 6 2 2" xfId="26489" xr:uid="{0324826B-5210-4216-9D2C-61D35A7FCE61}"/>
    <cellStyle name="Normal 5 36 6 2 3" xfId="31983" xr:uid="{98B75B15-9EC8-4637-9783-D07286E0377B}"/>
    <cellStyle name="Normal 5 36 6 2 4" xfId="37467" xr:uid="{508BFCC9-02D3-4641-9383-96F3DE7C6395}"/>
    <cellStyle name="Normal 5 36 6 3" xfId="23760" xr:uid="{1952C7EC-D484-455A-BA1C-ECCE22ED03B0}"/>
    <cellStyle name="Normal 5 36 6 4" xfId="29254" xr:uid="{00D0F2FA-359C-4E78-AE6D-90AB13C5E9C7}"/>
    <cellStyle name="Normal 5 36 6 5" xfId="34738" xr:uid="{1181FE14-6F97-4027-8656-3466EAF89933}"/>
    <cellStyle name="Normal 5 37" xfId="6497" xr:uid="{1A9FB19B-7020-419B-8F13-392D7984C2F4}"/>
    <cellStyle name="Normal 5 37 2" xfId="14908" xr:uid="{492BA1CF-71DE-4B65-8AAC-0609F2780B6D}"/>
    <cellStyle name="Normal 5 37 2 2" xfId="22195" xr:uid="{81691904-3C14-4DF5-8C47-2EC98D85C056}"/>
    <cellStyle name="Normal 5 37 2 2 2" xfId="27751" xr:uid="{83A4D43E-322D-4561-BA28-5F930C79E2A3}"/>
    <cellStyle name="Normal 5 37 2 2 3" xfId="33245" xr:uid="{7F194DCF-2CA4-4275-861C-2CC45F07D6CD}"/>
    <cellStyle name="Normal 5 37 2 2 4" xfId="38729" xr:uid="{7DFAA23E-208D-432D-B651-1B30D88330C5}"/>
    <cellStyle name="Normal 5 37 2 3" xfId="25022" xr:uid="{C37D7385-5707-46D7-9D20-187F1826A0E3}"/>
    <cellStyle name="Normal 5 37 2 4" xfId="30516" xr:uid="{3F29069E-DC8A-4739-A28F-D4DAB5DC0763}"/>
    <cellStyle name="Normal 5 37 2 5" xfId="36000" xr:uid="{FEFD280B-44C1-463D-8545-98E7D75BAE1A}"/>
    <cellStyle name="Normal 5 37 3" xfId="11847" xr:uid="{1392C08C-BE44-428D-BFF0-D7E56D91EBF5}"/>
    <cellStyle name="Normal 5 37 4" xfId="17083" xr:uid="{FA6FD484-4800-4DB0-B441-3663886374DA}"/>
    <cellStyle name="Normal 5 37 5" xfId="19311" xr:uid="{CF08A7A8-8799-4EBC-B529-4F942B403C00}"/>
    <cellStyle name="Normal 5 37 6" xfId="9613" xr:uid="{305A9E69-1205-4B43-905F-049CF4993BDC}"/>
    <cellStyle name="Normal 5 37 6 2" xfId="20934" xr:uid="{13213F0F-C6D3-48B4-9709-8E8421DDCBB7}"/>
    <cellStyle name="Normal 5 37 6 2 2" xfId="26490" xr:uid="{FCF1466F-797E-4F45-92E2-BCB52E6D0FAB}"/>
    <cellStyle name="Normal 5 37 6 2 3" xfId="31984" xr:uid="{40C1819B-5B1A-4945-9234-DBD7E5B04FB2}"/>
    <cellStyle name="Normal 5 37 6 2 4" xfId="37468" xr:uid="{46853FC0-FA41-42DA-B910-359A66AA55C5}"/>
    <cellStyle name="Normal 5 37 6 3" xfId="23761" xr:uid="{C674BAD7-48E6-4B56-B6B6-C3C148EA9625}"/>
    <cellStyle name="Normal 5 37 6 4" xfId="29255" xr:uid="{D302DF65-BBCF-4A0B-9061-B9CFE824D328}"/>
    <cellStyle name="Normal 5 37 6 5" xfId="34739" xr:uid="{07220498-03F9-449A-B0B2-EBA6CCAEE4D1}"/>
    <cellStyle name="Normal 5 38" xfId="6498" xr:uid="{BD3BC1D5-186E-430A-A13A-9108867C5B99}"/>
    <cellStyle name="Normal 5 38 2" xfId="14909" xr:uid="{41F265F8-0941-456F-A361-F66063D2849E}"/>
    <cellStyle name="Normal 5 38 2 2" xfId="22196" xr:uid="{D85AD755-7FAF-46C7-8780-11D70A3B3367}"/>
    <cellStyle name="Normal 5 38 2 2 2" xfId="27752" xr:uid="{ADB2CFE3-E7C6-4092-8984-01DF3F10A1D3}"/>
    <cellStyle name="Normal 5 38 2 2 3" xfId="33246" xr:uid="{4C08ACE9-64E3-42A5-B0C7-0003B5BA3511}"/>
    <cellStyle name="Normal 5 38 2 2 4" xfId="38730" xr:uid="{4166069E-A404-452E-BE41-14823D4B358C}"/>
    <cellStyle name="Normal 5 38 2 3" xfId="25023" xr:uid="{943A9812-FAFF-472E-872F-EC0CBFAFD266}"/>
    <cellStyle name="Normal 5 38 2 4" xfId="30517" xr:uid="{F171AE48-775C-4BDA-8087-E4B208A482DE}"/>
    <cellStyle name="Normal 5 38 2 5" xfId="36001" xr:uid="{F91C2FE0-D47A-4E10-8E3F-5D3927911808}"/>
    <cellStyle name="Normal 5 38 3" xfId="11848" xr:uid="{CAA6D7EC-6867-4A29-B537-A9A5ADF8799F}"/>
    <cellStyle name="Normal 5 38 4" xfId="17084" xr:uid="{D01D0F33-A9DF-4B24-9CA0-819F89E3D08F}"/>
    <cellStyle name="Normal 5 38 5" xfId="19312" xr:uid="{945D744B-C33F-4893-8370-F0BA65075B3F}"/>
    <cellStyle name="Normal 5 38 6" xfId="9614" xr:uid="{7E0BF59D-4221-40E9-ABAE-3D92CBBA4077}"/>
    <cellStyle name="Normal 5 38 6 2" xfId="20935" xr:uid="{DF2CEA4E-BF8B-4F88-BAF2-8C8FE707A159}"/>
    <cellStyle name="Normal 5 38 6 2 2" xfId="26491" xr:uid="{942F1B54-0E78-469A-AF5B-6ACA61AF7B4A}"/>
    <cellStyle name="Normal 5 38 6 2 3" xfId="31985" xr:uid="{3EB31537-9EEA-41A1-82C2-BB2896A19AD0}"/>
    <cellStyle name="Normal 5 38 6 2 4" xfId="37469" xr:uid="{353DBDDA-66F4-4712-8AB6-AB70822C6876}"/>
    <cellStyle name="Normal 5 38 6 3" xfId="23762" xr:uid="{00BDE495-8059-48AA-8BC9-B89D5B9CDF57}"/>
    <cellStyle name="Normal 5 38 6 4" xfId="29256" xr:uid="{27AB046C-DE4A-410C-950F-B2A2576B7F2D}"/>
    <cellStyle name="Normal 5 38 6 5" xfId="34740" xr:uid="{D4329082-6BD5-48B7-81DA-EC2FE97B992C}"/>
    <cellStyle name="Normal 5 39" xfId="6499" xr:uid="{56B35021-669F-40CF-AB6D-52CB529197D5}"/>
    <cellStyle name="Normal 5 39 2" xfId="14910" xr:uid="{F976245C-5373-4739-AB82-1681F35F5F04}"/>
    <cellStyle name="Normal 5 39 2 2" xfId="22197" xr:uid="{7EEBD613-B312-4030-BC45-651E9167CC95}"/>
    <cellStyle name="Normal 5 39 2 2 2" xfId="27753" xr:uid="{07E2359A-F0FE-4FE7-B641-01872DF8E3B0}"/>
    <cellStyle name="Normal 5 39 2 2 3" xfId="33247" xr:uid="{CB214719-15D9-438F-8D6B-3F34EF452B79}"/>
    <cellStyle name="Normal 5 39 2 2 4" xfId="38731" xr:uid="{864BA500-B0FF-48C1-A19B-D25EFC7CA2A9}"/>
    <cellStyle name="Normal 5 39 2 3" xfId="25024" xr:uid="{D70C9108-DEBE-4E77-BB0D-1F6656CF8DFD}"/>
    <cellStyle name="Normal 5 39 2 4" xfId="30518" xr:uid="{F5C1463C-5338-4675-8759-79A01876963F}"/>
    <cellStyle name="Normal 5 39 2 5" xfId="36002" xr:uid="{FC076048-A4BB-4153-AB7B-F10EBB490222}"/>
    <cellStyle name="Normal 5 39 3" xfId="11849" xr:uid="{8B42251B-5587-4AF6-BB7F-4B44B39B46CD}"/>
    <cellStyle name="Normal 5 39 4" xfId="17085" xr:uid="{9259C198-D67C-471C-A25F-D2149DF829B4}"/>
    <cellStyle name="Normal 5 39 5" xfId="19313" xr:uid="{229C312B-702A-4C29-B6DC-8B4BE4338BBF}"/>
    <cellStyle name="Normal 5 39 6" xfId="9615" xr:uid="{39DB4E24-C124-49C0-9FB0-A33BAD6BF6B1}"/>
    <cellStyle name="Normal 5 39 6 2" xfId="20936" xr:uid="{47CFD957-797E-48A2-80EE-D6420158AA17}"/>
    <cellStyle name="Normal 5 39 6 2 2" xfId="26492" xr:uid="{801607D0-5A78-4858-915F-8727B5575E10}"/>
    <cellStyle name="Normal 5 39 6 2 3" xfId="31986" xr:uid="{9C758151-B1CE-45AE-8C6F-3471231F25E1}"/>
    <cellStyle name="Normal 5 39 6 2 4" xfId="37470" xr:uid="{C3B46AE1-97CA-46EF-8C86-7E06A7515F10}"/>
    <cellStyle name="Normal 5 39 6 3" xfId="23763" xr:uid="{B201688C-1CA7-4F28-A068-9BAEB3CF64AE}"/>
    <cellStyle name="Normal 5 39 6 4" xfId="29257" xr:uid="{B4ADBEE2-2C6C-44EA-ACED-3174D56E8A99}"/>
    <cellStyle name="Normal 5 39 6 5" xfId="34741" xr:uid="{52D46339-576F-4903-A4ED-4DF3B845C74F}"/>
    <cellStyle name="Normal 5 4" xfId="6500" xr:uid="{8F8336DD-C37F-4BF6-84F2-357B09B1B5A1}"/>
    <cellStyle name="Normal 5 4 10" xfId="19314" xr:uid="{A6786FE3-17A1-44FE-AC09-BAB2B446D7CB}"/>
    <cellStyle name="Normal 5 4 11" xfId="22792" xr:uid="{E7F74021-A865-428E-AF61-4891B1AE8BBE}"/>
    <cellStyle name="Normal 5 4 11 2" xfId="28338" xr:uid="{B6DBEF29-3BD0-45B9-A4D1-67477DE79E44}"/>
    <cellStyle name="Normal 5 4 11 3" xfId="33826" xr:uid="{EF7C8E1B-226D-40A3-A714-8768210D1A87}"/>
    <cellStyle name="Normal 5 4 11 4" xfId="39310" xr:uid="{CF51C753-927E-4C0B-861D-AA1F4C891611}"/>
    <cellStyle name="Normal 5 4 2" xfId="6501" xr:uid="{CF46DC3C-9FEF-4649-A5CD-D3361CDC9080}"/>
    <cellStyle name="Normal 5 4 2 2" xfId="14911" xr:uid="{570C3B90-9A36-4CA0-9796-A685280A0707}"/>
    <cellStyle name="Normal 5 4 2 2 2" xfId="22198" xr:uid="{B55C6731-A547-43DB-9758-951B00C8D9FA}"/>
    <cellStyle name="Normal 5 4 2 2 2 2" xfId="27754" xr:uid="{041EF16D-BC28-4093-9FE4-D3EA45BBE2F1}"/>
    <cellStyle name="Normal 5 4 2 2 2 3" xfId="33248" xr:uid="{876E4B28-57D4-4119-BA7E-04B83D921FA8}"/>
    <cellStyle name="Normal 5 4 2 2 2 4" xfId="38732" xr:uid="{3F3CD7AF-598F-4345-B22C-1EEE9E00F106}"/>
    <cellStyle name="Normal 5 4 2 2 3" xfId="25025" xr:uid="{866FD340-82FD-4A0C-8C2C-8F92FB6F5F05}"/>
    <cellStyle name="Normal 5 4 2 2 4" xfId="30519" xr:uid="{6B8B1A45-D09F-4CB0-858A-0CA65C0103F4}"/>
    <cellStyle name="Normal 5 4 2 2 5" xfId="36003" xr:uid="{06ADA892-EDCF-4ED6-8ABA-C60426910364}"/>
    <cellStyle name="Normal 5 4 2 3" xfId="11851" xr:uid="{34F9848A-1020-47FF-8175-3571BFBC8A9B}"/>
    <cellStyle name="Normal 5 4 2 4" xfId="17087" xr:uid="{522A463B-1BA1-4C14-A37F-0555E47029C2}"/>
    <cellStyle name="Normal 5 4 2 5" xfId="19315" xr:uid="{3747D893-62F6-4B72-A531-EEEBE1DD346E}"/>
    <cellStyle name="Normal 5 4 2 6" xfId="9616" xr:uid="{B870E587-2C76-45BC-B03B-A3C265520A13}"/>
    <cellStyle name="Normal 5 4 2 6 2" xfId="20937" xr:uid="{820475D8-F809-4139-BB1E-3FE38A9C496A}"/>
    <cellStyle name="Normal 5 4 2 6 2 2" xfId="26493" xr:uid="{DD39F0E3-FBA5-4ACC-817B-55D476F5649B}"/>
    <cellStyle name="Normal 5 4 2 6 2 3" xfId="31987" xr:uid="{EF933633-5BAF-4592-9F91-1CE4AE22E173}"/>
    <cellStyle name="Normal 5 4 2 6 2 4" xfId="37471" xr:uid="{3DE54677-1E78-4EB5-8CE2-A292A5AE0332}"/>
    <cellStyle name="Normal 5 4 2 6 3" xfId="23764" xr:uid="{1C4887C8-DE90-4191-8911-E359F214693C}"/>
    <cellStyle name="Normal 5 4 2 6 4" xfId="29258" xr:uid="{D4106218-6C42-4383-AB44-DF5A65797459}"/>
    <cellStyle name="Normal 5 4 2 6 5" xfId="34742" xr:uid="{DCA00500-41FA-4704-93D8-5AB5F2BB3A25}"/>
    <cellStyle name="Normal 5 4 3" xfId="6502" xr:uid="{6A8E425F-3203-4DB3-A694-B6169E575E31}"/>
    <cellStyle name="Normal 5 4 3 2" xfId="14912" xr:uid="{721050FB-3E82-41DF-ABCE-493CCBC32D5F}"/>
    <cellStyle name="Normal 5 4 3 2 2" xfId="22199" xr:uid="{F3A62570-DF7E-409D-9C29-1AFE75DD216C}"/>
    <cellStyle name="Normal 5 4 3 2 2 2" xfId="27755" xr:uid="{AF153AF9-15F8-4A22-9F09-FD05B8A40E51}"/>
    <cellStyle name="Normal 5 4 3 2 2 3" xfId="33249" xr:uid="{446B24E1-730B-4FD2-ABCB-098FBE211A48}"/>
    <cellStyle name="Normal 5 4 3 2 2 4" xfId="38733" xr:uid="{82F80A97-A990-48DF-81A7-87485F37CFFB}"/>
    <cellStyle name="Normal 5 4 3 2 3" xfId="25026" xr:uid="{2105D037-EEBD-4970-BBEA-DA060AF98476}"/>
    <cellStyle name="Normal 5 4 3 2 4" xfId="30520" xr:uid="{70A54274-084B-4170-95DC-CF9A9AEEA3ED}"/>
    <cellStyle name="Normal 5 4 3 2 5" xfId="36004" xr:uid="{4C750F34-6D39-4115-AE7E-04FE95518A96}"/>
    <cellStyle name="Normal 5 4 3 3" xfId="19316" xr:uid="{9AF1BB05-0D6A-41A3-AA1D-CE25CE3AF428}"/>
    <cellStyle name="Normal 5 4 3 4" xfId="9617" xr:uid="{4ECA8268-A0FE-44CE-82DC-BF7DE7AD3BFA}"/>
    <cellStyle name="Normal 5 4 3 4 2" xfId="20938" xr:uid="{9C484257-9359-4C97-9BB3-1198EBD1C52A}"/>
    <cellStyle name="Normal 5 4 3 4 2 2" xfId="26494" xr:uid="{B8330F2A-B3B0-434B-B7F8-4B8D1326936A}"/>
    <cellStyle name="Normal 5 4 3 4 2 3" xfId="31988" xr:uid="{B6F1E1AB-6E2A-410E-A55A-2D69EC484F36}"/>
    <cellStyle name="Normal 5 4 3 4 2 4" xfId="37472" xr:uid="{AC05F1D6-EDCD-4A97-BCCB-0515A34EF58D}"/>
    <cellStyle name="Normal 5 4 3 4 3" xfId="23765" xr:uid="{4C05772F-F7D3-45C8-BB20-24B361B4E1B6}"/>
    <cellStyle name="Normal 5 4 3 4 4" xfId="29259" xr:uid="{53AEEB68-4367-44DB-9930-8AA53B0A0ECA}"/>
    <cellStyle name="Normal 5 4 3 4 5" xfId="34743" xr:uid="{5B33DE68-50F2-4A5A-B38B-27363EC21F6C}"/>
    <cellStyle name="Normal 5 4 4" xfId="7097" xr:uid="{970E852F-4DF7-46B2-9DA2-D2DA7E9FBD68}"/>
    <cellStyle name="Normal 5 4 4 2" xfId="9618" xr:uid="{ECD87EF8-C1E6-4A09-BE4E-391F0A0F482F}"/>
    <cellStyle name="Normal 5 4 4 2 2" xfId="20939" xr:uid="{E641C906-2BA0-4E62-B884-03AFC39CC87E}"/>
    <cellStyle name="Normal 5 4 4 2 2 2" xfId="26495" xr:uid="{F59AC148-D4E8-427D-8A46-F200CEA63F46}"/>
    <cellStyle name="Normal 5 4 4 2 2 3" xfId="31989" xr:uid="{81132F15-D0DB-41A9-956E-6E1D9885454E}"/>
    <cellStyle name="Normal 5 4 4 2 2 4" xfId="37473" xr:uid="{01DF2E9B-187C-41EF-9236-A71938625D00}"/>
    <cellStyle name="Normal 5 4 4 2 3" xfId="23766" xr:uid="{8CCBD17C-F4F3-4799-B87F-A970126164BA}"/>
    <cellStyle name="Normal 5 4 4 2 4" xfId="29260" xr:uid="{0613AC1E-6454-4AB2-A814-103769691DEE}"/>
    <cellStyle name="Normal 5 4 4 2 5" xfId="34744" xr:uid="{110AF2D5-6441-4328-86DA-539B453E1938}"/>
    <cellStyle name="Normal 5 4 4 3" xfId="20096" xr:uid="{44D31B2B-530B-4E9D-9D49-DAF0D4401023}"/>
    <cellStyle name="Normal 5 4 4 3 2" xfId="25652" xr:uid="{2BACE967-EDCA-47E1-A7BC-2161F34D5987}"/>
    <cellStyle name="Normal 5 4 4 3 3" xfId="31146" xr:uid="{5A05E01C-D919-4EAD-A6FF-A02F4234B9DA}"/>
    <cellStyle name="Normal 5 4 4 3 4" xfId="36630" xr:uid="{D63DD3A2-FDE4-4572-9F96-E98D6BE1F836}"/>
    <cellStyle name="Normal 5 4 4 4" xfId="22923" xr:uid="{A234EF54-4977-418E-A78F-071722B0980B}"/>
    <cellStyle name="Normal 5 4 4 5" xfId="28415" xr:uid="{6750E6F9-8967-4C04-BB9E-8A3DAC4D6617}"/>
    <cellStyle name="Normal 5 4 4 6" xfId="33899" xr:uid="{631E3E69-8235-46B7-B727-C38A47618D50}"/>
    <cellStyle name="Normal 5 4 5" xfId="7229" xr:uid="{C3AB780D-EAC0-41F8-8575-300FD15D33F1}"/>
    <cellStyle name="Normal 5 4 5 2" xfId="9619" xr:uid="{F46A9C17-8C94-4F77-AADB-50FE8F3ADB42}"/>
    <cellStyle name="Normal 5 4 5 2 2" xfId="20940" xr:uid="{B294B7D8-E348-452B-8EDB-0EC13B3FD58D}"/>
    <cellStyle name="Normal 5 4 5 2 2 2" xfId="26496" xr:uid="{C227F10A-F346-410B-964D-B391ABF48C7E}"/>
    <cellStyle name="Normal 5 4 5 2 2 3" xfId="31990" xr:uid="{90BAFC32-E98E-4881-9E5B-6C980F7398FE}"/>
    <cellStyle name="Normal 5 4 5 2 2 4" xfId="37474" xr:uid="{D804CD64-19AB-4198-A40B-2D25DAD00005}"/>
    <cellStyle name="Normal 5 4 5 2 3" xfId="23767" xr:uid="{F6F4A158-2AB5-4B62-B792-4484D71E7E76}"/>
    <cellStyle name="Normal 5 4 5 2 4" xfId="29261" xr:uid="{B70B946B-F9DF-4214-9617-C07E9F2FE23C}"/>
    <cellStyle name="Normal 5 4 5 2 5" xfId="34745" xr:uid="{6608F220-8C30-427D-8ABC-E56922FF652F}"/>
    <cellStyle name="Normal 5 4 5 3" xfId="20117" xr:uid="{F43EDA27-ABDB-4CE1-972D-D43B850F2D81}"/>
    <cellStyle name="Normal 5 4 5 3 2" xfId="25673" xr:uid="{0894B3FF-2829-4278-9FC6-C8EE3E816D40}"/>
    <cellStyle name="Normal 5 4 5 3 3" xfId="31167" xr:uid="{4A0F3A90-09F7-4450-9473-F28CA30F44E3}"/>
    <cellStyle name="Normal 5 4 5 3 4" xfId="36651" xr:uid="{46E7AB99-06D9-4624-A718-59BCBA0012C1}"/>
    <cellStyle name="Normal 5 4 5 4" xfId="22944" xr:uid="{D670251C-9990-419F-B0A2-DE89618E4196}"/>
    <cellStyle name="Normal 5 4 5 5" xfId="28436" xr:uid="{5A94927A-2A1E-4A45-8504-93187B898D3C}"/>
    <cellStyle name="Normal 5 4 5 6" xfId="33920" xr:uid="{0D2EFD2B-EA15-40E2-A005-55CB3B9B0002}"/>
    <cellStyle name="Normal 5 4 6" xfId="7319" xr:uid="{A06F1E1C-9A70-4B88-8E28-2B2B01C1C6B9}"/>
    <cellStyle name="Normal 5 4 6 2" xfId="9620" xr:uid="{63D8EAF9-0F37-44BA-BA3E-E6393A5ED050}"/>
    <cellStyle name="Normal 5 4 6 2 2" xfId="20941" xr:uid="{6CCC0616-27B7-4737-9116-CFAB641F3D54}"/>
    <cellStyle name="Normal 5 4 6 2 2 2" xfId="26497" xr:uid="{6A405229-C340-4D92-A78D-F88C6EB0DE0F}"/>
    <cellStyle name="Normal 5 4 6 2 2 3" xfId="31991" xr:uid="{DFE32AA3-41DE-4491-B171-A41F55847ADB}"/>
    <cellStyle name="Normal 5 4 6 2 2 4" xfId="37475" xr:uid="{EE7DB933-55A7-4FC8-9731-980B7A6EFDEA}"/>
    <cellStyle name="Normal 5 4 6 2 3" xfId="23768" xr:uid="{82B332B5-552D-43F1-8746-76492FCDCBBE}"/>
    <cellStyle name="Normal 5 4 6 2 4" xfId="29262" xr:uid="{BDBC8CCA-27E5-4A57-ADC2-1EF1C28380C2}"/>
    <cellStyle name="Normal 5 4 6 2 5" xfId="34746" xr:uid="{8FE8C32B-BF9F-4D67-B335-1CB0ACCDC52B}"/>
    <cellStyle name="Normal 5 4 6 3" xfId="20203" xr:uid="{8372DFF9-A437-4DDB-BBA6-BC136D4D25EC}"/>
    <cellStyle name="Normal 5 4 6 3 2" xfId="25759" xr:uid="{481CA93D-3A1B-4042-A1A1-59E84A6B9EAC}"/>
    <cellStyle name="Normal 5 4 6 3 3" xfId="31253" xr:uid="{B16DBD4C-A06D-40BA-94C0-A8D2F9EADB04}"/>
    <cellStyle name="Normal 5 4 6 3 4" xfId="36737" xr:uid="{48629A19-DCDD-4644-B0FD-71CEC78C0D7A}"/>
    <cellStyle name="Normal 5 4 6 4" xfId="23030" xr:uid="{7F88FC5F-A0A5-4CC9-878E-C9BD28465991}"/>
    <cellStyle name="Normal 5 4 6 5" xfId="28522" xr:uid="{6A16E1AF-7193-4F1C-A082-063263CB69B0}"/>
    <cellStyle name="Normal 5 4 6 6" xfId="34006" xr:uid="{96D07627-22EB-4D10-9222-6EB0A2C25913}"/>
    <cellStyle name="Normal 5 4 7" xfId="7383" xr:uid="{727D3140-C682-4303-B65A-1C98781C0C74}"/>
    <cellStyle name="Normal 5 4 7 2" xfId="20267" xr:uid="{F5F91E72-B4DE-4D27-9A28-CC1E3D832B37}"/>
    <cellStyle name="Normal 5 4 7 2 2" xfId="25823" xr:uid="{66F049A2-54BB-4D6D-84AE-2DCDDBB19019}"/>
    <cellStyle name="Normal 5 4 7 2 3" xfId="31317" xr:uid="{3E52DB79-F273-4A9A-B240-90F4A01F9FF4}"/>
    <cellStyle name="Normal 5 4 7 2 4" xfId="36801" xr:uid="{40F9B9C8-7449-4D18-BE14-8FF1C50ADF7A}"/>
    <cellStyle name="Normal 5 4 7 3" xfId="23094" xr:uid="{96D0CD33-6A77-4B3D-AB92-E52FB9D56996}"/>
    <cellStyle name="Normal 5 4 7 4" xfId="28588" xr:uid="{023E247B-6ED1-402C-99BC-B21FEEDC9E69}"/>
    <cellStyle name="Normal 5 4 7 5" xfId="34072" xr:uid="{E8E236F5-DA28-4055-A54F-91C251221CCE}"/>
    <cellStyle name="Normal 5 4 8" xfId="11850" xr:uid="{FC27C349-2649-4B0B-8EDC-9A967B3302C4}"/>
    <cellStyle name="Normal 5 4 9" xfId="17086" xr:uid="{40535E65-2903-4BBD-B722-BAE5AADC619B}"/>
    <cellStyle name="Normal 5 40" xfId="6503" xr:uid="{3AD759D5-DA1B-45D6-B676-67605F504C4E}"/>
    <cellStyle name="Normal 5 40 2" xfId="14913" xr:uid="{F4815543-2AF0-4909-A278-EFCA97688C6E}"/>
    <cellStyle name="Normal 5 40 2 2" xfId="22200" xr:uid="{71FFC313-472B-4AE1-B807-1004831F878E}"/>
    <cellStyle name="Normal 5 40 2 2 2" xfId="27756" xr:uid="{B9ED1150-D5A2-42B2-AE9B-6E47BE2E0E11}"/>
    <cellStyle name="Normal 5 40 2 2 3" xfId="33250" xr:uid="{DF9C2D27-71C9-4C62-92F0-2AA42B89D5D9}"/>
    <cellStyle name="Normal 5 40 2 2 4" xfId="38734" xr:uid="{51498AD3-3BAD-4DA0-9B3F-88EE729D7243}"/>
    <cellStyle name="Normal 5 40 2 3" xfId="25027" xr:uid="{017A7E43-9F05-4593-971F-4C3C1DCE8E88}"/>
    <cellStyle name="Normal 5 40 2 4" xfId="30521" xr:uid="{55E307DD-396E-44FC-9567-AE04717B32FE}"/>
    <cellStyle name="Normal 5 40 2 5" xfId="36005" xr:uid="{E2E44BCD-C9C4-4CC7-AFD6-D84329714705}"/>
    <cellStyle name="Normal 5 40 3" xfId="11852" xr:uid="{CA4222B9-87EB-4132-9C98-C565E57FD3EB}"/>
    <cellStyle name="Normal 5 40 4" xfId="17088" xr:uid="{C624666B-83A9-4DE7-A165-D3DAD475986E}"/>
    <cellStyle name="Normal 5 40 5" xfId="19317" xr:uid="{D5B296EA-0313-45ED-B537-10CC98A8D6C3}"/>
    <cellStyle name="Normal 5 40 6" xfId="9621" xr:uid="{04FB615B-F219-4B0B-99E5-BD5EC332503F}"/>
    <cellStyle name="Normal 5 40 6 2" xfId="20942" xr:uid="{BC6DED99-0D56-4AF4-B6F6-CF44B3BA8725}"/>
    <cellStyle name="Normal 5 40 6 2 2" xfId="26498" xr:uid="{2F1166A2-662A-4909-81C5-526440558D99}"/>
    <cellStyle name="Normal 5 40 6 2 3" xfId="31992" xr:uid="{25F67297-E381-4884-980C-6F06B8B0B537}"/>
    <cellStyle name="Normal 5 40 6 2 4" xfId="37476" xr:uid="{BC26E5F4-768E-436A-AB5D-2A0BED215FCF}"/>
    <cellStyle name="Normal 5 40 6 3" xfId="23769" xr:uid="{B939A840-FD17-4FE4-A50B-A68F6B51D8EF}"/>
    <cellStyle name="Normal 5 40 6 4" xfId="29263" xr:uid="{3CF73BEF-2E13-485C-BBEC-8C78A0005790}"/>
    <cellStyle name="Normal 5 40 6 5" xfId="34747" xr:uid="{01A86801-6014-4E43-A389-EB70E9FE41BB}"/>
    <cellStyle name="Normal 5 41" xfId="6504" xr:uid="{E785FE25-2ECE-48DE-BCDD-521EAE5FA4F3}"/>
    <cellStyle name="Normal 5 41 2" xfId="14914" xr:uid="{CAA54E0A-0B33-4686-B827-E044DF286556}"/>
    <cellStyle name="Normal 5 41 2 2" xfId="22201" xr:uid="{A9EE6C42-4B48-4014-87BC-DF5083E372AF}"/>
    <cellStyle name="Normal 5 41 2 2 2" xfId="27757" xr:uid="{6D643FB2-6F45-4495-922B-2ADAFCA7EC61}"/>
    <cellStyle name="Normal 5 41 2 2 3" xfId="33251" xr:uid="{EF5A06C5-4A9A-4AA2-8755-E911BEBD7AB0}"/>
    <cellStyle name="Normal 5 41 2 2 4" xfId="38735" xr:uid="{1907F49C-AE63-4BC3-98C3-4B9DA2E7AA3B}"/>
    <cellStyle name="Normal 5 41 2 3" xfId="25028" xr:uid="{C917FC91-A334-470A-893A-E3F45796E569}"/>
    <cellStyle name="Normal 5 41 2 4" xfId="30522" xr:uid="{3171530E-7AF4-44B1-9689-38C4EB2CA16E}"/>
    <cellStyle name="Normal 5 41 2 5" xfId="36006" xr:uid="{CE24779B-9E6E-4A73-98CD-9F7051E41D40}"/>
    <cellStyle name="Normal 5 41 3" xfId="11853" xr:uid="{D6585975-CD82-4A1E-862E-2C5B54B9F909}"/>
    <cellStyle name="Normal 5 41 4" xfId="17089" xr:uid="{24965267-D8CE-4324-9E88-F335A5C1447F}"/>
    <cellStyle name="Normal 5 41 5" xfId="19318" xr:uid="{37C5E5ED-6622-4713-A358-57BC6935557F}"/>
    <cellStyle name="Normal 5 41 6" xfId="9622" xr:uid="{A243D6F4-67B9-400E-A39C-7A9B81F2B9A0}"/>
    <cellStyle name="Normal 5 41 6 2" xfId="20943" xr:uid="{3F5EE074-C684-47E0-9369-A858BBA6242E}"/>
    <cellStyle name="Normal 5 41 6 2 2" xfId="26499" xr:uid="{8D3682BB-FE5F-44A7-BD38-05C1823E9011}"/>
    <cellStyle name="Normal 5 41 6 2 3" xfId="31993" xr:uid="{3D50A347-4E9C-43F1-A25A-47D05D46B41C}"/>
    <cellStyle name="Normal 5 41 6 2 4" xfId="37477" xr:uid="{69C03142-247A-47BD-84D0-BA2280F18A36}"/>
    <cellStyle name="Normal 5 41 6 3" xfId="23770" xr:uid="{CABB4313-C210-415F-9BC1-9D178EB8A065}"/>
    <cellStyle name="Normal 5 41 6 4" xfId="29264" xr:uid="{F30E01D3-6BA1-44CE-903E-10AC2EADB315}"/>
    <cellStyle name="Normal 5 41 6 5" xfId="34748" xr:uid="{53F2DD69-EEA6-4563-8641-0F079A0CD737}"/>
    <cellStyle name="Normal 5 42" xfId="6505" xr:uid="{19793187-807E-450E-A12D-BFC50E5C139B}"/>
    <cellStyle name="Normal 5 42 2" xfId="14915" xr:uid="{B03CE17C-5DA2-47BE-B232-BE563FE23191}"/>
    <cellStyle name="Normal 5 42 2 2" xfId="22202" xr:uid="{DD4430DB-BE10-4B2F-9D6D-40F8B451C2D2}"/>
    <cellStyle name="Normal 5 42 2 2 2" xfId="27758" xr:uid="{8EB91E3E-FDE8-4C52-B4A5-BAF1A474F9E5}"/>
    <cellStyle name="Normal 5 42 2 2 3" xfId="33252" xr:uid="{D27CC5A7-7E29-44E6-A7AA-E0D6037E5BB3}"/>
    <cellStyle name="Normal 5 42 2 2 4" xfId="38736" xr:uid="{B96C1123-B346-4C02-92A3-97D18D74CDCB}"/>
    <cellStyle name="Normal 5 42 2 3" xfId="25029" xr:uid="{31B2F09B-A673-4E93-978F-81AD462EF65C}"/>
    <cellStyle name="Normal 5 42 2 4" xfId="30523" xr:uid="{5506D5FC-C352-4630-8CC8-D6CACC9FF560}"/>
    <cellStyle name="Normal 5 42 2 5" xfId="36007" xr:uid="{6C5CBE70-D1FD-41A0-A023-59A98D90D981}"/>
    <cellStyle name="Normal 5 42 3" xfId="11854" xr:uid="{5DB9B774-5124-4A17-9E83-F032915F942D}"/>
    <cellStyle name="Normal 5 42 4" xfId="17090" xr:uid="{3004575B-41F8-4F49-8EE8-2A8122D99831}"/>
    <cellStyle name="Normal 5 42 5" xfId="19319" xr:uid="{FAA7C916-7690-44DC-A12A-48B32A056A9C}"/>
    <cellStyle name="Normal 5 42 6" xfId="9623" xr:uid="{0061D201-EA7C-4952-BE10-AD6639D11D31}"/>
    <cellStyle name="Normal 5 42 6 2" xfId="20944" xr:uid="{6923BC6A-BF8D-4CD5-BECE-57D41950DB20}"/>
    <cellStyle name="Normal 5 42 6 2 2" xfId="26500" xr:uid="{8F26B54C-05A4-4BE1-9CEF-2E490669438E}"/>
    <cellStyle name="Normal 5 42 6 2 3" xfId="31994" xr:uid="{79BEAEC7-B776-4D47-99C4-833515ECA967}"/>
    <cellStyle name="Normal 5 42 6 2 4" xfId="37478" xr:uid="{3917F777-7391-4B8B-8519-A854C1408832}"/>
    <cellStyle name="Normal 5 42 6 3" xfId="23771" xr:uid="{B63B3DD3-759D-4ABD-9E6A-3A4FC7C4F763}"/>
    <cellStyle name="Normal 5 42 6 4" xfId="29265" xr:uid="{67BD9126-9856-4E95-B7A3-F93669F766C7}"/>
    <cellStyle name="Normal 5 42 6 5" xfId="34749" xr:uid="{297C2E19-9545-4A29-8D86-7891C110E56E}"/>
    <cellStyle name="Normal 5 43" xfId="6506" xr:uid="{ADE5C168-6BA2-4E20-B414-17BFE0BD1A58}"/>
    <cellStyle name="Normal 5 43 2" xfId="14916" xr:uid="{E7E595EE-8EEB-4EFC-B601-EBA8E413AFC7}"/>
    <cellStyle name="Normal 5 43 2 2" xfId="22203" xr:uid="{720FFB87-6CF6-480B-8FB3-769F0DB3654E}"/>
    <cellStyle name="Normal 5 43 2 2 2" xfId="27759" xr:uid="{1D72F951-256E-4E1E-B30B-F14B1CE2B5A1}"/>
    <cellStyle name="Normal 5 43 2 2 3" xfId="33253" xr:uid="{2C3C4971-90C4-4742-980B-E86915ED0252}"/>
    <cellStyle name="Normal 5 43 2 2 4" xfId="38737" xr:uid="{58E94546-D4FA-4564-A64D-D4E4588E04A8}"/>
    <cellStyle name="Normal 5 43 2 3" xfId="25030" xr:uid="{38029390-55D6-4784-862F-A02442E7F5AD}"/>
    <cellStyle name="Normal 5 43 2 4" xfId="30524" xr:uid="{C2DC0460-DB42-4571-8331-4EEC394BE55A}"/>
    <cellStyle name="Normal 5 43 2 5" xfId="36008" xr:uid="{547CFAB8-3FBA-494A-95CB-A48FA8B6842E}"/>
    <cellStyle name="Normal 5 43 3" xfId="11855" xr:uid="{AF1A87EA-B301-427E-87DB-97F0BFF290A4}"/>
    <cellStyle name="Normal 5 43 4" xfId="17091" xr:uid="{D27123EA-1F70-4C6A-9CF9-D4A253EFC060}"/>
    <cellStyle name="Normal 5 43 5" xfId="19320" xr:uid="{D8EC526A-701D-43D1-8F45-FA1155330F30}"/>
    <cellStyle name="Normal 5 43 6" xfId="9624" xr:uid="{45D73FE5-203A-4073-97B0-35D381454471}"/>
    <cellStyle name="Normal 5 43 6 2" xfId="20945" xr:uid="{08FBF441-6E2F-453A-B2E1-E2A055E97DF1}"/>
    <cellStyle name="Normal 5 43 6 2 2" xfId="26501" xr:uid="{42EE493E-379D-4952-A4DC-FEBF21ED42A4}"/>
    <cellStyle name="Normal 5 43 6 2 3" xfId="31995" xr:uid="{A1F52B25-BFB1-48EF-9002-AB80760CD804}"/>
    <cellStyle name="Normal 5 43 6 2 4" xfId="37479" xr:uid="{79BAAB28-12B3-42B1-A403-46B048923838}"/>
    <cellStyle name="Normal 5 43 6 3" xfId="23772" xr:uid="{3EDE5515-D1A7-4C4F-801B-5822454DEAEF}"/>
    <cellStyle name="Normal 5 43 6 4" xfId="29266" xr:uid="{FF890318-9C58-4891-A0C1-5C12B3F3FA02}"/>
    <cellStyle name="Normal 5 43 6 5" xfId="34750" xr:uid="{34B39B6A-133D-485A-9241-6A42B4FABDB0}"/>
    <cellStyle name="Normal 5 44" xfId="7094" xr:uid="{475A7EA6-0BE4-4BFE-BE55-D1674C04AF2E}"/>
    <cellStyle name="Normal 5 44 2" xfId="14917" xr:uid="{F35A5AEE-8A55-44DE-9014-148CB7EC03A4}"/>
    <cellStyle name="Normal 5 44 2 2" xfId="22204" xr:uid="{6586AD89-D2D1-403E-A4A3-6417B5A9D8B3}"/>
    <cellStyle name="Normal 5 44 2 2 2" xfId="27760" xr:uid="{508E6155-A55E-411A-9874-3E156D75B99D}"/>
    <cellStyle name="Normal 5 44 2 2 3" xfId="33254" xr:uid="{45F272EA-B972-407B-87C5-006472AD9A25}"/>
    <cellStyle name="Normal 5 44 2 2 4" xfId="38738" xr:uid="{3CA25707-290F-4856-AC83-E18B23CD6764}"/>
    <cellStyle name="Normal 5 44 2 3" xfId="25031" xr:uid="{F002AB71-A26A-4680-A8E0-F748DC4A79BF}"/>
    <cellStyle name="Normal 5 44 2 4" xfId="30525" xr:uid="{F220DE0D-9F0D-4673-9EDA-603508F76206}"/>
    <cellStyle name="Normal 5 44 2 5" xfId="36009" xr:uid="{BFC00F27-4E71-4545-9AB5-D884827A8BF0}"/>
    <cellStyle name="Normal 5 44 3" xfId="12469" xr:uid="{18C505DF-67F5-4A9B-8A3B-8784E6D20B90}"/>
    <cellStyle name="Normal 5 44 4" xfId="9625" xr:uid="{6CF96E84-A132-4997-92B9-3A244D97B6D3}"/>
    <cellStyle name="Normal 5 44 4 2" xfId="20946" xr:uid="{BE206382-E48C-4B2F-BE4B-1C483635C1AD}"/>
    <cellStyle name="Normal 5 44 4 2 2" xfId="26502" xr:uid="{7F9F1E4E-DDA0-4A78-B74C-C4AB0CFE0778}"/>
    <cellStyle name="Normal 5 44 4 2 3" xfId="31996" xr:uid="{577E6E33-6A88-4838-8588-2C5D8A1FC739}"/>
    <cellStyle name="Normal 5 44 4 2 4" xfId="37480" xr:uid="{71C13E44-D689-4AD2-B996-5419EB062B9B}"/>
    <cellStyle name="Normal 5 44 4 3" xfId="23773" xr:uid="{E3E4E9EE-4AC6-46A1-A2F5-9E1FEF41128F}"/>
    <cellStyle name="Normal 5 44 4 4" xfId="29267" xr:uid="{69F1607D-C8A7-4936-AC6F-DC6A2B6C9F49}"/>
    <cellStyle name="Normal 5 44 4 5" xfId="34751" xr:uid="{6F232B8A-5BA1-49FF-9C88-543BD84D095B}"/>
    <cellStyle name="Normal 5 45" xfId="9626" xr:uid="{56C6A847-7119-48AF-BAB1-628E73E737F0}"/>
    <cellStyle name="Normal 5 45 2" xfId="20947" xr:uid="{87636831-A0A3-4B62-8F9B-11473F747272}"/>
    <cellStyle name="Normal 5 45 2 2" xfId="26503" xr:uid="{D6D3EE3C-8EC7-4EC3-9DF8-79D92B105EA9}"/>
    <cellStyle name="Normal 5 45 2 3" xfId="31997" xr:uid="{595AEC1E-BADC-4C06-9A89-1417FD5CE33E}"/>
    <cellStyle name="Normal 5 45 2 4" xfId="37481" xr:uid="{0DF7AB2B-2E33-4A2D-BBD9-53C0821ADCEF}"/>
    <cellStyle name="Normal 5 45 3" xfId="23774" xr:uid="{847BC7E0-A6B6-4AEF-B472-640C2221EB5A}"/>
    <cellStyle name="Normal 5 45 4" xfId="29268" xr:uid="{2565096D-A731-4976-9AA4-2954AA49D1B9}"/>
    <cellStyle name="Normal 5 45 5" xfId="34752" xr:uid="{7B79F1AF-C5F7-4D8F-95E0-BD542E28356C}"/>
    <cellStyle name="Normal 5 46" xfId="14873" xr:uid="{AB992049-D6E2-49CF-A469-32D4204B7BA1}"/>
    <cellStyle name="Normal 5 46 2" xfId="22160" xr:uid="{1347C676-938A-4D9B-9CA6-1B31F6BAB380}"/>
    <cellStyle name="Normal 5 46 2 2" xfId="27716" xr:uid="{039872B5-63A6-4700-9BD5-0914642EABC7}"/>
    <cellStyle name="Normal 5 46 2 3" xfId="33210" xr:uid="{238896A8-54C9-45B3-ABE7-20F0BA233315}"/>
    <cellStyle name="Normal 5 46 2 4" xfId="38694" xr:uid="{BFFA9FDE-2F39-494E-96A6-40BDFBF8A9D2}"/>
    <cellStyle name="Normal 5 46 3" xfId="24987" xr:uid="{E43ECD2A-928F-44AE-8A49-87FD7224C663}"/>
    <cellStyle name="Normal 5 46 4" xfId="30481" xr:uid="{F9043F5F-39D6-4E78-96D5-17168774338A}"/>
    <cellStyle name="Normal 5 46 5" xfId="35965" xr:uid="{2D86787B-99B2-4A80-8BF9-F804324FC074}"/>
    <cellStyle name="Normal 5 47" xfId="11813" xr:uid="{856CDC24-47A9-430D-83C9-F5125C5C45D3}"/>
    <cellStyle name="Normal 5 48" xfId="17049" xr:uid="{8F896F06-D175-4FC3-8E4F-DB6C3743387E}"/>
    <cellStyle name="Normal 5 49" xfId="19276" xr:uid="{15838C03-2E34-492A-8407-A485139F862B}"/>
    <cellStyle name="Normal 5 5" xfId="6507" xr:uid="{A3F3FE18-9620-4EBB-BBF3-F63D5B4D8BA0}"/>
    <cellStyle name="Normal 5 5 2" xfId="14918" xr:uid="{166B32AA-3437-4C2B-80F2-D03C8D528452}"/>
    <cellStyle name="Normal 5 5 2 2" xfId="22205" xr:uid="{DDA0AEEC-C0E5-4296-9DF4-B81E368A480A}"/>
    <cellStyle name="Normal 5 5 2 2 2" xfId="27761" xr:uid="{EA4FEFCF-1517-4AE1-8685-66507A5FECB9}"/>
    <cellStyle name="Normal 5 5 2 2 3" xfId="33255" xr:uid="{EEBE2281-921E-44EF-8CB4-D94CBD8B8418}"/>
    <cellStyle name="Normal 5 5 2 2 4" xfId="38739" xr:uid="{C9866AB0-FB01-4AA1-9851-AEE16751456E}"/>
    <cellStyle name="Normal 5 5 2 3" xfId="25032" xr:uid="{BAE0A867-386B-4410-865E-6601103B8705}"/>
    <cellStyle name="Normal 5 5 2 4" xfId="30526" xr:uid="{B256D76B-E003-4285-95A3-AF3C30427806}"/>
    <cellStyle name="Normal 5 5 2 5" xfId="36010" xr:uid="{7FA9BD38-25D7-433F-B1D5-442C16043B6F}"/>
    <cellStyle name="Normal 5 5 3" xfId="11856" xr:uid="{EE4AFC4A-824A-4E2A-8779-A4E92C30B451}"/>
    <cellStyle name="Normal 5 5 4" xfId="17092" xr:uid="{2DDE5F4E-56F8-4AD6-B3A5-1CDEF53895BF}"/>
    <cellStyle name="Normal 5 5 5" xfId="19321" xr:uid="{67E5FFFC-C01C-472C-89F0-345ED42AF9C5}"/>
    <cellStyle name="Normal 5 5 6" xfId="9627" xr:uid="{7D2047A2-AD4F-4D5C-93FB-3A6485011B55}"/>
    <cellStyle name="Normal 5 5 6 2" xfId="20948" xr:uid="{BBC54412-B7EE-4654-BF78-37EA4F214E4F}"/>
    <cellStyle name="Normal 5 5 6 2 2" xfId="26504" xr:uid="{E9F2D1F7-70F1-4ED1-BFA8-6F35B023894D}"/>
    <cellStyle name="Normal 5 5 6 2 3" xfId="31998" xr:uid="{83319516-C6DA-4575-AD51-D3FAD3129DCD}"/>
    <cellStyle name="Normal 5 5 6 2 4" xfId="37482" xr:uid="{9C922B73-6918-4511-9F56-2FBA277DF439}"/>
    <cellStyle name="Normal 5 5 6 3" xfId="23775" xr:uid="{12CC2F9E-B770-42D9-B976-7B0BFD1670DF}"/>
    <cellStyle name="Normal 5 5 6 4" xfId="29269" xr:uid="{0A05B8E2-EAEB-4DC8-867A-8132E5E142B8}"/>
    <cellStyle name="Normal 5 5 6 5" xfId="34753" xr:uid="{0C1C26BA-9980-43D4-83F4-62EF09C59E0B}"/>
    <cellStyle name="Normal 5 50" xfId="40293" xr:uid="{B33F1183-520A-4E99-80F0-F2216EE1F8EB}"/>
    <cellStyle name="Normal 5 51" xfId="6462" xr:uid="{711DF8C7-C2EC-42B0-B301-3EF84D6450A0}"/>
    <cellStyle name="Normal 5 6" xfId="6508" xr:uid="{7DDDC8A7-06C5-4BCB-99B3-9A264321C6CE}"/>
    <cellStyle name="Normal 5 6 2" xfId="14919" xr:uid="{A95B6CF1-E0A9-43E6-83E1-A13DC467A77D}"/>
    <cellStyle name="Normal 5 6 2 2" xfId="22206" xr:uid="{57B1C0FD-BC9E-4A50-9BFF-8CD24C2F1337}"/>
    <cellStyle name="Normal 5 6 2 2 2" xfId="27762" xr:uid="{E9D1DCCE-8E01-48B3-A0EB-016A7C1BA991}"/>
    <cellStyle name="Normal 5 6 2 2 3" xfId="33256" xr:uid="{B6AB6250-B390-4C74-B6C9-6F643BA028B9}"/>
    <cellStyle name="Normal 5 6 2 2 4" xfId="38740" xr:uid="{E36DF371-F384-4E93-A08A-F90E9F7E4BA1}"/>
    <cellStyle name="Normal 5 6 2 3" xfId="25033" xr:uid="{F597DA9A-B599-48D6-AA94-3911B4C9219E}"/>
    <cellStyle name="Normal 5 6 2 4" xfId="30527" xr:uid="{43ED69BA-455A-4987-96A8-8F85731E9E97}"/>
    <cellStyle name="Normal 5 6 2 5" xfId="36011" xr:uid="{9461802A-C62C-48FC-AAFE-03C9D65549F0}"/>
    <cellStyle name="Normal 5 6 3" xfId="11857" xr:uid="{CFE612F5-9FF1-46A9-BDFD-C71C4115EC5E}"/>
    <cellStyle name="Normal 5 6 4" xfId="17093" xr:uid="{87D72965-F808-4F84-88FB-5C2E045D71B5}"/>
    <cellStyle name="Normal 5 6 5" xfId="19322" xr:uid="{039F05D1-1A63-4C95-AB99-01D670B241B0}"/>
    <cellStyle name="Normal 5 6 6" xfId="9628" xr:uid="{FD1EADFD-DF3E-4632-B995-F37D5FA7B471}"/>
    <cellStyle name="Normal 5 6 6 2" xfId="20949" xr:uid="{CD736168-63DA-458B-8E16-B0B1C6001EFC}"/>
    <cellStyle name="Normal 5 6 6 2 2" xfId="26505" xr:uid="{EC6393C6-9E35-425B-9845-F68D5447DDF5}"/>
    <cellStyle name="Normal 5 6 6 2 3" xfId="31999" xr:uid="{D4F58B4B-F030-4C59-888E-B7EBFBAC76BC}"/>
    <cellStyle name="Normal 5 6 6 2 4" xfId="37483" xr:uid="{4D9B5AB8-91FE-465E-9E53-4A2B69796DEE}"/>
    <cellStyle name="Normal 5 6 6 3" xfId="23776" xr:uid="{D9934C38-E931-447C-8136-6577AE60AC40}"/>
    <cellStyle name="Normal 5 6 6 4" xfId="29270" xr:uid="{4660976E-9BC2-4C5D-8B15-F7915E0C507E}"/>
    <cellStyle name="Normal 5 6 6 5" xfId="34754" xr:uid="{29DE62BB-43FA-4280-A0E7-5CFF4BD8F6F3}"/>
    <cellStyle name="Normal 5 7" xfId="6509" xr:uid="{EA32B9FE-8422-4861-9239-EE1E480B8E70}"/>
    <cellStyle name="Normal 5 7 2" xfId="14920" xr:uid="{C819DE6B-9C89-4849-A5C4-224E6AD591A8}"/>
    <cellStyle name="Normal 5 7 2 2" xfId="22207" xr:uid="{00AA2FC9-AF7D-4ED4-9C3C-1CBFE930B7DF}"/>
    <cellStyle name="Normal 5 7 2 2 2" xfId="27763" xr:uid="{E492BE4E-3DBC-429A-8D31-C14526BFD6D6}"/>
    <cellStyle name="Normal 5 7 2 2 3" xfId="33257" xr:uid="{E9861104-1BB8-4884-8150-21DA679AAFF0}"/>
    <cellStyle name="Normal 5 7 2 2 4" xfId="38741" xr:uid="{CA103C67-41FC-4363-974A-F437D3A08150}"/>
    <cellStyle name="Normal 5 7 2 3" xfId="25034" xr:uid="{92188C55-BFE7-48ED-8CF8-9AB31F65A084}"/>
    <cellStyle name="Normal 5 7 2 4" xfId="30528" xr:uid="{557AC8E3-A98D-47F6-A055-F104B94F4297}"/>
    <cellStyle name="Normal 5 7 2 5" xfId="36012" xr:uid="{E36FC510-693F-4EE2-9D92-872007BB984F}"/>
    <cellStyle name="Normal 5 7 3" xfId="11858" xr:uid="{E7AD133B-B043-43F3-9EEC-2418D8E98654}"/>
    <cellStyle name="Normal 5 7 4" xfId="17094" xr:uid="{9DD96659-163C-4E8C-A33F-4BD6629D7D12}"/>
    <cellStyle name="Normal 5 7 5" xfId="19323" xr:uid="{4689DF24-F4F8-4325-AFFF-AAFF36DCA900}"/>
    <cellStyle name="Normal 5 7 6" xfId="9629" xr:uid="{38740CA5-C7E2-4F54-B374-C513C668233A}"/>
    <cellStyle name="Normal 5 7 6 2" xfId="20950" xr:uid="{C192F976-F602-4D49-8C36-679679FCF853}"/>
    <cellStyle name="Normal 5 7 6 2 2" xfId="26506" xr:uid="{EED77B5C-17C6-4941-8E84-35C2B7DBC9AE}"/>
    <cellStyle name="Normal 5 7 6 2 3" xfId="32000" xr:uid="{5F494EAC-AE6C-4B82-BAE4-85DBC15EB3DF}"/>
    <cellStyle name="Normal 5 7 6 2 4" xfId="37484" xr:uid="{AFA51FC0-8EDE-49FE-80E6-8D23BE4C542B}"/>
    <cellStyle name="Normal 5 7 6 3" xfId="23777" xr:uid="{35D3D5F2-4573-4594-AAD0-99E66CFB2BB0}"/>
    <cellStyle name="Normal 5 7 6 4" xfId="29271" xr:uid="{146FADDC-3E58-40F5-9049-FC6222C6285A}"/>
    <cellStyle name="Normal 5 7 6 5" xfId="34755" xr:uid="{7F37F3FC-C52C-4E1C-A087-955661434136}"/>
    <cellStyle name="Normal 5 8" xfId="6510" xr:uid="{B5AB98BB-1086-49F9-BD2C-22632FB0EC0F}"/>
    <cellStyle name="Normal 5 8 2" xfId="14921" xr:uid="{516F80A1-2C0F-4EB6-BBCE-AE9F8571B20E}"/>
    <cellStyle name="Normal 5 8 2 2" xfId="22208" xr:uid="{C6F1772C-B8AC-4E77-ADE1-87DE81BECE30}"/>
    <cellStyle name="Normal 5 8 2 2 2" xfId="27764" xr:uid="{0A2A6845-7F54-4767-B0B0-9DFEAABDA21A}"/>
    <cellStyle name="Normal 5 8 2 2 3" xfId="33258" xr:uid="{90017F8E-FC1C-4E8E-958B-25C5CFB09599}"/>
    <cellStyle name="Normal 5 8 2 2 4" xfId="38742" xr:uid="{03029C42-208F-4E2F-B034-BB0075B53542}"/>
    <cellStyle name="Normal 5 8 2 3" xfId="25035" xr:uid="{DE5E6DB9-B50A-447C-A3DB-F772BF3F07FF}"/>
    <cellStyle name="Normal 5 8 2 4" xfId="30529" xr:uid="{0814161E-14A7-48BE-9BD8-94AD58629185}"/>
    <cellStyle name="Normal 5 8 2 5" xfId="36013" xr:uid="{DEEEE50A-5DCE-4BA4-BB82-6DBF2B745C4E}"/>
    <cellStyle name="Normal 5 8 3" xfId="11859" xr:uid="{FB2B427D-39C7-4C40-8CD3-CE9F4276A2EB}"/>
    <cellStyle name="Normal 5 8 4" xfId="17095" xr:uid="{D8037D46-08F0-45C8-80EC-4EF2354E6600}"/>
    <cellStyle name="Normal 5 8 5" xfId="19324" xr:uid="{C2A1B355-ADCB-4072-BA76-C59A7B6B37B8}"/>
    <cellStyle name="Normal 5 8 6" xfId="9630" xr:uid="{59BF6977-6C2F-40AF-A62D-70CD6D888036}"/>
    <cellStyle name="Normal 5 8 6 2" xfId="20951" xr:uid="{CD92371E-ABE1-4D9A-8D89-A3C72D043581}"/>
    <cellStyle name="Normal 5 8 6 2 2" xfId="26507" xr:uid="{8993060F-3250-4B7B-9D84-0A91E473C7C0}"/>
    <cellStyle name="Normal 5 8 6 2 3" xfId="32001" xr:uid="{7DEB2A6A-D9B2-4521-ADFD-5C6D58171AA7}"/>
    <cellStyle name="Normal 5 8 6 2 4" xfId="37485" xr:uid="{2B424AD6-57CF-49D7-BF33-DDBF83196457}"/>
    <cellStyle name="Normal 5 8 6 3" xfId="23778" xr:uid="{7F739631-A987-4605-9EE7-424AE95E3C45}"/>
    <cellStyle name="Normal 5 8 6 4" xfId="29272" xr:uid="{7D595282-21E8-45A4-8AAD-9456095607A5}"/>
    <cellStyle name="Normal 5 8 6 5" xfId="34756" xr:uid="{4DFA4504-8C1B-4AD5-9B7F-EF3FFBED31CB}"/>
    <cellStyle name="Normal 5 9" xfId="6511" xr:uid="{E9BF4C74-91BB-480B-9449-035ABAAFECA0}"/>
    <cellStyle name="Normal 5 9 2" xfId="14922" xr:uid="{7A167749-47AC-449C-B2C4-ACF130899E01}"/>
    <cellStyle name="Normal 5 9 2 2" xfId="22209" xr:uid="{ECC46C03-7AB2-40AE-A911-192F75A123E8}"/>
    <cellStyle name="Normal 5 9 2 2 2" xfId="27765" xr:uid="{26AEC7BC-4421-438C-B48E-221FC6226BE0}"/>
    <cellStyle name="Normal 5 9 2 2 3" xfId="33259" xr:uid="{C0C42B6B-BA62-4667-968A-AFA513031EFE}"/>
    <cellStyle name="Normal 5 9 2 2 4" xfId="38743" xr:uid="{476593FA-9260-42E7-B031-3F188835939C}"/>
    <cellStyle name="Normal 5 9 2 3" xfId="25036" xr:uid="{AF5FD7B5-23D5-4E43-BC6D-26536E579A4C}"/>
    <cellStyle name="Normal 5 9 2 4" xfId="30530" xr:uid="{D2E927B2-8179-46EA-904D-92D3A12FF07B}"/>
    <cellStyle name="Normal 5 9 2 5" xfId="36014" xr:uid="{ED3056BB-7971-47D0-A272-F9A82F2ED626}"/>
    <cellStyle name="Normal 5 9 3" xfId="11860" xr:uid="{0F0AE794-885C-411F-8D85-C9D0BA081423}"/>
    <cellStyle name="Normal 5 9 4" xfId="17096" xr:uid="{37EB2F03-A86D-482D-BCF7-17438D773CF7}"/>
    <cellStyle name="Normal 5 9 5" xfId="19325" xr:uid="{C234F4F9-39B2-4EE6-B209-163B3EFB9E73}"/>
    <cellStyle name="Normal 5 9 6" xfId="9631" xr:uid="{7F32C1E4-BA52-4AE5-8F9A-7EB2A38B09E2}"/>
    <cellStyle name="Normal 5 9 6 2" xfId="20952" xr:uid="{730635A3-2B11-49E0-BD2E-3A82ECFA7DDE}"/>
    <cellStyle name="Normal 5 9 6 2 2" xfId="26508" xr:uid="{9E758A53-8D14-4434-BBED-164B31533504}"/>
    <cellStyle name="Normal 5 9 6 2 3" xfId="32002" xr:uid="{78813939-A134-4E2C-9EF3-ADAB2EE81CFD}"/>
    <cellStyle name="Normal 5 9 6 2 4" xfId="37486" xr:uid="{143DC4CD-045E-44B5-9CF6-B82D1B65288B}"/>
    <cellStyle name="Normal 5 9 6 3" xfId="23779" xr:uid="{09DD01CB-355F-4B20-B031-E876ECA65058}"/>
    <cellStyle name="Normal 5 9 6 4" xfId="29273" xr:uid="{922E0A5E-48B7-4A3D-B370-3A7220B2EB1C}"/>
    <cellStyle name="Normal 5 9 6 5" xfId="34757" xr:uid="{207A9EC6-A35E-4D25-A54C-A5A7490CA3EB}"/>
    <cellStyle name="Normal 50" xfId="6512" xr:uid="{AFDDA0E7-D5D5-41EB-A4C4-1578821DC7FA}"/>
    <cellStyle name="Normal 50 10" xfId="6513" xr:uid="{AE18B12A-C309-419E-B16D-9987F7CC9B4C}"/>
    <cellStyle name="Normal 50 10 2" xfId="14924" xr:uid="{E123CF02-C34F-468F-AD5B-3D7942A563DA}"/>
    <cellStyle name="Normal 50 10 2 2" xfId="22211" xr:uid="{9037381D-B6D9-4DAA-8763-2E094AE71CE9}"/>
    <cellStyle name="Normal 50 10 2 2 2" xfId="27767" xr:uid="{AB5DB69D-CA27-47BE-A6E6-64C619A59656}"/>
    <cellStyle name="Normal 50 10 2 2 3" xfId="33261" xr:uid="{8A17FBE4-5C2D-4330-A542-D397CEFBA262}"/>
    <cellStyle name="Normal 50 10 2 2 4" xfId="38745" xr:uid="{59648D58-4385-4B37-AC2C-C423FCDB284E}"/>
    <cellStyle name="Normal 50 10 2 3" xfId="25038" xr:uid="{2D585679-D0D0-4BA1-AA04-637B30E1BCCC}"/>
    <cellStyle name="Normal 50 10 2 4" xfId="30532" xr:uid="{80E56896-DDC4-45C0-A755-A415A6A94301}"/>
    <cellStyle name="Normal 50 10 2 5" xfId="36016" xr:uid="{D1BCFF64-F8AA-4EEB-A3D5-B7DAB277156B}"/>
    <cellStyle name="Normal 50 10 3" xfId="11862" xr:uid="{23DB9C51-141D-4195-BD3E-2F63ACEBD2E9}"/>
    <cellStyle name="Normal 50 10 4" xfId="17098" xr:uid="{428F949B-A28C-4777-9B5C-501E5CD7A9BB}"/>
    <cellStyle name="Normal 50 10 5" xfId="19327" xr:uid="{9D651B09-F856-4B4A-867A-42D4021AF285}"/>
    <cellStyle name="Normal 50 10 6" xfId="9633" xr:uid="{0A038925-A2DB-419B-8844-ABB3CF4871A2}"/>
    <cellStyle name="Normal 50 10 6 2" xfId="20954" xr:uid="{5BC6EB71-A411-4063-A185-2FB3C73376B8}"/>
    <cellStyle name="Normal 50 10 6 2 2" xfId="26510" xr:uid="{CF4CA46C-22FD-4067-8538-E9AFE1CCA85E}"/>
    <cellStyle name="Normal 50 10 6 2 3" xfId="32004" xr:uid="{6D198761-0BEE-4925-9158-BE21B7D2F7C7}"/>
    <cellStyle name="Normal 50 10 6 2 4" xfId="37488" xr:uid="{F9B54472-0E4C-42F6-AF8A-B5C29C8E1E80}"/>
    <cellStyle name="Normal 50 10 6 3" xfId="23781" xr:uid="{DD9007DB-94BB-42FB-83F3-636D7BE56B96}"/>
    <cellStyle name="Normal 50 10 6 4" xfId="29275" xr:uid="{00DC3915-B47D-4489-ADE3-02D056507A3B}"/>
    <cellStyle name="Normal 50 10 6 5" xfId="34759" xr:uid="{6B444527-DBF8-4DD3-BF47-AAEBCA829D16}"/>
    <cellStyle name="Normal 50 11" xfId="14923" xr:uid="{900B9725-D512-4B1C-B485-4A6105DF7245}"/>
    <cellStyle name="Normal 50 11 2" xfId="22210" xr:uid="{CA9B6763-471A-4238-856D-373C79BD977C}"/>
    <cellStyle name="Normal 50 11 2 2" xfId="27766" xr:uid="{CA11BDF2-E500-40E7-B6AC-EA80E9A4BCF0}"/>
    <cellStyle name="Normal 50 11 2 3" xfId="33260" xr:uid="{45199CF8-5912-4446-AC99-0D58F565898B}"/>
    <cellStyle name="Normal 50 11 2 4" xfId="38744" xr:uid="{B08ED1AF-A7F0-48E0-9747-FE4400619F70}"/>
    <cellStyle name="Normal 50 11 3" xfId="25037" xr:uid="{D19EB7BB-A5FC-4EB7-B46B-0D139077479C}"/>
    <cellStyle name="Normal 50 11 4" xfId="30531" xr:uid="{3B129870-206E-4A54-9BB5-290CDC2777B1}"/>
    <cellStyle name="Normal 50 11 5" xfId="36015" xr:uid="{708C8954-706A-4801-947D-52DFE1C86951}"/>
    <cellStyle name="Normal 50 12" xfId="11861" xr:uid="{01A7C2B2-47D9-4F3B-AB5A-B9981CA5C1D8}"/>
    <cellStyle name="Normal 50 13" xfId="17097" xr:uid="{0BCDD39B-56A1-4D39-9DCB-A2F16D4F9E02}"/>
    <cellStyle name="Normal 50 14" xfId="19326" xr:uid="{CF4FC698-58F8-46FB-A16B-395D5B4FA0E0}"/>
    <cellStyle name="Normal 50 15" xfId="9632" xr:uid="{7DC67369-8274-4EE2-9145-CC38EBC28FD9}"/>
    <cellStyle name="Normal 50 15 2" xfId="20953" xr:uid="{FF65E80A-A573-401E-AB97-9ABC7FAF7668}"/>
    <cellStyle name="Normal 50 15 2 2" xfId="26509" xr:uid="{1B150F26-3FC7-46EF-ABD3-95E99D521CEB}"/>
    <cellStyle name="Normal 50 15 2 3" xfId="32003" xr:uid="{14B19E8A-DF33-4B87-A882-BF99B6AA7493}"/>
    <cellStyle name="Normal 50 15 2 4" xfId="37487" xr:uid="{8AA7E352-B13A-45D1-AF32-41AB29DC7C16}"/>
    <cellStyle name="Normal 50 15 3" xfId="23780" xr:uid="{294DE518-1C68-48AF-8524-921331011880}"/>
    <cellStyle name="Normal 50 15 4" xfId="29274" xr:uid="{A2C3C966-D81E-47E1-95EE-CE6008F4098A}"/>
    <cellStyle name="Normal 50 15 5" xfId="34758" xr:uid="{8947799B-BFBA-4BE5-ACB2-3840024F2B96}"/>
    <cellStyle name="Normal 50 2" xfId="6514" xr:uid="{CE684467-D2D2-44A1-8322-1E698BD3175B}"/>
    <cellStyle name="Normal 50 2 2" xfId="14925" xr:uid="{05217E15-AD8C-43F4-B3F3-7122B57377F6}"/>
    <cellStyle name="Normal 50 2 2 2" xfId="22212" xr:uid="{17F99DA8-1FD0-47AD-8267-D6A4A7370593}"/>
    <cellStyle name="Normal 50 2 2 2 2" xfId="27768" xr:uid="{02633519-FC38-4D73-BEA6-27A5415A8E97}"/>
    <cellStyle name="Normal 50 2 2 2 3" xfId="33262" xr:uid="{759A3C7D-1E28-41DC-A675-1AB11D50BBE6}"/>
    <cellStyle name="Normal 50 2 2 2 4" xfId="38746" xr:uid="{C3AB60A1-84F9-4A17-9DC1-297A9AA55C60}"/>
    <cellStyle name="Normal 50 2 2 3" xfId="25039" xr:uid="{64A3AEE5-BFC7-4CC3-A464-54DC375B3E17}"/>
    <cellStyle name="Normal 50 2 2 4" xfId="30533" xr:uid="{A41851D4-EAD2-4D8B-B379-27F03554D343}"/>
    <cellStyle name="Normal 50 2 2 5" xfId="36017" xr:uid="{AD7DFC29-EA1D-4E4F-82BA-E683036FDF6C}"/>
    <cellStyle name="Normal 50 2 3" xfId="11863" xr:uid="{41F1E239-F81F-4796-AE0D-74D7DB5A6AEF}"/>
    <cellStyle name="Normal 50 2 4" xfId="17099" xr:uid="{0A28EF1D-995F-4997-AC8F-1FD6008B5B73}"/>
    <cellStyle name="Normal 50 2 5" xfId="19328" xr:uid="{A75203C0-63D3-403A-B069-77C6161E3FD2}"/>
    <cellStyle name="Normal 50 2 6" xfId="9634" xr:uid="{9C645563-6B11-43BD-BFE5-75312B031877}"/>
    <cellStyle name="Normal 50 2 6 2" xfId="20955" xr:uid="{B3A1F2F4-DFDD-472B-8B34-C11BDF54932F}"/>
    <cellStyle name="Normal 50 2 6 2 2" xfId="26511" xr:uid="{B06B5471-1723-4628-84AF-38928671EE80}"/>
    <cellStyle name="Normal 50 2 6 2 3" xfId="32005" xr:uid="{3BE5044F-8744-466D-8468-7F894868BD1F}"/>
    <cellStyle name="Normal 50 2 6 2 4" xfId="37489" xr:uid="{63563077-686A-418D-BD8F-C3505A3186B1}"/>
    <cellStyle name="Normal 50 2 6 3" xfId="23782" xr:uid="{26740AA4-FF12-438E-99EC-4371011B3158}"/>
    <cellStyle name="Normal 50 2 6 4" xfId="29276" xr:uid="{267C22B1-73B1-441E-B9EC-95690153A18E}"/>
    <cellStyle name="Normal 50 2 6 5" xfId="34760" xr:uid="{58493F95-880F-4CD9-9CFA-FC398105D297}"/>
    <cellStyle name="Normal 50 3" xfId="6515" xr:uid="{33A41AED-892B-4495-AB06-D438DAFB3985}"/>
    <cellStyle name="Normal 50 3 2" xfId="14926" xr:uid="{61C879FE-7DCB-4501-B84E-7221BFD0A2AD}"/>
    <cellStyle name="Normal 50 3 2 2" xfId="22213" xr:uid="{7FF2DFAC-0374-4BBE-8B65-242EB1FD6D26}"/>
    <cellStyle name="Normal 50 3 2 2 2" xfId="27769" xr:uid="{802296D5-9609-48CD-99B3-942EEAFC3F76}"/>
    <cellStyle name="Normal 50 3 2 2 3" xfId="33263" xr:uid="{B7085256-FD4D-4C5B-9A08-3332A9A2D41A}"/>
    <cellStyle name="Normal 50 3 2 2 4" xfId="38747" xr:uid="{7D6B1798-A7D6-499F-B874-8393DB148AA6}"/>
    <cellStyle name="Normal 50 3 2 3" xfId="25040" xr:uid="{8B5DF940-8A1D-4B2E-9308-B110816878A4}"/>
    <cellStyle name="Normal 50 3 2 4" xfId="30534" xr:uid="{244DA84F-09F1-4FB7-BC0B-FD4ED7B387F5}"/>
    <cellStyle name="Normal 50 3 2 5" xfId="36018" xr:uid="{37C41FC7-71FD-49F4-8A0D-C76DCBD8B884}"/>
    <cellStyle name="Normal 50 3 3" xfId="11864" xr:uid="{A4DD9D4E-BA5D-44F3-9FB1-DA66EEBC5CCB}"/>
    <cellStyle name="Normal 50 3 4" xfId="17100" xr:uid="{1B1EB99A-A1AA-4B10-AD2A-2AB9239A05A3}"/>
    <cellStyle name="Normal 50 3 5" xfId="19329" xr:uid="{7ED7AB66-6CE2-4658-823E-FCB2DDB60047}"/>
    <cellStyle name="Normal 50 3 6" xfId="9635" xr:uid="{B772DDED-8706-4874-8719-C0605B157F5B}"/>
    <cellStyle name="Normal 50 3 6 2" xfId="20956" xr:uid="{101185D2-D26D-4526-A0C9-99EF5A3DD61D}"/>
    <cellStyle name="Normal 50 3 6 2 2" xfId="26512" xr:uid="{4487DC0E-383A-4843-86EC-E0E72D0DEA57}"/>
    <cellStyle name="Normal 50 3 6 2 3" xfId="32006" xr:uid="{9EA672D6-9427-491F-A510-83F7EBA6A512}"/>
    <cellStyle name="Normal 50 3 6 2 4" xfId="37490" xr:uid="{8CB1180E-114F-440F-9D7A-AFDCF69862D0}"/>
    <cellStyle name="Normal 50 3 6 3" xfId="23783" xr:uid="{E415BDF5-A03C-4D4B-A65B-E8BA24577A8B}"/>
    <cellStyle name="Normal 50 3 6 4" xfId="29277" xr:uid="{17CAACFB-ED1F-485D-9F1D-D7DB0974BFC2}"/>
    <cellStyle name="Normal 50 3 6 5" xfId="34761" xr:uid="{D44F4D0C-57E2-4B6F-AD39-489DD86C57AA}"/>
    <cellStyle name="Normal 50 4" xfId="6516" xr:uid="{D549E0E8-27AA-4961-8F4C-2B45B888D1A7}"/>
    <cellStyle name="Normal 50 4 2" xfId="14927" xr:uid="{30F0545C-1F7A-480A-B3A8-F35F93E6BA6B}"/>
    <cellStyle name="Normal 50 4 2 2" xfId="22214" xr:uid="{AD991F2D-E9C8-4F21-ADD6-83A19E1419C9}"/>
    <cellStyle name="Normal 50 4 2 2 2" xfId="27770" xr:uid="{9495F395-342A-4588-BBE7-CCADA6991504}"/>
    <cellStyle name="Normal 50 4 2 2 3" xfId="33264" xr:uid="{83EDE907-0579-48D6-AFB0-9AB83FF20A3E}"/>
    <cellStyle name="Normal 50 4 2 2 4" xfId="38748" xr:uid="{B679850B-911B-4D9A-B885-6FF55F625F57}"/>
    <cellStyle name="Normal 50 4 2 3" xfId="25041" xr:uid="{54DAD887-4606-4C45-8368-79A2E2FD9B49}"/>
    <cellStyle name="Normal 50 4 2 4" xfId="30535" xr:uid="{A3412F0E-3D4C-4180-86A0-6EF480688B62}"/>
    <cellStyle name="Normal 50 4 2 5" xfId="36019" xr:uid="{B04C5219-DC6B-471E-9839-929F46FA7DB5}"/>
    <cellStyle name="Normal 50 4 3" xfId="11865" xr:uid="{A9049A02-15C1-4CF5-AEAA-795A59737C7E}"/>
    <cellStyle name="Normal 50 4 4" xfId="17101" xr:uid="{4BA4E8F5-8D59-4E8C-B572-DA7A238C30F0}"/>
    <cellStyle name="Normal 50 4 5" xfId="19330" xr:uid="{177BD24A-B309-49F3-8F00-339B4A427F71}"/>
    <cellStyle name="Normal 50 4 6" xfId="9636" xr:uid="{3E364B0D-C8F9-469B-84ED-1C0EB699E19F}"/>
    <cellStyle name="Normal 50 4 6 2" xfId="20957" xr:uid="{54E89BE8-A325-4899-9146-1B7981CB2960}"/>
    <cellStyle name="Normal 50 4 6 2 2" xfId="26513" xr:uid="{4A316974-3F93-464E-91FF-C5C0E44CE73B}"/>
    <cellStyle name="Normal 50 4 6 2 3" xfId="32007" xr:uid="{50128774-B48C-4C44-A84D-FCE5907DDF19}"/>
    <cellStyle name="Normal 50 4 6 2 4" xfId="37491" xr:uid="{838AD8A1-61E8-42D0-8767-0DD91DCE1D14}"/>
    <cellStyle name="Normal 50 4 6 3" xfId="23784" xr:uid="{69482137-D2CB-43F5-9DEE-A29DF0CD2E8C}"/>
    <cellStyle name="Normal 50 4 6 4" xfId="29278" xr:uid="{8CD550CB-4A75-4DE8-BDB2-83A3F080D15F}"/>
    <cellStyle name="Normal 50 4 6 5" xfId="34762" xr:uid="{84247DDF-3957-4C5E-97B2-0EC02DB3A545}"/>
    <cellStyle name="Normal 50 5" xfId="6517" xr:uid="{D5BFBF89-6A91-4B5D-B31B-6CA19A32906C}"/>
    <cellStyle name="Normal 50 5 2" xfId="14928" xr:uid="{CFC1F5F2-C621-453D-9016-E123DB09A74C}"/>
    <cellStyle name="Normal 50 5 2 2" xfId="22215" xr:uid="{A2FAE596-0F40-4126-B1E3-53EF9B61DBBA}"/>
    <cellStyle name="Normal 50 5 2 2 2" xfId="27771" xr:uid="{041FD5E2-99AB-4990-97D7-57A5F923F387}"/>
    <cellStyle name="Normal 50 5 2 2 3" xfId="33265" xr:uid="{39EED991-AEFE-4C9F-924E-C33B2BCDB249}"/>
    <cellStyle name="Normal 50 5 2 2 4" xfId="38749" xr:uid="{FE8C580E-6527-465C-A1BE-6A38436339B9}"/>
    <cellStyle name="Normal 50 5 2 3" xfId="25042" xr:uid="{8A2D31A7-F688-40CB-ADDA-A36C950B4515}"/>
    <cellStyle name="Normal 50 5 2 4" xfId="30536" xr:uid="{99C45ED9-F09D-46EC-AE3A-4F70DB2FB44A}"/>
    <cellStyle name="Normal 50 5 2 5" xfId="36020" xr:uid="{9122F6A2-320E-4FAC-9859-CAF37854803F}"/>
    <cellStyle name="Normal 50 5 3" xfId="11866" xr:uid="{93FC0C26-1DC1-4206-987A-06062F3E89EA}"/>
    <cellStyle name="Normal 50 5 4" xfId="17102" xr:uid="{6474B2D3-3D57-4C6B-B134-5A022FB9F294}"/>
    <cellStyle name="Normal 50 5 5" xfId="19331" xr:uid="{C05A5F7D-F922-40C9-B355-B4BA63ED946C}"/>
    <cellStyle name="Normal 50 5 6" xfId="9637" xr:uid="{E2D7A97F-6393-4540-B524-FA03C9481C3E}"/>
    <cellStyle name="Normal 50 5 6 2" xfId="20958" xr:uid="{A7D6A38D-30F0-4FDE-9340-4E13E2BEA2D7}"/>
    <cellStyle name="Normal 50 5 6 2 2" xfId="26514" xr:uid="{1AAFA110-8DBD-4363-8811-8C8CB223C2F0}"/>
    <cellStyle name="Normal 50 5 6 2 3" xfId="32008" xr:uid="{4E9704E8-A6C7-47BD-ADB8-C464A16D7014}"/>
    <cellStyle name="Normal 50 5 6 2 4" xfId="37492" xr:uid="{B3E3EB94-1F14-43AA-B7F7-5BA27FB899EB}"/>
    <cellStyle name="Normal 50 5 6 3" xfId="23785" xr:uid="{94BB04F2-8D8D-44D7-9E35-C2B6AAF84482}"/>
    <cellStyle name="Normal 50 5 6 4" xfId="29279" xr:uid="{0608CFC1-26FA-4917-BCBE-FF6F3B85DC20}"/>
    <cellStyle name="Normal 50 5 6 5" xfId="34763" xr:uid="{B62477E5-E0A5-4A3A-A9FC-12482CB45756}"/>
    <cellStyle name="Normal 50 6" xfId="6518" xr:uid="{CC79F803-19B0-4028-A9C5-CF905A9FD5AB}"/>
    <cellStyle name="Normal 50 6 2" xfId="14929" xr:uid="{1782DD59-2FDC-481B-B8ED-B1DD7AD4AC74}"/>
    <cellStyle name="Normal 50 6 2 2" xfId="22216" xr:uid="{7F4D19F7-43AB-42B1-9F92-3F83432F674A}"/>
    <cellStyle name="Normal 50 6 2 2 2" xfId="27772" xr:uid="{CBE708E5-3F73-41C6-A342-0F552ACD73B2}"/>
    <cellStyle name="Normal 50 6 2 2 3" xfId="33266" xr:uid="{46470B92-B418-46BF-8E85-195840438BB5}"/>
    <cellStyle name="Normal 50 6 2 2 4" xfId="38750" xr:uid="{3EB558B9-A297-497D-95C3-5050B19D8572}"/>
    <cellStyle name="Normal 50 6 2 3" xfId="25043" xr:uid="{5F888D7E-325C-4C28-A0E4-F3DCC9732CD9}"/>
    <cellStyle name="Normal 50 6 2 4" xfId="30537" xr:uid="{B1D9F747-DEB1-4877-95FA-1EFA9F939B72}"/>
    <cellStyle name="Normal 50 6 2 5" xfId="36021" xr:uid="{1D13E327-A041-490F-8769-1AE858AC5E1C}"/>
    <cellStyle name="Normal 50 6 3" xfId="11867" xr:uid="{E1CEF669-56CD-4122-AEF2-D6E7113CDE6A}"/>
    <cellStyle name="Normal 50 6 4" xfId="17103" xr:uid="{22C60DF8-C336-497E-B689-381EC85530E0}"/>
    <cellStyle name="Normal 50 6 5" xfId="19332" xr:uid="{D658CAA2-557F-4A67-ACAC-19A670D85574}"/>
    <cellStyle name="Normal 50 6 6" xfId="9638" xr:uid="{94C90D2B-148D-4CC4-8182-5E3B4C5917C9}"/>
    <cellStyle name="Normal 50 6 6 2" xfId="20959" xr:uid="{85CC4E62-8C02-479E-803F-4D70AB218733}"/>
    <cellStyle name="Normal 50 6 6 2 2" xfId="26515" xr:uid="{A65BB02E-6FFC-43E2-8064-6A54EB5DDA1C}"/>
    <cellStyle name="Normal 50 6 6 2 3" xfId="32009" xr:uid="{F41CB124-ED7C-4B87-82FA-958D5F500BA9}"/>
    <cellStyle name="Normal 50 6 6 2 4" xfId="37493" xr:uid="{F52634A0-0BB6-4F86-A5BB-4A8465FE79BF}"/>
    <cellStyle name="Normal 50 6 6 3" xfId="23786" xr:uid="{CBD48E40-5345-400F-B90C-9548E951C430}"/>
    <cellStyle name="Normal 50 6 6 4" xfId="29280" xr:uid="{B495741C-25BB-42A4-A968-849E45DD8314}"/>
    <cellStyle name="Normal 50 6 6 5" xfId="34764" xr:uid="{91A9A4D5-9367-4842-8566-663230EE24FA}"/>
    <cellStyle name="Normal 50 7" xfId="6519" xr:uid="{4EA77A1B-697F-4C73-85DA-BF0DD3632882}"/>
    <cellStyle name="Normal 50 7 2" xfId="14930" xr:uid="{2FDCCFBB-4B32-4F55-B4E6-6D0DB30EF272}"/>
    <cellStyle name="Normal 50 7 2 2" xfId="22217" xr:uid="{A33C4615-4FCB-43C4-A99E-ECD1C884D68E}"/>
    <cellStyle name="Normal 50 7 2 2 2" xfId="27773" xr:uid="{07A6EA05-E36F-4B2F-9052-3DE27E1DB3B2}"/>
    <cellStyle name="Normal 50 7 2 2 3" xfId="33267" xr:uid="{3A3FF8D8-9051-4B57-A66D-913894505C9B}"/>
    <cellStyle name="Normal 50 7 2 2 4" xfId="38751" xr:uid="{5D874F8C-1C34-4216-BF3B-573CD9200FF0}"/>
    <cellStyle name="Normal 50 7 2 3" xfId="25044" xr:uid="{CCD9F923-FD7D-40D4-82FC-4A619BC9AE68}"/>
    <cellStyle name="Normal 50 7 2 4" xfId="30538" xr:uid="{E146E7CB-26DA-46ED-AE88-C8B7BF431991}"/>
    <cellStyle name="Normal 50 7 2 5" xfId="36022" xr:uid="{88E1890B-18D7-4E61-8F19-186C22B524C6}"/>
    <cellStyle name="Normal 50 7 3" xfId="11868" xr:uid="{8A06D9CF-01D9-4739-BAEE-52D3E4AF04E4}"/>
    <cellStyle name="Normal 50 7 4" xfId="17104" xr:uid="{60A7EA28-A105-494B-B49C-13ECB07F82C8}"/>
    <cellStyle name="Normal 50 7 5" xfId="19333" xr:uid="{50E3D7CF-D737-4BB6-9D43-EA89691D0035}"/>
    <cellStyle name="Normal 50 7 6" xfId="9639" xr:uid="{50ACE40E-BDA7-41D8-853A-279BB03A6808}"/>
    <cellStyle name="Normal 50 7 6 2" xfId="20960" xr:uid="{1367D69B-6DE3-4937-BD44-0E0D630BA619}"/>
    <cellStyle name="Normal 50 7 6 2 2" xfId="26516" xr:uid="{D91DED0E-0EB1-4431-B7ED-9067C8F29CAD}"/>
    <cellStyle name="Normal 50 7 6 2 3" xfId="32010" xr:uid="{18A349DE-EA88-42DC-ACFA-2A0FF1BCB2A1}"/>
    <cellStyle name="Normal 50 7 6 2 4" xfId="37494" xr:uid="{86592233-50FD-4F6C-839A-3E91F0E0851D}"/>
    <cellStyle name="Normal 50 7 6 3" xfId="23787" xr:uid="{DCCE084B-CDF6-4284-BB65-02FF6DC6994C}"/>
    <cellStyle name="Normal 50 7 6 4" xfId="29281" xr:uid="{60F140E9-E9FC-436A-9C88-3456BE1C3D97}"/>
    <cellStyle name="Normal 50 7 6 5" xfId="34765" xr:uid="{CB86D47F-C349-4D86-8FDF-9C7AE6517999}"/>
    <cellStyle name="Normal 50 8" xfId="6520" xr:uid="{16AA9B39-DB2F-4D9E-8EB2-2BF309AE6FF3}"/>
    <cellStyle name="Normal 50 8 2" xfId="14931" xr:uid="{E89D179B-BAEB-485F-BCDD-8A5280AB8A38}"/>
    <cellStyle name="Normal 50 8 2 2" xfId="22218" xr:uid="{13655E86-598F-4641-B3B6-3F83B242BBE1}"/>
    <cellStyle name="Normal 50 8 2 2 2" xfId="27774" xr:uid="{AAB289B2-F58E-4D0C-BC0D-823E81EC9856}"/>
    <cellStyle name="Normal 50 8 2 2 3" xfId="33268" xr:uid="{D772FEAA-6BA5-4590-8085-6B581700169B}"/>
    <cellStyle name="Normal 50 8 2 2 4" xfId="38752" xr:uid="{23FEC6E9-057D-423A-99A5-440789125431}"/>
    <cellStyle name="Normal 50 8 2 3" xfId="25045" xr:uid="{F28D2ED8-15C2-49C0-99BB-7B16428611C8}"/>
    <cellStyle name="Normal 50 8 2 4" xfId="30539" xr:uid="{736D5098-B836-4568-A782-79EBE0122E9D}"/>
    <cellStyle name="Normal 50 8 2 5" xfId="36023" xr:uid="{D42B09B1-108C-4B82-B4D3-97767668C3D1}"/>
    <cellStyle name="Normal 50 8 3" xfId="11869" xr:uid="{9648EF39-B12A-438F-9053-A2F5549235E3}"/>
    <cellStyle name="Normal 50 8 4" xfId="17105" xr:uid="{BF3ADD83-9E0C-4F5D-B9D7-0BEADDE9BB9F}"/>
    <cellStyle name="Normal 50 8 5" xfId="19334" xr:uid="{94B52649-DFCB-403B-847C-12DBCA1A9D1D}"/>
    <cellStyle name="Normal 50 8 6" xfId="9640" xr:uid="{35CF7BC2-09DB-4729-A5BC-2F5E7E30DC2D}"/>
    <cellStyle name="Normal 50 8 6 2" xfId="20961" xr:uid="{2C10F209-65A2-4FB6-AAB4-1016020E2942}"/>
    <cellStyle name="Normal 50 8 6 2 2" xfId="26517" xr:uid="{3913377A-8DCA-46BB-9C1A-9C2B1A40C50F}"/>
    <cellStyle name="Normal 50 8 6 2 3" xfId="32011" xr:uid="{8EA714C4-F82C-47E4-B963-3D705B2C4031}"/>
    <cellStyle name="Normal 50 8 6 2 4" xfId="37495" xr:uid="{1AB81218-A24A-4156-A929-92EFCCEF3DB2}"/>
    <cellStyle name="Normal 50 8 6 3" xfId="23788" xr:uid="{973B3AA0-0617-4306-B65E-D0EA0EBE7D5B}"/>
    <cellStyle name="Normal 50 8 6 4" xfId="29282" xr:uid="{5835CABB-1F0C-44AB-8370-DEBD928F71A0}"/>
    <cellStyle name="Normal 50 8 6 5" xfId="34766" xr:uid="{73F8FEE7-7241-49E3-96F4-2538685CBB55}"/>
    <cellStyle name="Normal 50 9" xfId="6521" xr:uid="{19281600-70B9-413A-9AF4-FE3D79D2CBAD}"/>
    <cellStyle name="Normal 50 9 2" xfId="14932" xr:uid="{AD279849-58B7-48FA-A28C-4B1C4C6DD969}"/>
    <cellStyle name="Normal 50 9 2 2" xfId="22219" xr:uid="{9E7D2E4D-86F5-4C84-9BE9-14AE54AFD07E}"/>
    <cellStyle name="Normal 50 9 2 2 2" xfId="27775" xr:uid="{4F90846B-D430-45DD-8AC4-0CE0AABE6897}"/>
    <cellStyle name="Normal 50 9 2 2 3" xfId="33269" xr:uid="{20F21BAA-CA1E-4323-93C6-5D5D44A15E8E}"/>
    <cellStyle name="Normal 50 9 2 2 4" xfId="38753" xr:uid="{25A7C1CD-3C5C-4502-ABFE-597580453203}"/>
    <cellStyle name="Normal 50 9 2 3" xfId="25046" xr:uid="{878220BA-B748-4A52-9660-B9C5A43B20A5}"/>
    <cellStyle name="Normal 50 9 2 4" xfId="30540" xr:uid="{C0B8A05F-2E1E-4610-9130-53B639951E84}"/>
    <cellStyle name="Normal 50 9 2 5" xfId="36024" xr:uid="{30219FF4-0369-4D3D-8369-D6CA25EB4D83}"/>
    <cellStyle name="Normal 50 9 3" xfId="11870" xr:uid="{E8D0B242-EACA-4ACC-B25D-C7EBF27AF488}"/>
    <cellStyle name="Normal 50 9 4" xfId="17106" xr:uid="{B1368938-26CD-406E-9B73-FE0F2B78CFE7}"/>
    <cellStyle name="Normal 50 9 5" xfId="19335" xr:uid="{D1F92CA1-B7CD-4B65-9869-AD0C9688E2B3}"/>
    <cellStyle name="Normal 50 9 6" xfId="9641" xr:uid="{B6E38237-25AE-4042-BFCA-E6C3A0D3C4C1}"/>
    <cellStyle name="Normal 50 9 6 2" xfId="20962" xr:uid="{2B0EEAED-D75C-4912-8F8E-6C876FCB531F}"/>
    <cellStyle name="Normal 50 9 6 2 2" xfId="26518" xr:uid="{B1EF1B22-7421-45A2-8C2E-472D2E7412B0}"/>
    <cellStyle name="Normal 50 9 6 2 3" xfId="32012" xr:uid="{36D17D3F-9760-4A60-8635-0588D1A4A023}"/>
    <cellStyle name="Normal 50 9 6 2 4" xfId="37496" xr:uid="{B9F8FC24-FB36-4AF8-A7B5-C50346E49FDA}"/>
    <cellStyle name="Normal 50 9 6 3" xfId="23789" xr:uid="{844CA858-B133-4E63-AAF8-22F72C7F2611}"/>
    <cellStyle name="Normal 50 9 6 4" xfId="29283" xr:uid="{CD64E700-9746-4CCE-B562-2AFE30BAB3A8}"/>
    <cellStyle name="Normal 50 9 6 5" xfId="34767" xr:uid="{2A330BBB-9576-47B5-B71D-889CB9A97A5F}"/>
    <cellStyle name="Normal 500" xfId="39718" xr:uid="{0F8F6892-15E0-477C-BA81-636FB40FFBF5}"/>
    <cellStyle name="Normal 501" xfId="39719" xr:uid="{2CDDCBCA-095A-4363-8FA5-6905B9220408}"/>
    <cellStyle name="Normal 502" xfId="39720" xr:uid="{E4D0A420-B079-4527-A34E-90AE18309968}"/>
    <cellStyle name="Normal 503" xfId="39721" xr:uid="{42584B1D-F1AA-451D-A8ED-D4CF9621B782}"/>
    <cellStyle name="Normal 504" xfId="39722" xr:uid="{60A5C21A-729C-4819-9658-5E07DD119E0D}"/>
    <cellStyle name="Normal 505" xfId="39723" xr:uid="{1B4BDEC3-B422-493F-B7D3-26159E271F8B}"/>
    <cellStyle name="Normal 506" xfId="39724" xr:uid="{032A8522-337D-4714-892B-A67C29C7653D}"/>
    <cellStyle name="Normal 507" xfId="39725" xr:uid="{62D7D0C9-0668-4F7B-B6BE-2C5CAF292F5F}"/>
    <cellStyle name="Normal 508" xfId="39726" xr:uid="{B9184877-1116-4777-BCD7-7FCDA855493D}"/>
    <cellStyle name="Normal 509" xfId="39727" xr:uid="{E8E9287B-FB80-4D3C-850D-02C7E07DDF08}"/>
    <cellStyle name="Normal 51" xfId="6522" xr:uid="{78AC2350-F92B-43C5-947D-9CF5208DA2CA}"/>
    <cellStyle name="Normal 51 10" xfId="6523" xr:uid="{7FF54C2F-3999-4512-9CC9-F29862FF2122}"/>
    <cellStyle name="Normal 51 10 2" xfId="14934" xr:uid="{81E154FD-287A-423B-B82E-051C58922795}"/>
    <cellStyle name="Normal 51 10 2 2" xfId="22221" xr:uid="{C77C3A26-1290-4191-AC29-EEEC658B4E6D}"/>
    <cellStyle name="Normal 51 10 2 2 2" xfId="27777" xr:uid="{6516D205-3C63-458F-8FA2-7CF6AA91666A}"/>
    <cellStyle name="Normal 51 10 2 2 3" xfId="33271" xr:uid="{8EADB6C5-AAAA-4420-9A14-3CBF7F56767B}"/>
    <cellStyle name="Normal 51 10 2 2 4" xfId="38755" xr:uid="{6A4B5503-4BF0-454C-925B-D6F30E037955}"/>
    <cellStyle name="Normal 51 10 2 3" xfId="25048" xr:uid="{CD8A0561-DB02-4975-9B1B-05786E7B5787}"/>
    <cellStyle name="Normal 51 10 2 4" xfId="30542" xr:uid="{02DB58C9-67B4-4F47-99DD-61F02EE9C0C3}"/>
    <cellStyle name="Normal 51 10 2 5" xfId="36026" xr:uid="{966B6C43-36D4-4B43-A80D-A9CE08A55617}"/>
    <cellStyle name="Normal 51 10 3" xfId="11872" xr:uid="{5530DD4D-A1B6-4A3D-BEB1-0989A001BB82}"/>
    <cellStyle name="Normal 51 10 4" xfId="17108" xr:uid="{F8D7AF5E-EDEA-49CD-A955-39A3EEF95A61}"/>
    <cellStyle name="Normal 51 10 5" xfId="19337" xr:uid="{86C41AD9-6CB2-4802-8476-25D91C2066E2}"/>
    <cellStyle name="Normal 51 10 6" xfId="9643" xr:uid="{B799012F-307E-4422-91EF-57B8D0F16D86}"/>
    <cellStyle name="Normal 51 10 6 2" xfId="20964" xr:uid="{930F304D-68B9-4568-85A9-406D6ED6181F}"/>
    <cellStyle name="Normal 51 10 6 2 2" xfId="26520" xr:uid="{2DBD2242-F69E-46C4-8A0C-28C406BA12BA}"/>
    <cellStyle name="Normal 51 10 6 2 3" xfId="32014" xr:uid="{67B0AB77-0778-4115-A30D-16EBA03D056C}"/>
    <cellStyle name="Normal 51 10 6 2 4" xfId="37498" xr:uid="{F19224FE-C275-47ED-9659-7E978CEBACD2}"/>
    <cellStyle name="Normal 51 10 6 3" xfId="23791" xr:uid="{A51BDC33-05CA-4AF3-BBA5-4471FF1B6496}"/>
    <cellStyle name="Normal 51 10 6 4" xfId="29285" xr:uid="{025B190D-8B0E-4A14-836E-3CBE6D83E014}"/>
    <cellStyle name="Normal 51 10 6 5" xfId="34769" xr:uid="{CD951149-C631-4AE7-ADEE-CDB3C7192615}"/>
    <cellStyle name="Normal 51 11" xfId="14933" xr:uid="{29900DC1-11B7-448E-AC70-6A12DEEDC9BD}"/>
    <cellStyle name="Normal 51 11 2" xfId="22220" xr:uid="{3246DCC4-CE99-483E-B8E9-18F744D1B5FA}"/>
    <cellStyle name="Normal 51 11 2 2" xfId="27776" xr:uid="{98FD31DE-BFB8-433F-9794-1849BE45FC40}"/>
    <cellStyle name="Normal 51 11 2 3" xfId="33270" xr:uid="{09F035A8-A9BB-4966-8257-E3058705F041}"/>
    <cellStyle name="Normal 51 11 2 4" xfId="38754" xr:uid="{9BCD0647-FBA1-473B-95A3-BB5F4F876D5B}"/>
    <cellStyle name="Normal 51 11 3" xfId="25047" xr:uid="{709B5FE1-F6D0-41C6-8B2D-2570DCB65B3F}"/>
    <cellStyle name="Normal 51 11 4" xfId="30541" xr:uid="{DA6F0476-F149-4FED-B504-2B1100974C8C}"/>
    <cellStyle name="Normal 51 11 5" xfId="36025" xr:uid="{239BBFDE-B134-476D-B401-0D43C4BA3027}"/>
    <cellStyle name="Normal 51 12" xfId="11871" xr:uid="{658638E6-26FE-4282-87B6-B107A31D7D89}"/>
    <cellStyle name="Normal 51 13" xfId="17107" xr:uid="{B30528CF-2DF2-4B2F-BAB8-A4F55DAB655E}"/>
    <cellStyle name="Normal 51 14" xfId="19336" xr:uid="{B62071D8-E1D8-4BBE-9A76-F60BD53C1A77}"/>
    <cellStyle name="Normal 51 15" xfId="9642" xr:uid="{964C4D64-458F-448F-8069-C14AD3A3F503}"/>
    <cellStyle name="Normal 51 15 2" xfId="20963" xr:uid="{B1A0CBAA-D607-4067-B19C-415CFCEEDB74}"/>
    <cellStyle name="Normal 51 15 2 2" xfId="26519" xr:uid="{60DA77CD-02C8-4206-8EBF-014BE6D5D973}"/>
    <cellStyle name="Normal 51 15 2 3" xfId="32013" xr:uid="{8FE081F8-E7FE-440D-8922-51185CDE21E7}"/>
    <cellStyle name="Normal 51 15 2 4" xfId="37497" xr:uid="{7B85FB3A-38FA-4884-914D-0C554D4C4EC6}"/>
    <cellStyle name="Normal 51 15 3" xfId="23790" xr:uid="{45E604C5-E9F3-4638-842D-2AA9E62DB472}"/>
    <cellStyle name="Normal 51 15 4" xfId="29284" xr:uid="{B1744DFA-810F-4C05-8F88-121740D3DC96}"/>
    <cellStyle name="Normal 51 15 5" xfId="34768" xr:uid="{F4A3B516-7798-46EE-8B4F-BA26FCFB7E1C}"/>
    <cellStyle name="Normal 51 2" xfId="6524" xr:uid="{D2A4ECF2-98CB-487C-A95B-B53ABB032436}"/>
    <cellStyle name="Normal 51 2 2" xfId="14935" xr:uid="{658B9940-77DD-4C0D-9D9D-BE11E920784D}"/>
    <cellStyle name="Normal 51 2 2 2" xfId="22222" xr:uid="{7FA84226-D590-4DE0-BA7F-5F3E5A1DEE09}"/>
    <cellStyle name="Normal 51 2 2 2 2" xfId="27778" xr:uid="{FA5CB5DD-CDBB-4F6F-8459-E1A5353DED84}"/>
    <cellStyle name="Normal 51 2 2 2 3" xfId="33272" xr:uid="{7D08C46B-3E73-4489-B816-93B1147027BB}"/>
    <cellStyle name="Normal 51 2 2 2 4" xfId="38756" xr:uid="{A9F6A066-1A54-4BB1-8A55-62BEC152F7AC}"/>
    <cellStyle name="Normal 51 2 2 3" xfId="25049" xr:uid="{D5A8C2D3-A493-4565-8F97-49D5CE90424D}"/>
    <cellStyle name="Normal 51 2 2 4" xfId="30543" xr:uid="{59F41DD8-29BA-4512-82F2-E838BF9ACCC8}"/>
    <cellStyle name="Normal 51 2 2 5" xfId="36027" xr:uid="{BF36FE6D-4A5F-4D0A-8D0F-021CE96B09FE}"/>
    <cellStyle name="Normal 51 2 3" xfId="11873" xr:uid="{7B8EDB0E-56E0-4D1C-B1A9-0216039BAEF5}"/>
    <cellStyle name="Normal 51 2 4" xfId="17109" xr:uid="{49EE6E3A-355C-431A-B452-6DA8738C2D71}"/>
    <cellStyle name="Normal 51 2 5" xfId="19338" xr:uid="{0EEEEF6A-1BAC-41C1-B16A-8A087B82EA5C}"/>
    <cellStyle name="Normal 51 2 6" xfId="9644" xr:uid="{5C061C4F-DB24-4A29-986C-8B8873B4520E}"/>
    <cellStyle name="Normal 51 2 6 2" xfId="20965" xr:uid="{B8E2C5F1-18AF-40F0-B869-D95854B8E576}"/>
    <cellStyle name="Normal 51 2 6 2 2" xfId="26521" xr:uid="{17D22FF0-2F66-4448-BB4C-838FF13A9DBF}"/>
    <cellStyle name="Normal 51 2 6 2 3" xfId="32015" xr:uid="{199D8B8E-636A-4349-8530-F7EC9D5DAADF}"/>
    <cellStyle name="Normal 51 2 6 2 4" xfId="37499" xr:uid="{BA4D4CDE-B93C-4EA6-9593-758F893B13D8}"/>
    <cellStyle name="Normal 51 2 6 3" xfId="23792" xr:uid="{C71F5662-78B8-41DC-BDDD-44FF3BD830ED}"/>
    <cellStyle name="Normal 51 2 6 4" xfId="29286" xr:uid="{819B1A68-39C6-4CB5-8369-C1FBE4A76322}"/>
    <cellStyle name="Normal 51 2 6 5" xfId="34770" xr:uid="{2FA9F5C5-94E8-4938-B7A8-8D38DE72BE2C}"/>
    <cellStyle name="Normal 51 3" xfId="6525" xr:uid="{7DA559B1-4B28-4DD3-956D-5F1ED6DFE20A}"/>
    <cellStyle name="Normal 51 3 2" xfId="14936" xr:uid="{DEC22FD6-3121-4F56-8989-8A8E282D6218}"/>
    <cellStyle name="Normal 51 3 2 2" xfId="22223" xr:uid="{97FFFEBA-E264-4339-A423-E027D0F78788}"/>
    <cellStyle name="Normal 51 3 2 2 2" xfId="27779" xr:uid="{D380DB53-1312-4E4B-BC2B-68039940093E}"/>
    <cellStyle name="Normal 51 3 2 2 3" xfId="33273" xr:uid="{8621B5BC-8B26-4374-B447-45F9985ACB06}"/>
    <cellStyle name="Normal 51 3 2 2 4" xfId="38757" xr:uid="{17ECBF6B-A799-4D64-AD27-2A8E64D4DED4}"/>
    <cellStyle name="Normal 51 3 2 3" xfId="25050" xr:uid="{56C567C3-EBD1-4FE5-BAA2-85EC7F40D743}"/>
    <cellStyle name="Normal 51 3 2 4" xfId="30544" xr:uid="{A8153A0B-BD99-4EC3-B749-60321631FE88}"/>
    <cellStyle name="Normal 51 3 2 5" xfId="36028" xr:uid="{F030B369-23F9-4E05-9FEE-7BFA8211CEDB}"/>
    <cellStyle name="Normal 51 3 3" xfId="11874" xr:uid="{8F0D17E8-D287-473A-9EF2-AA35FE3F001E}"/>
    <cellStyle name="Normal 51 3 4" xfId="17110" xr:uid="{229A9695-A24A-423F-8BDE-FC856430F4EB}"/>
    <cellStyle name="Normal 51 3 5" xfId="19339" xr:uid="{F44242C5-E250-4336-AB41-E12B32DBB4AE}"/>
    <cellStyle name="Normal 51 3 6" xfId="9645" xr:uid="{D7F91DEB-CE49-4E6B-AFBD-8D3481DC52D6}"/>
    <cellStyle name="Normal 51 3 6 2" xfId="20966" xr:uid="{224188D7-351E-4817-8D62-373A6ED2BC0D}"/>
    <cellStyle name="Normal 51 3 6 2 2" xfId="26522" xr:uid="{E250531C-6BFA-4D0C-9C6C-7BCC519A2ABA}"/>
    <cellStyle name="Normal 51 3 6 2 3" xfId="32016" xr:uid="{C48F9489-7078-4FC5-8DA5-58901622D7FA}"/>
    <cellStyle name="Normal 51 3 6 2 4" xfId="37500" xr:uid="{5E30C11C-A748-4FDB-B6DC-09BD4417FDFF}"/>
    <cellStyle name="Normal 51 3 6 3" xfId="23793" xr:uid="{49677FA9-846F-4BD8-90EB-A5690006B191}"/>
    <cellStyle name="Normal 51 3 6 4" xfId="29287" xr:uid="{91EFAE08-3380-44F7-9D62-2FB445BD9DBB}"/>
    <cellStyle name="Normal 51 3 6 5" xfId="34771" xr:uid="{085B383F-40B4-4043-AA86-907BA183E4A9}"/>
    <cellStyle name="Normal 51 4" xfId="6526" xr:uid="{3060C397-7ADF-4493-8839-A8A97F5F2F26}"/>
    <cellStyle name="Normal 51 4 2" xfId="14937" xr:uid="{601D0066-3217-426A-BE15-A9EC3ABF4738}"/>
    <cellStyle name="Normal 51 4 2 2" xfId="22224" xr:uid="{5187F4A6-5BAB-40A9-95EB-D58975E0A4C7}"/>
    <cellStyle name="Normal 51 4 2 2 2" xfId="27780" xr:uid="{91E98204-51A6-40C3-BDC0-A28344D7E247}"/>
    <cellStyle name="Normal 51 4 2 2 3" xfId="33274" xr:uid="{3E62CC65-4EE4-409B-9242-F60C6AFC8438}"/>
    <cellStyle name="Normal 51 4 2 2 4" xfId="38758" xr:uid="{53CFF499-09D0-4078-9338-F545175D337B}"/>
    <cellStyle name="Normal 51 4 2 3" xfId="25051" xr:uid="{32FF9A37-18C1-485A-8A1B-CB241F7603C2}"/>
    <cellStyle name="Normal 51 4 2 4" xfId="30545" xr:uid="{EB76B923-E0CC-4D2D-A045-F344D302E7F8}"/>
    <cellStyle name="Normal 51 4 2 5" xfId="36029" xr:uid="{E0F301B6-E6EB-4579-AB4F-E0C23B8EA8A7}"/>
    <cellStyle name="Normal 51 4 3" xfId="11875" xr:uid="{9763CEAA-5C40-47E1-BEE6-BFE9DCC34276}"/>
    <cellStyle name="Normal 51 4 4" xfId="17111" xr:uid="{506B579E-658D-4BF8-AAC3-CE1AEFD39977}"/>
    <cellStyle name="Normal 51 4 5" xfId="19340" xr:uid="{D0C84623-1B2D-4734-BB0D-3F7CEF9C50CC}"/>
    <cellStyle name="Normal 51 4 6" xfId="9646" xr:uid="{DB6517F0-87C1-4221-9F9F-59E468AF89E5}"/>
    <cellStyle name="Normal 51 4 6 2" xfId="20967" xr:uid="{23A6C09C-18E6-4C5A-AA46-375A20FE891E}"/>
    <cellStyle name="Normal 51 4 6 2 2" xfId="26523" xr:uid="{C4FEE3CB-1B62-4F1C-A91E-EF5A3072D714}"/>
    <cellStyle name="Normal 51 4 6 2 3" xfId="32017" xr:uid="{1C7752E4-2712-4D3D-A877-5ECA6F875398}"/>
    <cellStyle name="Normal 51 4 6 2 4" xfId="37501" xr:uid="{577B43FE-C3EE-45A9-B9AC-7C56AC04C5AA}"/>
    <cellStyle name="Normal 51 4 6 3" xfId="23794" xr:uid="{94B1F9B0-7B50-4D75-8BA5-EF5A3B1FC618}"/>
    <cellStyle name="Normal 51 4 6 4" xfId="29288" xr:uid="{50192C6B-C072-4957-9785-8F9F7B439CA9}"/>
    <cellStyle name="Normal 51 4 6 5" xfId="34772" xr:uid="{09586D29-403C-408E-B4B9-2D2B84EE749A}"/>
    <cellStyle name="Normal 51 5" xfId="6527" xr:uid="{B40BA0DF-4520-43E4-A925-5F64105C14CC}"/>
    <cellStyle name="Normal 51 5 2" xfId="14938" xr:uid="{0DA8A51C-F856-490E-B00B-E012B17D837A}"/>
    <cellStyle name="Normal 51 5 2 2" xfId="22225" xr:uid="{0AACB949-0990-4018-B646-662E85C98359}"/>
    <cellStyle name="Normal 51 5 2 2 2" xfId="27781" xr:uid="{BAA2DE6B-7826-444B-B614-DEEE7FEF1714}"/>
    <cellStyle name="Normal 51 5 2 2 3" xfId="33275" xr:uid="{FB1DE6E3-3C7B-450B-821F-769253DA0433}"/>
    <cellStyle name="Normal 51 5 2 2 4" xfId="38759" xr:uid="{2076F518-C71B-4D5D-AE07-1669F94FA076}"/>
    <cellStyle name="Normal 51 5 2 3" xfId="25052" xr:uid="{43025C86-826C-4F04-9B73-EAF9B928D378}"/>
    <cellStyle name="Normal 51 5 2 4" xfId="30546" xr:uid="{A1CC0F00-40FC-4AB2-8F84-5EB4A1895BEA}"/>
    <cellStyle name="Normal 51 5 2 5" xfId="36030" xr:uid="{8718C2AB-F490-4112-9C9D-044B41C03D37}"/>
    <cellStyle name="Normal 51 5 3" xfId="11876" xr:uid="{BA1F2012-9A13-4136-AAD8-529BBC46A2C0}"/>
    <cellStyle name="Normal 51 5 4" xfId="17112" xr:uid="{717F4451-C503-4A01-B684-211C1D62021F}"/>
    <cellStyle name="Normal 51 5 5" xfId="19341" xr:uid="{34AEE121-DB5C-4368-988C-76FE780C76D7}"/>
    <cellStyle name="Normal 51 5 6" xfId="9647" xr:uid="{E59B3D07-40C9-4E7E-AF00-915CF1686241}"/>
    <cellStyle name="Normal 51 5 6 2" xfId="20968" xr:uid="{CC0AE826-D8F9-4C7E-9A1D-77DD9E56F054}"/>
    <cellStyle name="Normal 51 5 6 2 2" xfId="26524" xr:uid="{BE717B21-DB20-48C3-B7DF-523706072BDF}"/>
    <cellStyle name="Normal 51 5 6 2 3" xfId="32018" xr:uid="{A58A245F-8669-420B-9CCD-39B3996291D0}"/>
    <cellStyle name="Normal 51 5 6 2 4" xfId="37502" xr:uid="{8F1F3C5F-B4A1-464E-80C5-E486ACA36E4B}"/>
    <cellStyle name="Normal 51 5 6 3" xfId="23795" xr:uid="{36B4CB18-D85D-4BF2-BD5B-1C7B120D1FCC}"/>
    <cellStyle name="Normal 51 5 6 4" xfId="29289" xr:uid="{A113CF1E-5D05-44D4-9994-7F9380AC6016}"/>
    <cellStyle name="Normal 51 5 6 5" xfId="34773" xr:uid="{BAEEACAC-BD5D-493D-A869-FD240F735F62}"/>
    <cellStyle name="Normal 51 6" xfId="6528" xr:uid="{D2473267-976C-4EEF-8374-3E46C1F0A536}"/>
    <cellStyle name="Normal 51 6 2" xfId="14939" xr:uid="{1C7756E3-490B-4015-8690-6C7D3C9C4A19}"/>
    <cellStyle name="Normal 51 6 2 2" xfId="22226" xr:uid="{967DAE56-9C7D-43FC-9D8C-83F31C7338B3}"/>
    <cellStyle name="Normal 51 6 2 2 2" xfId="27782" xr:uid="{550433A8-9D15-4929-9E5E-4C4E5D4CFA7A}"/>
    <cellStyle name="Normal 51 6 2 2 3" xfId="33276" xr:uid="{6C236ABE-28E9-434A-B203-A248C188B682}"/>
    <cellStyle name="Normal 51 6 2 2 4" xfId="38760" xr:uid="{350C449B-CCF0-4376-9644-0A6C58C5B16D}"/>
    <cellStyle name="Normal 51 6 2 3" xfId="25053" xr:uid="{8A551C0F-53E8-4B6D-A773-D65696040B64}"/>
    <cellStyle name="Normal 51 6 2 4" xfId="30547" xr:uid="{6A5121CF-F249-454F-9239-7C3DA772FE40}"/>
    <cellStyle name="Normal 51 6 2 5" xfId="36031" xr:uid="{4B3B2770-43C4-4D25-832D-71B222508025}"/>
    <cellStyle name="Normal 51 6 3" xfId="11877" xr:uid="{411D0300-5F84-447D-8175-CE2A586B695A}"/>
    <cellStyle name="Normal 51 6 4" xfId="17113" xr:uid="{CA2AAABF-33EF-4A5B-A0FF-090B960EE318}"/>
    <cellStyle name="Normal 51 6 5" xfId="19342" xr:uid="{3C880E16-2CEF-4A41-B51A-0EC5B026C655}"/>
    <cellStyle name="Normal 51 6 6" xfId="9648" xr:uid="{D29E40D2-1031-4826-BFC9-E19EB72007B5}"/>
    <cellStyle name="Normal 51 6 6 2" xfId="20969" xr:uid="{FB0829AA-87DE-4765-B838-4BC42D8E17B4}"/>
    <cellStyle name="Normal 51 6 6 2 2" xfId="26525" xr:uid="{FDF6CFB7-1F06-430B-8E9A-1E7035A81ABA}"/>
    <cellStyle name="Normal 51 6 6 2 3" xfId="32019" xr:uid="{185731A2-18A5-4FEB-9CD3-2F2D8FF7B27F}"/>
    <cellStyle name="Normal 51 6 6 2 4" xfId="37503" xr:uid="{B1B56334-B822-4FA2-8707-D5B8B3112429}"/>
    <cellStyle name="Normal 51 6 6 3" xfId="23796" xr:uid="{0626A103-BA98-4645-B2CA-0FA920B7BF57}"/>
    <cellStyle name="Normal 51 6 6 4" xfId="29290" xr:uid="{20D0B62D-028A-4B3F-9050-D057394951A6}"/>
    <cellStyle name="Normal 51 6 6 5" xfId="34774" xr:uid="{9B386EFA-C5B5-4576-8E0A-5431B178194A}"/>
    <cellStyle name="Normal 51 7" xfId="6529" xr:uid="{A1CE708C-A9CC-46BA-8301-E7E8C268C017}"/>
    <cellStyle name="Normal 51 7 2" xfId="14940" xr:uid="{16034EDE-029B-415D-A45D-0DAD410A3222}"/>
    <cellStyle name="Normal 51 7 2 2" xfId="22227" xr:uid="{D056846E-0739-4100-95F8-2113492F1227}"/>
    <cellStyle name="Normal 51 7 2 2 2" xfId="27783" xr:uid="{425BFB95-BF1D-46B6-9D28-9C4EF8EDDBA3}"/>
    <cellStyle name="Normal 51 7 2 2 3" xfId="33277" xr:uid="{210C134B-390F-4350-A968-35D9CB42A83A}"/>
    <cellStyle name="Normal 51 7 2 2 4" xfId="38761" xr:uid="{C3B1A275-F207-4523-85DA-2AFA14974E5E}"/>
    <cellStyle name="Normal 51 7 2 3" xfId="25054" xr:uid="{37905D07-1097-4449-BAEE-2CE74DA0D16C}"/>
    <cellStyle name="Normal 51 7 2 4" xfId="30548" xr:uid="{1F20E384-31FD-418C-BEF0-F8A9F3D7AE6C}"/>
    <cellStyle name="Normal 51 7 2 5" xfId="36032" xr:uid="{E8973683-8D20-44B4-B887-80829A63A7FD}"/>
    <cellStyle name="Normal 51 7 3" xfId="11878" xr:uid="{BE9C0B1E-45CF-403B-A863-50BB469D2A36}"/>
    <cellStyle name="Normal 51 7 4" xfId="17114" xr:uid="{D067F061-7E2F-4256-8BF4-44BEA33767F1}"/>
    <cellStyle name="Normal 51 7 5" xfId="19343" xr:uid="{F41AB364-4E26-431D-9241-7E4496CB4127}"/>
    <cellStyle name="Normal 51 7 6" xfId="9649" xr:uid="{5F1A5765-604F-44E8-A9DF-DDFDDD2C28D8}"/>
    <cellStyle name="Normal 51 7 6 2" xfId="20970" xr:uid="{0522C409-C2B2-4831-BFD7-BEB332434407}"/>
    <cellStyle name="Normal 51 7 6 2 2" xfId="26526" xr:uid="{32C4D691-F337-41B9-BB0A-CF290D1CCB16}"/>
    <cellStyle name="Normal 51 7 6 2 3" xfId="32020" xr:uid="{6B068375-71B6-47E1-B741-07B231873404}"/>
    <cellStyle name="Normal 51 7 6 2 4" xfId="37504" xr:uid="{7C65743E-2D15-4D00-AA30-E976A7A121E1}"/>
    <cellStyle name="Normal 51 7 6 3" xfId="23797" xr:uid="{4078BBE7-2476-4531-AE1F-C0E8B945FB6B}"/>
    <cellStyle name="Normal 51 7 6 4" xfId="29291" xr:uid="{9D10D354-2CBF-40B8-92BE-653F694B0624}"/>
    <cellStyle name="Normal 51 7 6 5" xfId="34775" xr:uid="{6A95F09E-8E84-4879-8B39-C524F1A5E48B}"/>
    <cellStyle name="Normal 51 8" xfId="6530" xr:uid="{34CC2643-6DEB-4EBF-B818-8801538F69C7}"/>
    <cellStyle name="Normal 51 8 2" xfId="14941" xr:uid="{F1DEE523-5AAD-45CF-A736-83176ECB3946}"/>
    <cellStyle name="Normal 51 8 2 2" xfId="22228" xr:uid="{77171485-C636-4F6C-A738-AA78EC33DF94}"/>
    <cellStyle name="Normal 51 8 2 2 2" xfId="27784" xr:uid="{7C74B232-DEBD-48A0-BA53-BE3E950F9F1B}"/>
    <cellStyle name="Normal 51 8 2 2 3" xfId="33278" xr:uid="{00699F95-2FC2-44AF-907A-C1B774A094F8}"/>
    <cellStyle name="Normal 51 8 2 2 4" xfId="38762" xr:uid="{C5F47051-D3FB-4ABC-95FE-E9F9B41F41B4}"/>
    <cellStyle name="Normal 51 8 2 3" xfId="25055" xr:uid="{68A8FFB2-0D54-47B3-990E-4CD23D94AB42}"/>
    <cellStyle name="Normal 51 8 2 4" xfId="30549" xr:uid="{5BD109C5-3E1D-46A6-BD14-5A0477E790DB}"/>
    <cellStyle name="Normal 51 8 2 5" xfId="36033" xr:uid="{AF42FB65-F8F7-458B-8BAB-7F5F15B8636C}"/>
    <cellStyle name="Normal 51 8 3" xfId="11879" xr:uid="{97F2E416-A7DE-467B-886B-B8269D236143}"/>
    <cellStyle name="Normal 51 8 4" xfId="17115" xr:uid="{43AA2200-0062-4325-B828-7F940463B546}"/>
    <cellStyle name="Normal 51 8 5" xfId="19344" xr:uid="{50E8F25A-6AD5-4A30-9142-7F2944476A24}"/>
    <cellStyle name="Normal 51 8 6" xfId="9650" xr:uid="{269510A9-245C-4B75-B179-AE7541811138}"/>
    <cellStyle name="Normal 51 8 6 2" xfId="20971" xr:uid="{936B6250-C5AD-46A9-9D36-C92011DE8308}"/>
    <cellStyle name="Normal 51 8 6 2 2" xfId="26527" xr:uid="{85FA829C-BB42-44C8-88F6-438EA7DD3C26}"/>
    <cellStyle name="Normal 51 8 6 2 3" xfId="32021" xr:uid="{2E9E90E0-4929-416E-9B33-4F54FFE6F143}"/>
    <cellStyle name="Normal 51 8 6 2 4" xfId="37505" xr:uid="{5617103F-D257-4FA0-A7DF-07FD266C9550}"/>
    <cellStyle name="Normal 51 8 6 3" xfId="23798" xr:uid="{4BFD42C9-B66A-40D7-9F2B-8F31EB255406}"/>
    <cellStyle name="Normal 51 8 6 4" xfId="29292" xr:uid="{2DF25A25-72B4-41D8-9C16-21242BD3EA47}"/>
    <cellStyle name="Normal 51 8 6 5" xfId="34776" xr:uid="{89902A30-F80E-4CF8-B51E-9EEB0BD4B54F}"/>
    <cellStyle name="Normal 51 9" xfId="6531" xr:uid="{7932A5BC-8F9F-4378-A435-B9B3DFAB957C}"/>
    <cellStyle name="Normal 51 9 2" xfId="14942" xr:uid="{DE2EBF06-3995-4C26-97C5-87A571657FB2}"/>
    <cellStyle name="Normal 51 9 2 2" xfId="22229" xr:uid="{D1E36161-B20E-4527-917E-0E91BC375333}"/>
    <cellStyle name="Normal 51 9 2 2 2" xfId="27785" xr:uid="{8A04AAD4-61F2-4E48-9BA4-D244B25022B4}"/>
    <cellStyle name="Normal 51 9 2 2 3" xfId="33279" xr:uid="{37A86E6B-E11B-4A35-8950-DCC5479681C9}"/>
    <cellStyle name="Normal 51 9 2 2 4" xfId="38763" xr:uid="{7A53C9B0-D813-430C-AAB4-9030DD607286}"/>
    <cellStyle name="Normal 51 9 2 3" xfId="25056" xr:uid="{16AF6E03-C2F3-4D17-9DDA-4C5F66140C78}"/>
    <cellStyle name="Normal 51 9 2 4" xfId="30550" xr:uid="{24635C73-068B-4D4A-A5B4-6FFE814B5115}"/>
    <cellStyle name="Normal 51 9 2 5" xfId="36034" xr:uid="{DD95AFB7-38F4-41AE-BE6C-AF1C91FD81EC}"/>
    <cellStyle name="Normal 51 9 3" xfId="11880" xr:uid="{1FF115CF-6DF7-4F7F-99B4-8CB0630C8F60}"/>
    <cellStyle name="Normal 51 9 4" xfId="17116" xr:uid="{64831071-F694-4996-9ADB-9738A2F0D551}"/>
    <cellStyle name="Normal 51 9 5" xfId="19345" xr:uid="{5E19F5DC-2C75-4587-A2AD-E910D7820A3C}"/>
    <cellStyle name="Normal 51 9 6" xfId="9651" xr:uid="{EA07B86B-9F79-402B-8A01-8A017AD81204}"/>
    <cellStyle name="Normal 51 9 6 2" xfId="20972" xr:uid="{051F662C-C3A6-4E75-BFDC-3B4A70C18F93}"/>
    <cellStyle name="Normal 51 9 6 2 2" xfId="26528" xr:uid="{D3CD51BB-2EF1-45FA-BACA-74AD56CB1B37}"/>
    <cellStyle name="Normal 51 9 6 2 3" xfId="32022" xr:uid="{045ECD38-2465-4E46-A57F-58A9289FADCD}"/>
    <cellStyle name="Normal 51 9 6 2 4" xfId="37506" xr:uid="{96A70EFD-C88F-4C37-A542-A9B08661DCF5}"/>
    <cellStyle name="Normal 51 9 6 3" xfId="23799" xr:uid="{BCBD8D98-82F5-4861-A23A-650DFC0ED44F}"/>
    <cellStyle name="Normal 51 9 6 4" xfId="29293" xr:uid="{98EEA66C-E979-4C0C-A430-FECD230733DC}"/>
    <cellStyle name="Normal 51 9 6 5" xfId="34777" xr:uid="{CD8FAE1F-12A5-4C51-9809-3CEC8080C05D}"/>
    <cellStyle name="Normal 510" xfId="39728" xr:uid="{6F118C7F-3F15-433B-BB39-986104226D86}"/>
    <cellStyle name="Normal 511" xfId="39729" xr:uid="{7F739A5E-9AF3-43DA-AB67-F7857D62EF2C}"/>
    <cellStyle name="Normal 512" xfId="39730" xr:uid="{419CF6E8-8FDD-4005-8AD5-86AD103F41B2}"/>
    <cellStyle name="Normal 513" xfId="39731" xr:uid="{2EEF6C09-3BE4-4A09-85DB-A5BA0F0441F7}"/>
    <cellStyle name="Normal 514" xfId="39732" xr:uid="{1E16487D-ECCC-4BEC-A6F7-F261D05B60A8}"/>
    <cellStyle name="Normal 515" xfId="39733" xr:uid="{14F69F0A-07DF-4257-A0F8-A9B08AD123BA}"/>
    <cellStyle name="Normal 516" xfId="39734" xr:uid="{F3C3C65B-54B4-48A2-88C4-3A2D9F784CD3}"/>
    <cellStyle name="Normal 517" xfId="39735" xr:uid="{7232FE6C-1506-4EEE-ADED-E1946E8534BD}"/>
    <cellStyle name="Normal 518" xfId="39736" xr:uid="{F472ED2D-AAE5-4366-A70E-6458A84A78FC}"/>
    <cellStyle name="Normal 519" xfId="39737" xr:uid="{A55DE95C-980C-49E7-8DDB-AC047F12D3DC}"/>
    <cellStyle name="Normal 52" xfId="6532" xr:uid="{14DE2337-4719-46D8-A83C-360C3FB4EAB2}"/>
    <cellStyle name="Normal 52 10" xfId="6533" xr:uid="{459932DB-649A-45BA-A41B-0F939092CE73}"/>
    <cellStyle name="Normal 52 10 2" xfId="14944" xr:uid="{C68AE7F4-EC15-4AA2-A409-D51D12CD5AFC}"/>
    <cellStyle name="Normal 52 10 2 2" xfId="22231" xr:uid="{1D8B4948-54CF-4D36-BF1E-58A82E55ED36}"/>
    <cellStyle name="Normal 52 10 2 2 2" xfId="27787" xr:uid="{0F3E18FD-0791-43BC-BE7D-E357D374DB00}"/>
    <cellStyle name="Normal 52 10 2 2 3" xfId="33281" xr:uid="{10946FFC-1226-4749-BF4C-96249DE82F15}"/>
    <cellStyle name="Normal 52 10 2 2 4" xfId="38765" xr:uid="{8782F636-2937-477A-9E0E-28F069B3B094}"/>
    <cellStyle name="Normal 52 10 2 3" xfId="25058" xr:uid="{FD49E2CC-00B7-425F-B377-4A0F223B59E1}"/>
    <cellStyle name="Normal 52 10 2 4" xfId="30552" xr:uid="{4A12FFBE-06A0-4C5C-B191-2B2B00748E86}"/>
    <cellStyle name="Normal 52 10 2 5" xfId="36036" xr:uid="{01DF8213-3C59-4826-AD14-20223BDB1D14}"/>
    <cellStyle name="Normal 52 10 3" xfId="11882" xr:uid="{D687D001-5BB2-4809-B50F-7E536892C70D}"/>
    <cellStyle name="Normal 52 10 4" xfId="17118" xr:uid="{02D6AFC0-8AF3-4649-86AF-25236F00B526}"/>
    <cellStyle name="Normal 52 10 5" xfId="19347" xr:uid="{6571DC5F-706F-45D9-8A9C-957E098DD68F}"/>
    <cellStyle name="Normal 52 10 6" xfId="9653" xr:uid="{1E2B2C0E-91E3-4C7F-98F3-112DDD145879}"/>
    <cellStyle name="Normal 52 10 6 2" xfId="20974" xr:uid="{F2186BBD-C378-4BB4-A6F0-E985D89CD773}"/>
    <cellStyle name="Normal 52 10 6 2 2" xfId="26530" xr:uid="{D2D3A618-EE91-4753-9E1C-6F8E2EB2CA59}"/>
    <cellStyle name="Normal 52 10 6 2 3" xfId="32024" xr:uid="{AD72B895-A9AE-4241-BF2D-5DF4084C8948}"/>
    <cellStyle name="Normal 52 10 6 2 4" xfId="37508" xr:uid="{25585FEE-6DFA-49E2-8A18-650627E01DBC}"/>
    <cellStyle name="Normal 52 10 6 3" xfId="23801" xr:uid="{EEDD55EE-888B-4E3A-A815-40AEE2292A18}"/>
    <cellStyle name="Normal 52 10 6 4" xfId="29295" xr:uid="{2EDBB7AF-C1A6-4ABC-92B7-E9280894B6EB}"/>
    <cellStyle name="Normal 52 10 6 5" xfId="34779" xr:uid="{046553D2-09AE-407C-BDDA-FAAB16DF71A0}"/>
    <cellStyle name="Normal 52 11" xfId="14943" xr:uid="{7A36340C-7D49-4C4F-891F-CA91A3869D43}"/>
    <cellStyle name="Normal 52 11 2" xfId="22230" xr:uid="{C4B3DA4C-851C-43B9-A7BE-2583E856FDBD}"/>
    <cellStyle name="Normal 52 11 2 2" xfId="27786" xr:uid="{A476964D-7D0B-491D-9D9E-D9EEAAF17880}"/>
    <cellStyle name="Normal 52 11 2 3" xfId="33280" xr:uid="{40F42091-5F55-4527-9A4F-B0E4AA0C8572}"/>
    <cellStyle name="Normal 52 11 2 4" xfId="38764" xr:uid="{7B88B828-B1D9-4827-9C31-2EA913D26B08}"/>
    <cellStyle name="Normal 52 11 3" xfId="25057" xr:uid="{6EDED6FA-E023-4329-92DD-9B4F0DF7D10B}"/>
    <cellStyle name="Normal 52 11 4" xfId="30551" xr:uid="{6AE089F5-35BA-4192-A596-FD081FAE27E7}"/>
    <cellStyle name="Normal 52 11 5" xfId="36035" xr:uid="{79EE6293-524E-46BC-A3ED-E23C8E3D1FEA}"/>
    <cellStyle name="Normal 52 12" xfId="11881" xr:uid="{6C5A1A31-CEE1-48CF-AA66-EEC6566C3179}"/>
    <cellStyle name="Normal 52 13" xfId="17117" xr:uid="{CD292C73-EA70-4245-A5F3-7E8C0DF4FB11}"/>
    <cellStyle name="Normal 52 14" xfId="19346" xr:uid="{6E6CBB0D-56BB-480F-841B-492FBFA7B5BD}"/>
    <cellStyle name="Normal 52 15" xfId="9652" xr:uid="{743E631C-8AA9-4294-A162-C8410124ED3A}"/>
    <cellStyle name="Normal 52 15 2" xfId="20973" xr:uid="{66A14FE7-0E4F-4F56-8388-98441C794B14}"/>
    <cellStyle name="Normal 52 15 2 2" xfId="26529" xr:uid="{954B25C9-3F48-4612-AC0F-CEC8B09D8F71}"/>
    <cellStyle name="Normal 52 15 2 3" xfId="32023" xr:uid="{6C65B3BC-CF46-4938-88DB-F725354F7051}"/>
    <cellStyle name="Normal 52 15 2 4" xfId="37507" xr:uid="{9E9258EF-8649-4FB7-BE08-4DAA83CE8935}"/>
    <cellStyle name="Normal 52 15 3" xfId="23800" xr:uid="{3051EC2B-48E3-49DB-B342-6A86D35D054A}"/>
    <cellStyle name="Normal 52 15 4" xfId="29294" xr:uid="{DD3AD682-9365-4063-B7C0-1D2C50BC3E34}"/>
    <cellStyle name="Normal 52 15 5" xfId="34778" xr:uid="{1A43DABB-BC2D-4DB0-BB7C-3B57C1D1003B}"/>
    <cellStyle name="Normal 52 2" xfId="6534" xr:uid="{9E759BCC-4903-4107-B256-ABF29B9D6BA3}"/>
    <cellStyle name="Normal 52 2 2" xfId="14945" xr:uid="{9E08AA68-DF50-4514-A289-9185F4516F4F}"/>
    <cellStyle name="Normal 52 2 2 2" xfId="22232" xr:uid="{2BD3C196-AE0A-4F5D-9D24-F0B7F7C28D34}"/>
    <cellStyle name="Normal 52 2 2 2 2" xfId="27788" xr:uid="{F34DA974-F0DC-42E8-B595-90A9C11F1128}"/>
    <cellStyle name="Normal 52 2 2 2 3" xfId="33282" xr:uid="{C29B2FA4-0254-4825-BFAE-42644CBA7658}"/>
    <cellStyle name="Normal 52 2 2 2 4" xfId="38766" xr:uid="{539FEF42-AF2B-42B5-B51C-C0EC1DBED717}"/>
    <cellStyle name="Normal 52 2 2 3" xfId="25059" xr:uid="{9A74CC37-903F-4152-A4BF-9E67496CF8D9}"/>
    <cellStyle name="Normal 52 2 2 4" xfId="30553" xr:uid="{A70F7755-F880-44A1-8573-9123AA3BD242}"/>
    <cellStyle name="Normal 52 2 2 5" xfId="36037" xr:uid="{A1026128-C3D7-4EEB-8C81-EBFA4995809E}"/>
    <cellStyle name="Normal 52 2 3" xfId="11883" xr:uid="{FC56E10E-33C9-4EA3-9BD3-462F4EB24C1E}"/>
    <cellStyle name="Normal 52 2 4" xfId="17119" xr:uid="{8807B012-D551-4B3E-89DD-54C51D2D68F9}"/>
    <cellStyle name="Normal 52 2 5" xfId="19348" xr:uid="{839A5D5F-A49C-4CCA-A45B-9962DEB36E48}"/>
    <cellStyle name="Normal 52 2 6" xfId="9654" xr:uid="{229CC58B-53ED-4E51-A0BD-E7F3EE949799}"/>
    <cellStyle name="Normal 52 2 6 2" xfId="20975" xr:uid="{8740CC32-16C0-439B-AE2A-093A58D9739B}"/>
    <cellStyle name="Normal 52 2 6 2 2" xfId="26531" xr:uid="{4666DF9F-D83A-48AC-AE78-468A153ACF2E}"/>
    <cellStyle name="Normal 52 2 6 2 3" xfId="32025" xr:uid="{0B3AD4EC-B41F-4680-A6E0-EC087CB32310}"/>
    <cellStyle name="Normal 52 2 6 2 4" xfId="37509" xr:uid="{DA7FC9F6-8B55-43D9-BAE2-7958C3C8AFD2}"/>
    <cellStyle name="Normal 52 2 6 3" xfId="23802" xr:uid="{15ACCB0D-28A7-4496-AAC2-A167383581E8}"/>
    <cellStyle name="Normal 52 2 6 4" xfId="29296" xr:uid="{CF115249-B84C-49A7-9790-AFEDCD1DD1B3}"/>
    <cellStyle name="Normal 52 2 6 5" xfId="34780" xr:uid="{7A7F4E85-21C8-480A-A1C4-9330BD0E10FF}"/>
    <cellStyle name="Normal 52 3" xfId="6535" xr:uid="{03FCAFED-F56E-4CDF-9E96-82160924AFC7}"/>
    <cellStyle name="Normal 52 3 2" xfId="14946" xr:uid="{F7394221-2BC1-4466-81B1-6C4D67943A7F}"/>
    <cellStyle name="Normal 52 3 2 2" xfId="22233" xr:uid="{6A06BEF3-9675-46EF-8984-DDAE3BDC85FC}"/>
    <cellStyle name="Normal 52 3 2 2 2" xfId="27789" xr:uid="{28CFFDA7-E3F2-43E7-BD40-1CCA14479CBC}"/>
    <cellStyle name="Normal 52 3 2 2 3" xfId="33283" xr:uid="{432C0911-4E3A-489D-A58B-9FB39AA9CF42}"/>
    <cellStyle name="Normal 52 3 2 2 4" xfId="38767" xr:uid="{E6B8AF99-2EB6-4BC6-8715-9E0B78F1F871}"/>
    <cellStyle name="Normal 52 3 2 3" xfId="25060" xr:uid="{BC26954C-BAC6-41D8-AE0A-9B980CF65EEF}"/>
    <cellStyle name="Normal 52 3 2 4" xfId="30554" xr:uid="{7E1D1134-1C0D-4224-B053-6CE868F64CFF}"/>
    <cellStyle name="Normal 52 3 2 5" xfId="36038" xr:uid="{F88437C6-CA00-4B2D-97ED-CD00C72F0113}"/>
    <cellStyle name="Normal 52 3 3" xfId="11884" xr:uid="{1A2BB668-ED1E-4749-AC46-8ED0040AE978}"/>
    <cellStyle name="Normal 52 3 4" xfId="17120" xr:uid="{C709C0E8-3C69-4440-8AD5-D69345A4FE21}"/>
    <cellStyle name="Normal 52 3 5" xfId="19349" xr:uid="{73632678-6FA7-41E6-BF01-51E19045B16A}"/>
    <cellStyle name="Normal 52 3 6" xfId="9655" xr:uid="{FF69ED42-FDB2-42D7-9E63-CFB540271F6F}"/>
    <cellStyle name="Normal 52 3 6 2" xfId="20976" xr:uid="{002ED82B-49EA-4584-ADF6-BC4BC3F8D055}"/>
    <cellStyle name="Normal 52 3 6 2 2" xfId="26532" xr:uid="{8FF5A3D3-959C-4114-9912-5C539E36E15D}"/>
    <cellStyle name="Normal 52 3 6 2 3" xfId="32026" xr:uid="{54773DEA-6E4D-48A2-A46F-1DBE7ECA9461}"/>
    <cellStyle name="Normal 52 3 6 2 4" xfId="37510" xr:uid="{C2233BFC-4F44-4A0A-928B-183E4B760E3E}"/>
    <cellStyle name="Normal 52 3 6 3" xfId="23803" xr:uid="{B45D925F-1CE4-4967-9A31-69D1DD8AE3F7}"/>
    <cellStyle name="Normal 52 3 6 4" xfId="29297" xr:uid="{49D05C44-8977-458C-9D82-6642D48D121F}"/>
    <cellStyle name="Normal 52 3 6 5" xfId="34781" xr:uid="{C301D6B5-93C8-4237-BB03-26521A56A2E2}"/>
    <cellStyle name="Normal 52 4" xfId="6536" xr:uid="{74AB63D7-E3BB-4425-B471-8E884501F568}"/>
    <cellStyle name="Normal 52 4 2" xfId="14947" xr:uid="{0976ECF9-5E56-43B2-8092-D7033E996A94}"/>
    <cellStyle name="Normal 52 4 2 2" xfId="22234" xr:uid="{B77E9B3B-42DE-44A3-87B3-83F4174E6789}"/>
    <cellStyle name="Normal 52 4 2 2 2" xfId="27790" xr:uid="{66878734-8602-4A28-8C2D-106EAC3F4C3A}"/>
    <cellStyle name="Normal 52 4 2 2 3" xfId="33284" xr:uid="{667A682D-0D52-416D-9632-2B2D725CA876}"/>
    <cellStyle name="Normal 52 4 2 2 4" xfId="38768" xr:uid="{25CB0888-99C6-4E8F-8E32-691C6DBB36EB}"/>
    <cellStyle name="Normal 52 4 2 3" xfId="25061" xr:uid="{6C2300ED-1DDB-42E0-B023-92837A946DC0}"/>
    <cellStyle name="Normal 52 4 2 4" xfId="30555" xr:uid="{34C2C229-F706-4DA6-BBBF-49F64AD7C90B}"/>
    <cellStyle name="Normal 52 4 2 5" xfId="36039" xr:uid="{D55BE46B-8555-4C07-AE20-3DA3A45AF481}"/>
    <cellStyle name="Normal 52 4 3" xfId="11885" xr:uid="{83E2DC98-1BC8-498C-8A7D-2B7A285E60E5}"/>
    <cellStyle name="Normal 52 4 4" xfId="17121" xr:uid="{85F1542B-885E-4F1E-9580-59663B1AAF00}"/>
    <cellStyle name="Normal 52 4 5" xfId="19350" xr:uid="{FD3587F3-4554-492F-89C1-15E5BF96EF6A}"/>
    <cellStyle name="Normal 52 4 6" xfId="9656" xr:uid="{D5CEB8FD-B1E7-4EF7-BC4B-D771A1EECFC3}"/>
    <cellStyle name="Normal 52 4 6 2" xfId="20977" xr:uid="{941EB973-6162-4B46-948E-B20156CCEDEA}"/>
    <cellStyle name="Normal 52 4 6 2 2" xfId="26533" xr:uid="{1B5FC556-66EF-4124-979B-BC13E162A688}"/>
    <cellStyle name="Normal 52 4 6 2 3" xfId="32027" xr:uid="{54D6ED94-2EC0-4143-A1E7-44D740A978D1}"/>
    <cellStyle name="Normal 52 4 6 2 4" xfId="37511" xr:uid="{3E3557AA-0277-4909-95F4-9128A202E631}"/>
    <cellStyle name="Normal 52 4 6 3" xfId="23804" xr:uid="{D1131C60-45CE-4023-B10A-1C55D8C9CD76}"/>
    <cellStyle name="Normal 52 4 6 4" xfId="29298" xr:uid="{289A4CF8-02A1-42B4-8B51-EC4F9CD26665}"/>
    <cellStyle name="Normal 52 4 6 5" xfId="34782" xr:uid="{E88492E8-29F8-433A-8761-323CCCE7AFAF}"/>
    <cellStyle name="Normal 52 5" xfId="6537" xr:uid="{0C1BD7F2-8929-410C-9728-A858A6E4081D}"/>
    <cellStyle name="Normal 52 5 2" xfId="14948" xr:uid="{BB1C9C8B-A252-47E9-9BF1-462408EE69F8}"/>
    <cellStyle name="Normal 52 5 2 2" xfId="22235" xr:uid="{7695A5E2-8F94-4B28-9C7F-947C60C40ED5}"/>
    <cellStyle name="Normal 52 5 2 2 2" xfId="27791" xr:uid="{7D3721B7-C1D1-46D1-8030-35CE0C49124E}"/>
    <cellStyle name="Normal 52 5 2 2 3" xfId="33285" xr:uid="{BC318DD6-ABB6-4EEC-B10F-0C33F7A8CF7D}"/>
    <cellStyle name="Normal 52 5 2 2 4" xfId="38769" xr:uid="{8CE4E65A-EFD4-4A49-A424-E3AC84254582}"/>
    <cellStyle name="Normal 52 5 2 3" xfId="25062" xr:uid="{ED3DD287-3F94-484A-BADA-B978D0E83D7B}"/>
    <cellStyle name="Normal 52 5 2 4" xfId="30556" xr:uid="{9AAEC963-ED29-461C-89DF-5662FB14A1FD}"/>
    <cellStyle name="Normal 52 5 2 5" xfId="36040" xr:uid="{9B17EF8C-BFC4-4DE1-94BB-DFCDB838AD82}"/>
    <cellStyle name="Normal 52 5 3" xfId="11886" xr:uid="{644756BA-A7A5-4C33-B7F0-44780C8F6FAD}"/>
    <cellStyle name="Normal 52 5 4" xfId="17122" xr:uid="{FE1130DA-4219-4AAA-B419-37C7915F5679}"/>
    <cellStyle name="Normal 52 5 5" xfId="19351" xr:uid="{4EF43720-264B-4D9D-B423-2D4EA8335FB4}"/>
    <cellStyle name="Normal 52 5 6" xfId="9657" xr:uid="{AA62D605-F4E9-4621-9845-70734610C363}"/>
    <cellStyle name="Normal 52 5 6 2" xfId="20978" xr:uid="{605671C2-05E2-495E-BDA0-387565E882E2}"/>
    <cellStyle name="Normal 52 5 6 2 2" xfId="26534" xr:uid="{60A04147-89C0-48E1-ADF5-FB107D1714C0}"/>
    <cellStyle name="Normal 52 5 6 2 3" xfId="32028" xr:uid="{C5DC4523-AAE5-416E-9940-460BCEF0C1E7}"/>
    <cellStyle name="Normal 52 5 6 2 4" xfId="37512" xr:uid="{CD179DCF-B0CA-4655-A5C5-202C2B0D5325}"/>
    <cellStyle name="Normal 52 5 6 3" xfId="23805" xr:uid="{A9F430B1-F76C-4DE2-9697-F0FEDE7972ED}"/>
    <cellStyle name="Normal 52 5 6 4" xfId="29299" xr:uid="{EF8825C5-97A6-4CAA-8686-5BB923541017}"/>
    <cellStyle name="Normal 52 5 6 5" xfId="34783" xr:uid="{D6F6A73D-CDFC-4762-83A8-335D49014EDF}"/>
    <cellStyle name="Normal 52 6" xfId="6538" xr:uid="{77159735-4DE4-4E8A-8CF4-5B47F4A6F642}"/>
    <cellStyle name="Normal 52 6 2" xfId="14949" xr:uid="{49CB1120-584E-4F83-8EA6-568AFB4B7C0E}"/>
    <cellStyle name="Normal 52 6 2 2" xfId="22236" xr:uid="{907F72E5-4899-4F40-9EDA-1604776BE4CE}"/>
    <cellStyle name="Normal 52 6 2 2 2" xfId="27792" xr:uid="{8F5E6E93-59D6-4386-A622-048EEB8112AA}"/>
    <cellStyle name="Normal 52 6 2 2 3" xfId="33286" xr:uid="{D7116016-8FF5-4207-9BB8-677D9A2EE43F}"/>
    <cellStyle name="Normal 52 6 2 2 4" xfId="38770" xr:uid="{25917BB0-CD88-482F-AFF0-E3BAFA14AF40}"/>
    <cellStyle name="Normal 52 6 2 3" xfId="25063" xr:uid="{9CB59CED-AA7C-4C6A-B4CC-9A418574B3C3}"/>
    <cellStyle name="Normal 52 6 2 4" xfId="30557" xr:uid="{7E5ED038-5DF5-4F63-80D1-520DB474C328}"/>
    <cellStyle name="Normal 52 6 2 5" xfId="36041" xr:uid="{887E77F0-9449-4A55-8C9F-49C2974CD3F5}"/>
    <cellStyle name="Normal 52 6 3" xfId="11887" xr:uid="{7073A054-BADE-40AA-BE45-59D596C61223}"/>
    <cellStyle name="Normal 52 6 4" xfId="17123" xr:uid="{6563690A-8B43-4C8A-9D50-B39B2242342D}"/>
    <cellStyle name="Normal 52 6 5" xfId="19352" xr:uid="{E839774B-91B8-428C-A298-07C84F269750}"/>
    <cellStyle name="Normal 52 6 6" xfId="9658" xr:uid="{FA833FDF-1AF2-489F-AC54-8934B4DE0DC8}"/>
    <cellStyle name="Normal 52 6 6 2" xfId="20979" xr:uid="{750D588E-B818-4C3C-974E-5C92235C9817}"/>
    <cellStyle name="Normal 52 6 6 2 2" xfId="26535" xr:uid="{92927732-849F-4AE5-968C-FF784140C4EF}"/>
    <cellStyle name="Normal 52 6 6 2 3" xfId="32029" xr:uid="{B9CDE191-61CE-4C81-BBF1-90C04F8A8D09}"/>
    <cellStyle name="Normal 52 6 6 2 4" xfId="37513" xr:uid="{52A08332-9A2E-450B-AE6B-F7F92DC56687}"/>
    <cellStyle name="Normal 52 6 6 3" xfId="23806" xr:uid="{B744C83F-FB0E-4118-83B9-EC8EC97EC848}"/>
    <cellStyle name="Normal 52 6 6 4" xfId="29300" xr:uid="{BA8ADA4D-4515-4D34-9EE2-98C5FD91B298}"/>
    <cellStyle name="Normal 52 6 6 5" xfId="34784" xr:uid="{5EE23B57-7A90-4474-A85E-1F558E1BB06B}"/>
    <cellStyle name="Normal 52 7" xfId="6539" xr:uid="{F18000C1-8722-4AAE-97CD-BC9495E0757E}"/>
    <cellStyle name="Normal 52 7 2" xfId="14950" xr:uid="{7CEF2AA3-7C6C-4787-8546-3C8144B5767D}"/>
    <cellStyle name="Normal 52 7 2 2" xfId="22237" xr:uid="{3C004031-8CBD-4816-929D-2A9A36EDF976}"/>
    <cellStyle name="Normal 52 7 2 2 2" xfId="27793" xr:uid="{3D6792BA-E751-4941-BF6D-BF76C8502B8E}"/>
    <cellStyle name="Normal 52 7 2 2 3" xfId="33287" xr:uid="{E222E771-D035-4E3C-9FA4-88085A1C3B09}"/>
    <cellStyle name="Normal 52 7 2 2 4" xfId="38771" xr:uid="{ECB4ACBE-EA50-4210-A274-FAFCE4ABB2D6}"/>
    <cellStyle name="Normal 52 7 2 3" xfId="25064" xr:uid="{B28D9446-6302-4FD1-95DC-981D4F14A329}"/>
    <cellStyle name="Normal 52 7 2 4" xfId="30558" xr:uid="{2E21EC44-7469-4C13-9684-74CAF1CA05F2}"/>
    <cellStyle name="Normal 52 7 2 5" xfId="36042" xr:uid="{AFE5FF2C-8306-4878-982C-EF5FE23270FC}"/>
    <cellStyle name="Normal 52 7 3" xfId="11888" xr:uid="{7C3E2C7A-BE7F-4FB4-8836-828016EFF09A}"/>
    <cellStyle name="Normal 52 7 4" xfId="17124" xr:uid="{746F08B3-5D24-4C6D-A02C-9C8F1A03D849}"/>
    <cellStyle name="Normal 52 7 5" xfId="19353" xr:uid="{06DBEA18-8242-422D-8E48-A2D308D8819C}"/>
    <cellStyle name="Normal 52 7 6" xfId="9659" xr:uid="{E3F6E3D2-F623-41E2-868F-5A67B6D58153}"/>
    <cellStyle name="Normal 52 7 6 2" xfId="20980" xr:uid="{D6709573-C4D1-48C7-803D-7ED07D878C3E}"/>
    <cellStyle name="Normal 52 7 6 2 2" xfId="26536" xr:uid="{35FD6DDB-3682-47E2-9A9D-832D29A964B5}"/>
    <cellStyle name="Normal 52 7 6 2 3" xfId="32030" xr:uid="{891DAE66-1455-4208-9228-2F6434E79913}"/>
    <cellStyle name="Normal 52 7 6 2 4" xfId="37514" xr:uid="{7AFAA4CE-65A6-48C7-9FD2-C9DBDEE52E32}"/>
    <cellStyle name="Normal 52 7 6 3" xfId="23807" xr:uid="{6FB4083D-7C85-494C-93D9-ADDA070987D6}"/>
    <cellStyle name="Normal 52 7 6 4" xfId="29301" xr:uid="{45A645CD-F387-4CD7-8300-CBFCEDAF3943}"/>
    <cellStyle name="Normal 52 7 6 5" xfId="34785" xr:uid="{D31C586A-6B98-4B42-B622-C2CBC8F50D74}"/>
    <cellStyle name="Normal 52 8" xfId="6540" xr:uid="{FACB0583-3951-491A-97AD-B7F08EF7D136}"/>
    <cellStyle name="Normal 52 8 2" xfId="14951" xr:uid="{145D9AD8-8710-41E0-B6E9-BD82E6A0DE62}"/>
    <cellStyle name="Normal 52 8 2 2" xfId="22238" xr:uid="{88E8027D-06FD-4E5C-B505-70D8C3AC7431}"/>
    <cellStyle name="Normal 52 8 2 2 2" xfId="27794" xr:uid="{4A5734BF-5023-4AF2-BE8C-A56E885DF7DD}"/>
    <cellStyle name="Normal 52 8 2 2 3" xfId="33288" xr:uid="{8E0137C5-DFC9-429A-B61A-8E2EE835C92C}"/>
    <cellStyle name="Normal 52 8 2 2 4" xfId="38772" xr:uid="{A3A786D6-A16A-489D-83B4-E05D42784C6B}"/>
    <cellStyle name="Normal 52 8 2 3" xfId="25065" xr:uid="{B96E778F-D2E9-4EB7-BE98-441EE1CAA8B5}"/>
    <cellStyle name="Normal 52 8 2 4" xfId="30559" xr:uid="{7D20BCD0-90E0-40D1-8DA1-F8AD9A77FD78}"/>
    <cellStyle name="Normal 52 8 2 5" xfId="36043" xr:uid="{EE3858B4-ED65-4DA4-A9A0-246DADFE5D41}"/>
    <cellStyle name="Normal 52 8 3" xfId="11889" xr:uid="{33DD79EF-9286-41F4-8D14-8B734C31F73F}"/>
    <cellStyle name="Normal 52 8 4" xfId="17125" xr:uid="{92094091-A497-4B77-9D3E-53A51D1A33B2}"/>
    <cellStyle name="Normal 52 8 5" xfId="19354" xr:uid="{CAC057E2-4E38-4D22-8D39-87B4ED478571}"/>
    <cellStyle name="Normal 52 8 6" xfId="9660" xr:uid="{4C191B3F-AD5B-484B-B604-71A28948FC99}"/>
    <cellStyle name="Normal 52 8 6 2" xfId="20981" xr:uid="{AD0AB3D5-EB70-44ED-8070-B99B480A1B6C}"/>
    <cellStyle name="Normal 52 8 6 2 2" xfId="26537" xr:uid="{BB6AAE6F-38D3-424A-9D37-06879A07EF44}"/>
    <cellStyle name="Normal 52 8 6 2 3" xfId="32031" xr:uid="{FFE2002F-DB07-46AF-B8FD-45C7C5D04E5E}"/>
    <cellStyle name="Normal 52 8 6 2 4" xfId="37515" xr:uid="{573B66E1-AB1B-4690-B543-42D7BBE952E7}"/>
    <cellStyle name="Normal 52 8 6 3" xfId="23808" xr:uid="{41287B5F-BAB4-48B3-9906-39DD24A0FCE5}"/>
    <cellStyle name="Normal 52 8 6 4" xfId="29302" xr:uid="{00526450-A5B1-478E-AE4D-A91535E954A7}"/>
    <cellStyle name="Normal 52 8 6 5" xfId="34786" xr:uid="{8DAF2E83-BFB8-4101-A6EA-806F07EBC8A8}"/>
    <cellStyle name="Normal 52 9" xfId="6541" xr:uid="{12E287DA-8391-43CA-A5BF-CD53B8A7FDC3}"/>
    <cellStyle name="Normal 52 9 2" xfId="14952" xr:uid="{78FA5047-BFE6-4CFC-9D23-6F49ACA70A6A}"/>
    <cellStyle name="Normal 52 9 2 2" xfId="22239" xr:uid="{65E09E0F-8292-485A-8664-D64B9FA35EB5}"/>
    <cellStyle name="Normal 52 9 2 2 2" xfId="27795" xr:uid="{0A2067B2-EEA8-4EE6-A8B8-AB490F163990}"/>
    <cellStyle name="Normal 52 9 2 2 3" xfId="33289" xr:uid="{4A412A64-8C3C-43E7-8127-D66BFF0BCB04}"/>
    <cellStyle name="Normal 52 9 2 2 4" xfId="38773" xr:uid="{755A1E13-8B4C-408F-866D-25FD2EEFED6B}"/>
    <cellStyle name="Normal 52 9 2 3" xfId="25066" xr:uid="{74E40932-C44C-44DE-BC05-51EAE74547D4}"/>
    <cellStyle name="Normal 52 9 2 4" xfId="30560" xr:uid="{5CBF9195-378E-4505-B85E-8638C36DADE4}"/>
    <cellStyle name="Normal 52 9 2 5" xfId="36044" xr:uid="{4D4D6F2E-4958-4917-9C97-2444C3296AF8}"/>
    <cellStyle name="Normal 52 9 3" xfId="11890" xr:uid="{79A3E7A8-59F7-434A-AE8E-BEFD2648104F}"/>
    <cellStyle name="Normal 52 9 4" xfId="17126" xr:uid="{98469CAD-1243-4BA8-9266-7EAB24C6E003}"/>
    <cellStyle name="Normal 52 9 5" xfId="19355" xr:uid="{DCAA0FB4-9673-4FC8-A5F8-B5519B6903C2}"/>
    <cellStyle name="Normal 52 9 6" xfId="9661" xr:uid="{1903337E-0624-420B-9108-44AAD633C646}"/>
    <cellStyle name="Normal 52 9 6 2" xfId="20982" xr:uid="{D2F59845-7B43-463D-B80E-DF6561DEB910}"/>
    <cellStyle name="Normal 52 9 6 2 2" xfId="26538" xr:uid="{02FBD32B-054A-4090-99C8-BF73B76A9F25}"/>
    <cellStyle name="Normal 52 9 6 2 3" xfId="32032" xr:uid="{E2A968F5-1947-41B6-9510-EA8F85A60C46}"/>
    <cellStyle name="Normal 52 9 6 2 4" xfId="37516" xr:uid="{90051A5B-49E5-4558-AFA5-E451B9A2865E}"/>
    <cellStyle name="Normal 52 9 6 3" xfId="23809" xr:uid="{FA217CF2-1910-4D5A-B53B-14D39A4FC6C7}"/>
    <cellStyle name="Normal 52 9 6 4" xfId="29303" xr:uid="{53F886DA-F6EF-480A-B709-0DDA508690B4}"/>
    <cellStyle name="Normal 52 9 6 5" xfId="34787" xr:uid="{06F09BC9-5154-4B6C-81BE-7CEE3D94F9D9}"/>
    <cellStyle name="Normal 520" xfId="39738" xr:uid="{F48917DB-9B00-423A-8BFA-125F1C756BB1}"/>
    <cellStyle name="Normal 521" xfId="39739" xr:uid="{2ACBAFDD-4875-4E1B-96AA-A3CB80C084B9}"/>
    <cellStyle name="Normal 522" xfId="39740" xr:uid="{6C1896CD-4EB6-4356-BA9A-BD6D7CAC24D3}"/>
    <cellStyle name="Normal 523" xfId="39741" xr:uid="{68ADDBA4-384A-4382-8219-1CA44A1CDFB5}"/>
    <cellStyle name="Normal 524" xfId="39742" xr:uid="{D91F9772-9DC2-4BFA-8F20-0C5BECBB6C41}"/>
    <cellStyle name="Normal 525" xfId="39743" xr:uid="{C41FB9A4-9505-4BA1-B39E-E30F2BA23654}"/>
    <cellStyle name="Normal 526" xfId="39744" xr:uid="{D5285F4F-9A73-4606-A9FF-6D5C6AEC13D5}"/>
    <cellStyle name="Normal 527" xfId="39745" xr:uid="{8552971A-00B3-4881-8998-C4BD24954908}"/>
    <cellStyle name="Normal 528" xfId="39746" xr:uid="{E3890FC8-CE38-4A2F-B1D3-82FEF0F4E9FE}"/>
    <cellStyle name="Normal 529" xfId="39747" xr:uid="{657EF34F-812A-47DF-88A3-C67B83C5773F}"/>
    <cellStyle name="Normal 53" xfId="6542" xr:uid="{815B20F5-44BD-4550-B6BA-AAD1F0507CD4}"/>
    <cellStyle name="Normal 53 10" xfId="6543" xr:uid="{4BE15A6B-12F2-4539-A88D-E1310BA98CB1}"/>
    <cellStyle name="Normal 53 10 2" xfId="14954" xr:uid="{31F68F9F-C9B7-4F9F-9F38-88DF1E26E1A9}"/>
    <cellStyle name="Normal 53 10 2 2" xfId="22241" xr:uid="{1F2F18D0-8DA7-4385-A7C2-2EBFD8D99DFA}"/>
    <cellStyle name="Normal 53 10 2 2 2" xfId="27797" xr:uid="{C8D127D3-D253-47AF-BECC-D5E5C75D8A53}"/>
    <cellStyle name="Normal 53 10 2 2 3" xfId="33291" xr:uid="{0B3CA174-0475-4D4B-B29F-86D12792924D}"/>
    <cellStyle name="Normal 53 10 2 2 4" xfId="38775" xr:uid="{4B89AFA6-8601-4F84-8CF6-5AE91941B145}"/>
    <cellStyle name="Normal 53 10 2 3" xfId="25068" xr:uid="{B67DD2E8-87FF-4BB4-9309-A0E5BF4048B1}"/>
    <cellStyle name="Normal 53 10 2 4" xfId="30562" xr:uid="{1CC71C6E-B50B-4715-B20D-8A038FFED02E}"/>
    <cellStyle name="Normal 53 10 2 5" xfId="36046" xr:uid="{CE19DF54-40EC-47F7-A7CC-AB27D94242E8}"/>
    <cellStyle name="Normal 53 10 3" xfId="11892" xr:uid="{EDF4118B-2EF5-4B31-A537-933BAEC71574}"/>
    <cellStyle name="Normal 53 10 4" xfId="17128" xr:uid="{EAC0B56F-771B-440E-B132-8002A39E762D}"/>
    <cellStyle name="Normal 53 10 5" xfId="19357" xr:uid="{0B85984D-F433-497B-A625-8607A722CD10}"/>
    <cellStyle name="Normal 53 10 6" xfId="9663" xr:uid="{F854BFC5-0654-4FD2-91CC-C07596EC735A}"/>
    <cellStyle name="Normal 53 10 6 2" xfId="20984" xr:uid="{445B43EB-17AE-49A0-856F-A347B18A2D4D}"/>
    <cellStyle name="Normal 53 10 6 2 2" xfId="26540" xr:uid="{D3205B2F-06C4-44C3-A827-625CC1DBE95D}"/>
    <cellStyle name="Normal 53 10 6 2 3" xfId="32034" xr:uid="{4757B12A-7595-49F7-8C20-6B3702BBF0C0}"/>
    <cellStyle name="Normal 53 10 6 2 4" xfId="37518" xr:uid="{22B552B5-6D06-48CF-87FB-C35C149C3691}"/>
    <cellStyle name="Normal 53 10 6 3" xfId="23811" xr:uid="{D792A500-B388-4581-B6F7-3FFA886EFAE4}"/>
    <cellStyle name="Normal 53 10 6 4" xfId="29305" xr:uid="{3D763A29-EB81-40BB-B1DD-4A6A08C45149}"/>
    <cellStyle name="Normal 53 10 6 5" xfId="34789" xr:uid="{8FD53A85-4442-4C6E-A1C9-58A42D8627F1}"/>
    <cellStyle name="Normal 53 11" xfId="14953" xr:uid="{5C4D64DB-C551-47BA-968A-1A70EFC7DAEF}"/>
    <cellStyle name="Normal 53 11 2" xfId="22240" xr:uid="{5BAB8B57-5DB6-4544-B598-B066AF6AC3FD}"/>
    <cellStyle name="Normal 53 11 2 2" xfId="27796" xr:uid="{30353040-367E-4DBD-B426-BA30EE747AB5}"/>
    <cellStyle name="Normal 53 11 2 3" xfId="33290" xr:uid="{18F931B0-7A6D-43A6-8B27-9B45D0B9D61B}"/>
    <cellStyle name="Normal 53 11 2 4" xfId="38774" xr:uid="{5DF3CB10-B5E4-4F5C-BD6A-E8A4C7FEA9A8}"/>
    <cellStyle name="Normal 53 11 3" xfId="25067" xr:uid="{4E766CEB-83B6-4FCF-A4F2-1F3D911455FC}"/>
    <cellStyle name="Normal 53 11 4" xfId="30561" xr:uid="{93F99146-6C92-43A8-B373-250136A83A93}"/>
    <cellStyle name="Normal 53 11 5" xfId="36045" xr:uid="{09CED90C-E57B-4983-BB6A-399ECB5CA65E}"/>
    <cellStyle name="Normal 53 12" xfId="11891" xr:uid="{2BA87940-D838-46D5-8195-8BC05F8FF501}"/>
    <cellStyle name="Normal 53 13" xfId="17127" xr:uid="{E409DB21-8B4D-4F5E-8496-C755278478B7}"/>
    <cellStyle name="Normal 53 14" xfId="19356" xr:uid="{AA4C92E1-6AB0-45B5-9CFE-DDC5BE563755}"/>
    <cellStyle name="Normal 53 15" xfId="9662" xr:uid="{8852AADB-EE84-494D-9394-C636F3CCB20C}"/>
    <cellStyle name="Normal 53 15 2" xfId="20983" xr:uid="{603DA6B8-37B5-4090-83A0-64252E1A1B9D}"/>
    <cellStyle name="Normal 53 15 2 2" xfId="26539" xr:uid="{DDF4AFCC-B960-456E-9404-4F7945508BD0}"/>
    <cellStyle name="Normal 53 15 2 3" xfId="32033" xr:uid="{630E6F84-4450-48E4-9563-701C825FA1E5}"/>
    <cellStyle name="Normal 53 15 2 4" xfId="37517" xr:uid="{4DC40318-A62F-4541-9562-43CAB84EE8B1}"/>
    <cellStyle name="Normal 53 15 3" xfId="23810" xr:uid="{9B478BA8-F992-4BEF-BDB1-F2227CAC8262}"/>
    <cellStyle name="Normal 53 15 4" xfId="29304" xr:uid="{1C1DF534-500C-4451-8339-C6C6A41A06B0}"/>
    <cellStyle name="Normal 53 15 5" xfId="34788" xr:uid="{B9E44125-FFFE-4E72-9962-09F021C5F6EC}"/>
    <cellStyle name="Normal 53 2" xfId="6544" xr:uid="{7C1C67BE-4D4B-497B-8E6C-A845678C2A64}"/>
    <cellStyle name="Normal 53 2 2" xfId="14955" xr:uid="{1D24B526-B46C-4841-80E6-5D97FF0EDBB6}"/>
    <cellStyle name="Normal 53 2 2 2" xfId="22242" xr:uid="{9636E336-8AAF-4D09-9B33-558FC89E70E9}"/>
    <cellStyle name="Normal 53 2 2 2 2" xfId="27798" xr:uid="{156D1E46-A805-4C72-874A-897C4EF7263F}"/>
    <cellStyle name="Normal 53 2 2 2 3" xfId="33292" xr:uid="{BAE825D7-CB43-43D7-926B-70CD25C85164}"/>
    <cellStyle name="Normal 53 2 2 2 4" xfId="38776" xr:uid="{27A609EE-FB65-45C4-BA0D-45EEE66A40F3}"/>
    <cellStyle name="Normal 53 2 2 3" xfId="25069" xr:uid="{163247EB-17BB-461F-9262-3CE9C0F94A1D}"/>
    <cellStyle name="Normal 53 2 2 4" xfId="30563" xr:uid="{ED667EA0-018A-4CEA-9D44-0A236E6322F1}"/>
    <cellStyle name="Normal 53 2 2 5" xfId="36047" xr:uid="{500462E1-164A-45FB-9FAE-3DFC01AC907F}"/>
    <cellStyle name="Normal 53 2 3" xfId="11893" xr:uid="{A97676D1-3071-4020-9550-235718CF6290}"/>
    <cellStyle name="Normal 53 2 4" xfId="17129" xr:uid="{FF0A5367-2789-4A53-82F5-FAAD4CAB4E80}"/>
    <cellStyle name="Normal 53 2 5" xfId="19358" xr:uid="{7A3F5D1A-76FC-4A32-9423-AFBE942F8890}"/>
    <cellStyle name="Normal 53 2 6" xfId="9664" xr:uid="{3AD55C2F-6F17-47D7-88A8-CC68FF8417A2}"/>
    <cellStyle name="Normal 53 2 6 2" xfId="20985" xr:uid="{8A3D70EE-544A-427F-BC0B-A5FACF1944D1}"/>
    <cellStyle name="Normal 53 2 6 2 2" xfId="26541" xr:uid="{DDAC88A0-4E86-47B4-8665-F9D7FB3DB580}"/>
    <cellStyle name="Normal 53 2 6 2 3" xfId="32035" xr:uid="{580B8424-391F-4AFB-B129-AC22E4301538}"/>
    <cellStyle name="Normal 53 2 6 2 4" xfId="37519" xr:uid="{F8EC5009-EC75-49D2-ABE0-B93C269C2CE9}"/>
    <cellStyle name="Normal 53 2 6 3" xfId="23812" xr:uid="{A31C557E-C372-47BF-A449-A774B42D6A1B}"/>
    <cellStyle name="Normal 53 2 6 4" xfId="29306" xr:uid="{61CE67D0-FC89-41D2-B844-DB9420012C2C}"/>
    <cellStyle name="Normal 53 2 6 5" xfId="34790" xr:uid="{215073F4-2B38-4759-A29B-244506A51E58}"/>
    <cellStyle name="Normal 53 3" xfId="6545" xr:uid="{E1E1FCB5-4E28-4403-9398-7F633670956C}"/>
    <cellStyle name="Normal 53 3 2" xfId="14956" xr:uid="{7A62958C-5A88-4A97-8A66-6ADDDC689182}"/>
    <cellStyle name="Normal 53 3 2 2" xfId="22243" xr:uid="{8B02FA11-B50D-4550-9F33-0AB451C76A13}"/>
    <cellStyle name="Normal 53 3 2 2 2" xfId="27799" xr:uid="{5632CEEC-7B6D-4201-882A-77F8D895A9AC}"/>
    <cellStyle name="Normal 53 3 2 2 3" xfId="33293" xr:uid="{19949CF5-D9D3-4407-8E28-1B9F9D3BCB87}"/>
    <cellStyle name="Normal 53 3 2 2 4" xfId="38777" xr:uid="{1E765A5E-D605-4F22-A291-1FFD1E0B312E}"/>
    <cellStyle name="Normal 53 3 2 3" xfId="25070" xr:uid="{6852B6CA-B11A-402B-B9F1-CBC83719D7D8}"/>
    <cellStyle name="Normal 53 3 2 4" xfId="30564" xr:uid="{6AFA07A6-FD6D-4CCF-A46B-AD0F6A2E0D40}"/>
    <cellStyle name="Normal 53 3 2 5" xfId="36048" xr:uid="{64997DEB-E543-431A-9C42-049A5B09BABB}"/>
    <cellStyle name="Normal 53 3 3" xfId="11894" xr:uid="{7C1006A1-84E7-4BC9-8ADF-BAB5408C4D76}"/>
    <cellStyle name="Normal 53 3 4" xfId="17130" xr:uid="{47FF610B-B97E-4215-8510-BEA2BC5A6E4C}"/>
    <cellStyle name="Normal 53 3 5" xfId="19359" xr:uid="{4FF1399E-7664-40A1-8324-76BEBA878375}"/>
    <cellStyle name="Normal 53 3 6" xfId="9665" xr:uid="{1BCF3C7F-22DE-40C7-8FC1-C9F1B04EE381}"/>
    <cellStyle name="Normal 53 3 6 2" xfId="20986" xr:uid="{46A4C9A7-FCB5-448E-93D0-9942E3576558}"/>
    <cellStyle name="Normal 53 3 6 2 2" xfId="26542" xr:uid="{162C2D40-259B-4312-8FF6-29A2F4C721D8}"/>
    <cellStyle name="Normal 53 3 6 2 3" xfId="32036" xr:uid="{4965144D-CC91-4E32-B8A3-8DCF689BF762}"/>
    <cellStyle name="Normal 53 3 6 2 4" xfId="37520" xr:uid="{0FE39C02-8618-4E67-88CE-B900174A5DD4}"/>
    <cellStyle name="Normal 53 3 6 3" xfId="23813" xr:uid="{A2C1EF17-6122-408C-B9B7-4B73C3AD91FF}"/>
    <cellStyle name="Normal 53 3 6 4" xfId="29307" xr:uid="{11F55E15-7DBC-4622-9345-2A8B9D5E99F1}"/>
    <cellStyle name="Normal 53 3 6 5" xfId="34791" xr:uid="{DF526009-E347-4579-8624-979C59FF978F}"/>
    <cellStyle name="Normal 53 4" xfId="6546" xr:uid="{60EEBC03-3CF4-41EE-B1AC-44BDF6789CDD}"/>
    <cellStyle name="Normal 53 4 2" xfId="14957" xr:uid="{B96F82F7-C7C8-494C-AA92-B017784F5FA5}"/>
    <cellStyle name="Normal 53 4 2 2" xfId="22244" xr:uid="{627BE30C-A6C5-40F5-B063-1E7C7C8763CB}"/>
    <cellStyle name="Normal 53 4 2 2 2" xfId="27800" xr:uid="{536B33C4-A12C-4098-B296-05A927E66397}"/>
    <cellStyle name="Normal 53 4 2 2 3" xfId="33294" xr:uid="{BD825CD1-B139-46D9-B82F-48E4EECB1CE0}"/>
    <cellStyle name="Normal 53 4 2 2 4" xfId="38778" xr:uid="{B34A9529-83B8-4671-975C-3D359D29F1AD}"/>
    <cellStyle name="Normal 53 4 2 3" xfId="25071" xr:uid="{1C6B752D-337E-4738-8AD9-A97C475D4E43}"/>
    <cellStyle name="Normal 53 4 2 4" xfId="30565" xr:uid="{1EC52122-6A99-4B94-A54E-ED4D45C9EB9F}"/>
    <cellStyle name="Normal 53 4 2 5" xfId="36049" xr:uid="{5384441F-E2C6-42BE-A0CF-A11C5ACA148F}"/>
    <cellStyle name="Normal 53 4 3" xfId="11895" xr:uid="{2445FEF3-4706-4BC0-BC10-1E1798B5EC8E}"/>
    <cellStyle name="Normal 53 4 4" xfId="17131" xr:uid="{DEA62FBF-D80A-40E9-BE8A-79AA640BC835}"/>
    <cellStyle name="Normal 53 4 5" xfId="19360" xr:uid="{51E5CA87-56B2-4EEF-B7C5-B338CC4A0EB4}"/>
    <cellStyle name="Normal 53 4 6" xfId="9666" xr:uid="{72E1CD53-BA05-4CEE-828F-5DC18B6BE537}"/>
    <cellStyle name="Normal 53 4 6 2" xfId="20987" xr:uid="{9C271DD7-A926-4F6B-AF96-30686064727B}"/>
    <cellStyle name="Normal 53 4 6 2 2" xfId="26543" xr:uid="{68651F75-1A7A-4BA3-994E-F6245D11D7B4}"/>
    <cellStyle name="Normal 53 4 6 2 3" xfId="32037" xr:uid="{CC6AB279-05E6-479A-AEE4-5832D4258834}"/>
    <cellStyle name="Normal 53 4 6 2 4" xfId="37521" xr:uid="{9D0455D4-8101-4C6D-9C46-94C0ED1AD67E}"/>
    <cellStyle name="Normal 53 4 6 3" xfId="23814" xr:uid="{49682A3A-644D-4E9A-82FA-33226716937F}"/>
    <cellStyle name="Normal 53 4 6 4" xfId="29308" xr:uid="{941C2EBC-F3D5-4F53-B9A1-5E1B94F2518B}"/>
    <cellStyle name="Normal 53 4 6 5" xfId="34792" xr:uid="{EBE06B8F-E6A6-4421-A17D-570C03597038}"/>
    <cellStyle name="Normal 53 5" xfId="6547" xr:uid="{3672544E-AD98-4879-B278-0231FBDC3E33}"/>
    <cellStyle name="Normal 53 5 2" xfId="14958" xr:uid="{4EB35942-935B-45BD-B7CD-7D3381A77B6A}"/>
    <cellStyle name="Normal 53 5 2 2" xfId="22245" xr:uid="{D6038878-D298-495F-B433-299413769452}"/>
    <cellStyle name="Normal 53 5 2 2 2" xfId="27801" xr:uid="{3FC57929-B855-4A73-BC3C-600033A2CCD7}"/>
    <cellStyle name="Normal 53 5 2 2 3" xfId="33295" xr:uid="{84AA5DF6-EDA1-47C1-845B-25550711231C}"/>
    <cellStyle name="Normal 53 5 2 2 4" xfId="38779" xr:uid="{0ACA52B7-C809-4FAC-B84D-8CB1CF6CF361}"/>
    <cellStyle name="Normal 53 5 2 3" xfId="25072" xr:uid="{BCCED9A7-7D3A-4566-A573-635FFF155FAD}"/>
    <cellStyle name="Normal 53 5 2 4" xfId="30566" xr:uid="{6E295344-1E81-4E47-B232-20915080380D}"/>
    <cellStyle name="Normal 53 5 2 5" xfId="36050" xr:uid="{0640214F-4DB4-4DC4-BB23-E2D8A05FF9CD}"/>
    <cellStyle name="Normal 53 5 3" xfId="11896" xr:uid="{B37CA827-9C9C-4FE9-832E-E292D40899E3}"/>
    <cellStyle name="Normal 53 5 4" xfId="17132" xr:uid="{A5BD6DE3-E165-4091-81FD-F93252231417}"/>
    <cellStyle name="Normal 53 5 5" xfId="19361" xr:uid="{A7FB31DD-35CA-4FA3-A141-95208159E857}"/>
    <cellStyle name="Normal 53 5 6" xfId="9667" xr:uid="{402457B0-022F-4293-AAA8-8179CF970B28}"/>
    <cellStyle name="Normal 53 5 6 2" xfId="20988" xr:uid="{E63DB53E-C233-4985-BEBC-D89B4600686A}"/>
    <cellStyle name="Normal 53 5 6 2 2" xfId="26544" xr:uid="{C5A93CEA-698E-4C98-9B9A-407BAEAEB879}"/>
    <cellStyle name="Normal 53 5 6 2 3" xfId="32038" xr:uid="{BE08B4A3-3412-4000-B11D-7630C03789E5}"/>
    <cellStyle name="Normal 53 5 6 2 4" xfId="37522" xr:uid="{92FE00A7-3602-41CE-8278-7BE31ECDC2A6}"/>
    <cellStyle name="Normal 53 5 6 3" xfId="23815" xr:uid="{10114477-C92B-4B66-BE09-2FEF52ED296D}"/>
    <cellStyle name="Normal 53 5 6 4" xfId="29309" xr:uid="{6EB5257F-0BDA-4408-9D87-5696FFADCD0F}"/>
    <cellStyle name="Normal 53 5 6 5" xfId="34793" xr:uid="{0768314D-5F7E-4D28-8932-1B994A0FCDAE}"/>
    <cellStyle name="Normal 53 6" xfId="6548" xr:uid="{E8CBC7FB-3BF5-4EAE-AC53-CA379E409195}"/>
    <cellStyle name="Normal 53 6 2" xfId="14959" xr:uid="{B6773F0B-A035-41A9-BCC0-B21E4B896058}"/>
    <cellStyle name="Normal 53 6 2 2" xfId="22246" xr:uid="{819BC9C8-54B0-4322-8ECA-2B641B2ACD83}"/>
    <cellStyle name="Normal 53 6 2 2 2" xfId="27802" xr:uid="{5AC12717-AFE7-4407-94AF-149B7C011DB9}"/>
    <cellStyle name="Normal 53 6 2 2 3" xfId="33296" xr:uid="{F4FA7780-1C8E-4DD3-9B6D-A066ACD0D04F}"/>
    <cellStyle name="Normal 53 6 2 2 4" xfId="38780" xr:uid="{C3EA13C6-E155-426E-B0B4-D401A7814D34}"/>
    <cellStyle name="Normal 53 6 2 3" xfId="25073" xr:uid="{E5469350-44DB-465F-9F88-9A9C7E41EC5A}"/>
    <cellStyle name="Normal 53 6 2 4" xfId="30567" xr:uid="{DE70F703-76D4-496A-B608-ED49904D8D7E}"/>
    <cellStyle name="Normal 53 6 2 5" xfId="36051" xr:uid="{3F147D1F-6937-4DBA-BDEF-1E07C9318E52}"/>
    <cellStyle name="Normal 53 6 3" xfId="11897" xr:uid="{F959032D-AE57-4A83-9B8A-5FC2369B4073}"/>
    <cellStyle name="Normal 53 6 4" xfId="17133" xr:uid="{E7D5FDE6-1D1B-408C-B042-EFDA6F76230D}"/>
    <cellStyle name="Normal 53 6 5" xfId="19362" xr:uid="{4C09199A-6BD6-476E-8783-0FCE1AC8A6BA}"/>
    <cellStyle name="Normal 53 6 6" xfId="9668" xr:uid="{EB19833D-1E66-4497-AFBE-C304524CE56E}"/>
    <cellStyle name="Normal 53 6 6 2" xfId="20989" xr:uid="{706F2A16-DB2B-4501-B35F-ED79956C733C}"/>
    <cellStyle name="Normal 53 6 6 2 2" xfId="26545" xr:uid="{A055D4A1-4ABF-402B-B62F-79B0E94C0E1E}"/>
    <cellStyle name="Normal 53 6 6 2 3" xfId="32039" xr:uid="{CDA3F9DB-73BF-4E4F-B179-08CB88B9347F}"/>
    <cellStyle name="Normal 53 6 6 2 4" xfId="37523" xr:uid="{41F7EF59-6461-4A72-9DFE-A7C94F88DF49}"/>
    <cellStyle name="Normal 53 6 6 3" xfId="23816" xr:uid="{9C2740B6-0C8C-4CFF-A9CD-F27C250A8402}"/>
    <cellStyle name="Normal 53 6 6 4" xfId="29310" xr:uid="{B9AF9CAF-B7F8-421D-B38B-526659B8BC1C}"/>
    <cellStyle name="Normal 53 6 6 5" xfId="34794" xr:uid="{9A83149F-41AF-4960-A942-A9EBE1AF6C5D}"/>
    <cellStyle name="Normal 53 7" xfId="6549" xr:uid="{711092E6-E905-416A-9601-59B9BD7740A3}"/>
    <cellStyle name="Normal 53 7 2" xfId="14960" xr:uid="{84647BEA-E138-499F-AE68-A5C6701BF189}"/>
    <cellStyle name="Normal 53 7 2 2" xfId="22247" xr:uid="{143656F1-5A5D-4DC7-9E5B-732EFCB844CF}"/>
    <cellStyle name="Normal 53 7 2 2 2" xfId="27803" xr:uid="{5DDC76F0-EBF0-44DB-B35D-8E0BD84E9202}"/>
    <cellStyle name="Normal 53 7 2 2 3" xfId="33297" xr:uid="{454EAC8D-28B0-4268-872F-278DC82D0474}"/>
    <cellStyle name="Normal 53 7 2 2 4" xfId="38781" xr:uid="{DCCFD5B1-63DD-4564-9AD4-5D63D690B942}"/>
    <cellStyle name="Normal 53 7 2 3" xfId="25074" xr:uid="{A3354213-ADBA-469D-B27C-86823D35EE6D}"/>
    <cellStyle name="Normal 53 7 2 4" xfId="30568" xr:uid="{AB98922C-2C79-4CCA-9B5B-25BF49583E39}"/>
    <cellStyle name="Normal 53 7 2 5" xfId="36052" xr:uid="{78BF5918-5D4F-439C-A0EC-196A6208E0C0}"/>
    <cellStyle name="Normal 53 7 3" xfId="11898" xr:uid="{51CAD1C2-E542-4793-85B7-3D40FC5C0D8C}"/>
    <cellStyle name="Normal 53 7 4" xfId="17134" xr:uid="{E43EEF9C-D883-483E-8995-C32E4B489D5D}"/>
    <cellStyle name="Normal 53 7 5" xfId="19363" xr:uid="{59445693-CA89-4A82-A111-6179F99F0676}"/>
    <cellStyle name="Normal 53 7 6" xfId="9669" xr:uid="{974731B7-D098-45B6-A629-6E8CB495B17E}"/>
    <cellStyle name="Normal 53 7 6 2" xfId="20990" xr:uid="{3D74DD58-91CF-4FCA-87B1-E48B18286951}"/>
    <cellStyle name="Normal 53 7 6 2 2" xfId="26546" xr:uid="{857D466D-6473-438B-9FC5-4D3ECCBFFF1D}"/>
    <cellStyle name="Normal 53 7 6 2 3" xfId="32040" xr:uid="{FE1A0C58-EEB8-4FB8-AD04-605254E34A1C}"/>
    <cellStyle name="Normal 53 7 6 2 4" xfId="37524" xr:uid="{C6228679-DE59-43B1-A540-DC99726CFD9B}"/>
    <cellStyle name="Normal 53 7 6 3" xfId="23817" xr:uid="{6E9B8815-536E-482B-8CE7-BD947C013EE5}"/>
    <cellStyle name="Normal 53 7 6 4" xfId="29311" xr:uid="{E3E06284-975F-4EBC-BA2D-4146220D13ED}"/>
    <cellStyle name="Normal 53 7 6 5" xfId="34795" xr:uid="{BC8FA44A-BFAE-4EAB-B2EE-058E20F484BC}"/>
    <cellStyle name="Normal 53 8" xfId="6550" xr:uid="{D387ACC4-F508-438E-82AF-932B2307D06B}"/>
    <cellStyle name="Normal 53 8 2" xfId="14961" xr:uid="{66136D12-0709-4BB5-92E5-C9EB1E4E00AA}"/>
    <cellStyle name="Normal 53 8 2 2" xfId="22248" xr:uid="{FBE40870-7A56-4038-BA80-D1E76B1D467D}"/>
    <cellStyle name="Normal 53 8 2 2 2" xfId="27804" xr:uid="{A57CC782-DDF1-48F9-A72C-C944525A423E}"/>
    <cellStyle name="Normal 53 8 2 2 3" xfId="33298" xr:uid="{81C73A02-3BBA-4E83-964C-68771E99189B}"/>
    <cellStyle name="Normal 53 8 2 2 4" xfId="38782" xr:uid="{D6D2352F-3098-4EC7-85BD-94D2A509139D}"/>
    <cellStyle name="Normal 53 8 2 3" xfId="25075" xr:uid="{AA3BC99B-DB0C-4359-8F3C-348135A74458}"/>
    <cellStyle name="Normal 53 8 2 4" xfId="30569" xr:uid="{030CCE57-615E-4946-9B17-C7AF9BE613FC}"/>
    <cellStyle name="Normal 53 8 2 5" xfId="36053" xr:uid="{A2D5966B-B964-4A91-87A7-56688B84C07F}"/>
    <cellStyle name="Normal 53 8 3" xfId="11899" xr:uid="{9EE01128-C169-466B-AA39-6E78744DC4CC}"/>
    <cellStyle name="Normal 53 8 4" xfId="17135" xr:uid="{4A272B97-FF0C-45FC-9111-65BAB420A805}"/>
    <cellStyle name="Normal 53 8 5" xfId="19364" xr:uid="{1FBF2A2A-8F9A-43C5-A63F-71235A75A25F}"/>
    <cellStyle name="Normal 53 8 6" xfId="9670" xr:uid="{8AE404F8-26A0-483D-AE86-3D057DD56CE3}"/>
    <cellStyle name="Normal 53 8 6 2" xfId="20991" xr:uid="{43C0C7DD-F240-40C1-9835-2148F5BD4FA4}"/>
    <cellStyle name="Normal 53 8 6 2 2" xfId="26547" xr:uid="{23F62A16-0E02-43A8-8AD0-90837111B68B}"/>
    <cellStyle name="Normal 53 8 6 2 3" xfId="32041" xr:uid="{805D2159-5F8F-4725-878E-F907CA8D3C90}"/>
    <cellStyle name="Normal 53 8 6 2 4" xfId="37525" xr:uid="{D4EF5005-7848-4EA0-9241-7435A811AD90}"/>
    <cellStyle name="Normal 53 8 6 3" xfId="23818" xr:uid="{3DA63C74-8CC7-45EC-82BF-FFC0BFCF06F8}"/>
    <cellStyle name="Normal 53 8 6 4" xfId="29312" xr:uid="{B3BC6054-2185-4687-9892-CE2EA7D460B4}"/>
    <cellStyle name="Normal 53 8 6 5" xfId="34796" xr:uid="{5C57DF50-2518-40CC-9A90-2B2681E0B82C}"/>
    <cellStyle name="Normal 53 9" xfId="6551" xr:uid="{AE12DFF9-C5A0-4763-84E3-C30A6C6B98B2}"/>
    <cellStyle name="Normal 53 9 2" xfId="14962" xr:uid="{31D4029E-E718-4EAA-85EA-ABD547B0404A}"/>
    <cellStyle name="Normal 53 9 2 2" xfId="22249" xr:uid="{5F030D34-97FE-489F-9556-123A7BBC62CF}"/>
    <cellStyle name="Normal 53 9 2 2 2" xfId="27805" xr:uid="{FFCCE49A-A18B-484D-8972-65E86E4D6933}"/>
    <cellStyle name="Normal 53 9 2 2 3" xfId="33299" xr:uid="{D7827C08-FFFE-4B1F-92BD-AAB4F811764D}"/>
    <cellStyle name="Normal 53 9 2 2 4" xfId="38783" xr:uid="{03784938-1D14-4E14-9B8D-62E2D13A7EC4}"/>
    <cellStyle name="Normal 53 9 2 3" xfId="25076" xr:uid="{4E968136-3CAF-4596-BA20-729228D7B75F}"/>
    <cellStyle name="Normal 53 9 2 4" xfId="30570" xr:uid="{DA7B1ED2-87B3-4CD8-93CF-21AE5B066268}"/>
    <cellStyle name="Normal 53 9 2 5" xfId="36054" xr:uid="{F02BA48E-DD94-4D4C-8F89-EAB28CA83074}"/>
    <cellStyle name="Normal 53 9 3" xfId="11900" xr:uid="{44133CF9-96CA-4C38-9CDF-7FB0943309EF}"/>
    <cellStyle name="Normal 53 9 4" xfId="17136" xr:uid="{FC88B1B1-0AF0-4F54-AD86-60114938FFAA}"/>
    <cellStyle name="Normal 53 9 5" xfId="19365" xr:uid="{1E16C3CE-CA07-40F9-9FE7-630E708F642F}"/>
    <cellStyle name="Normal 53 9 6" xfId="9671" xr:uid="{5DF1FE17-DE0B-437D-A7C8-88016A4280B2}"/>
    <cellStyle name="Normal 53 9 6 2" xfId="20992" xr:uid="{5631CD7D-B700-43B4-9A0E-838FE8522E26}"/>
    <cellStyle name="Normal 53 9 6 2 2" xfId="26548" xr:uid="{A3038BBE-A4AB-48B6-98B8-89968FC13D61}"/>
    <cellStyle name="Normal 53 9 6 2 3" xfId="32042" xr:uid="{8CC3E340-1A61-4835-A35B-64DE12369B71}"/>
    <cellStyle name="Normal 53 9 6 2 4" xfId="37526" xr:uid="{C002C85E-FAB4-4F90-8EDA-28EE35157F3A}"/>
    <cellStyle name="Normal 53 9 6 3" xfId="23819" xr:uid="{DFA3F506-AFB9-4025-BB57-E4A28E8E057F}"/>
    <cellStyle name="Normal 53 9 6 4" xfId="29313" xr:uid="{4D634CA2-1153-4DD8-9220-9FD981A6300C}"/>
    <cellStyle name="Normal 53 9 6 5" xfId="34797" xr:uid="{3CB383E4-7843-4EFE-9AC5-8EF3C5B545A7}"/>
    <cellStyle name="Normal 530" xfId="39748" xr:uid="{FCC12DC9-0C1B-497E-9737-0129FB32A89B}"/>
    <cellStyle name="Normal 531" xfId="39749" xr:uid="{D668F11D-C15C-45D5-9C09-B42D32FDE352}"/>
    <cellStyle name="Normal 532" xfId="39750" xr:uid="{21F62619-F662-4427-8DA2-E2575BB72C18}"/>
    <cellStyle name="Normal 533" xfId="39751" xr:uid="{43347907-744C-4880-8350-0D3F15E18142}"/>
    <cellStyle name="Normal 534" xfId="39752" xr:uid="{8A6C200C-5EA4-4520-B2EE-1A335E144008}"/>
    <cellStyle name="Normal 535" xfId="39753" xr:uid="{247E2E8E-3B2E-4F63-84F8-2A8505BC9C24}"/>
    <cellStyle name="Normal 536" xfId="39754" xr:uid="{49969AD4-0591-45DD-A881-7300E80240ED}"/>
    <cellStyle name="Normal 537" xfId="39755" xr:uid="{6FC9FC54-1293-4B5A-948E-E4EBD09D674D}"/>
    <cellStyle name="Normal 538" xfId="39756" xr:uid="{29A06009-5A8C-45D2-BBE8-810EB33AF487}"/>
    <cellStyle name="Normal 539" xfId="39757" xr:uid="{F0A0F14F-6D78-473C-8639-B71CE9C8C859}"/>
    <cellStyle name="Normal 54" xfId="6552" xr:uid="{89EF119F-B5A3-4FCA-8C06-0771C606080C}"/>
    <cellStyle name="Normal 54 2" xfId="19366" xr:uid="{F0613A2D-677F-460E-A70D-FC484945716D}"/>
    <cellStyle name="Normal 54 3" xfId="9672" xr:uid="{63184BBA-5E40-42E2-BBEE-2F8464A0FA9F}"/>
    <cellStyle name="Normal 54 3 2" xfId="20993" xr:uid="{02848872-9F70-4D97-98A3-9AAE80E1F96E}"/>
    <cellStyle name="Normal 54 3 2 2" xfId="26549" xr:uid="{5A09BFAA-C661-4FD3-A035-17E18FFC2019}"/>
    <cellStyle name="Normal 54 3 2 3" xfId="32043" xr:uid="{B206BEDD-AB7A-47B9-A64F-216FB1166934}"/>
    <cellStyle name="Normal 54 3 2 4" xfId="37527" xr:uid="{D7BAD290-9AD4-46CA-B231-3A28DE2852B8}"/>
    <cellStyle name="Normal 54 3 3" xfId="23820" xr:uid="{6AD0BB47-D3B6-4594-AA9E-1F3A3F7BBB10}"/>
    <cellStyle name="Normal 54 3 4" xfId="29314" xr:uid="{ED6C95B7-9549-453D-B518-6A73C43068F9}"/>
    <cellStyle name="Normal 54 3 5" xfId="34798" xr:uid="{B4DAB54E-28E2-424B-AD97-E05D6B5EA393}"/>
    <cellStyle name="Normal 540" xfId="39758" xr:uid="{6B70038B-B965-42A5-A138-D682DECB40F8}"/>
    <cellStyle name="Normal 541" xfId="39759" xr:uid="{3984AA09-89B7-4D75-9636-3C9DD38AC3C8}"/>
    <cellStyle name="Normal 542" xfId="39760" xr:uid="{2E71B5CC-0494-44BB-86FF-1166AF54B179}"/>
    <cellStyle name="Normal 543" xfId="39761" xr:uid="{109CDADC-C421-4F47-AE02-4B2B77901585}"/>
    <cellStyle name="Normal 544" xfId="39762" xr:uid="{EE676D2D-A564-4C3D-B3F9-77D3D07046BE}"/>
    <cellStyle name="Normal 545" xfId="39763" xr:uid="{E6C2FD86-BFEF-40AD-8D28-8CDAF05FB6D1}"/>
    <cellStyle name="Normal 546" xfId="39764" xr:uid="{BE6DABD9-6AB6-4F1C-A668-268AF16DF8DB}"/>
    <cellStyle name="Normal 547" xfId="39765" xr:uid="{CB1A1A01-3973-4112-A4E1-391F2DD845E4}"/>
    <cellStyle name="Normal 548" xfId="39766" xr:uid="{CC9CBA3D-98F1-4AC4-A007-01D7EDDF5D5A}"/>
    <cellStyle name="Normal 549" xfId="39767" xr:uid="{BF99CA34-DDC0-403B-98D5-EA486B175760}"/>
    <cellStyle name="Normal 55" xfId="6553" xr:uid="{028317A6-FAB4-4197-8C03-B8B67427A86F}"/>
    <cellStyle name="Normal 55 2" xfId="14963" xr:uid="{A74B2B3E-8EFD-4B74-8309-6F935E86FE9C}"/>
    <cellStyle name="Normal 55 2 2" xfId="22250" xr:uid="{03BE14EE-8367-42B5-8A25-3D840882F744}"/>
    <cellStyle name="Normal 55 2 2 2" xfId="27806" xr:uid="{9121ED00-EF2B-45B4-9655-58F8F330F816}"/>
    <cellStyle name="Normal 55 2 2 3" xfId="33300" xr:uid="{06F83578-A1F7-49FB-B1A6-A3012FB04B1E}"/>
    <cellStyle name="Normal 55 2 2 4" xfId="38784" xr:uid="{AF840106-53BB-48EE-9721-4EC55FA249C6}"/>
    <cellStyle name="Normal 55 2 3" xfId="25077" xr:uid="{9A6D5F1E-83CA-46E0-80DA-6C875EC2C5F1}"/>
    <cellStyle name="Normal 55 2 4" xfId="30571" xr:uid="{24F3CB99-7B77-4AEF-91D2-8203ABC12562}"/>
    <cellStyle name="Normal 55 2 5" xfId="36055" xr:uid="{4CC25464-C715-45B8-BD70-776DD518393A}"/>
    <cellStyle name="Normal 55 3" xfId="11901" xr:uid="{AC4DF592-AD28-4189-BB0F-89F022950942}"/>
    <cellStyle name="Normal 55 4" xfId="17137" xr:uid="{D6F49757-284B-4B6C-B9F2-A93B288E8335}"/>
    <cellStyle name="Normal 55 5" xfId="19367" xr:uid="{66A884D9-7265-4A74-95AE-35DB165DD807}"/>
    <cellStyle name="Normal 55 6" xfId="9673" xr:uid="{7AA20DD3-8CCB-4498-88F9-9BC58865D015}"/>
    <cellStyle name="Normal 55 6 2" xfId="20994" xr:uid="{6700EA16-743C-4989-93D7-518BDFCE12D1}"/>
    <cellStyle name="Normal 55 6 2 2" xfId="26550" xr:uid="{EA996DEE-818B-4BF9-A2B2-A9555D9B3D85}"/>
    <cellStyle name="Normal 55 6 2 3" xfId="32044" xr:uid="{79294E99-ADFE-498B-A2DB-D552E7753C7A}"/>
    <cellStyle name="Normal 55 6 2 4" xfId="37528" xr:uid="{C810AC57-5ADA-408A-B518-20B0045FE178}"/>
    <cellStyle name="Normal 55 6 3" xfId="23821" xr:uid="{DACC09F0-1F0B-4105-80FA-E379B6701FB3}"/>
    <cellStyle name="Normal 55 6 4" xfId="29315" xr:uid="{EBDF594C-2FF4-4479-AC40-AD246EBBCB84}"/>
    <cellStyle name="Normal 55 6 5" xfId="34799" xr:uid="{8F94ABAD-F015-4443-AD93-35206EE73052}"/>
    <cellStyle name="Normal 550" xfId="39768" xr:uid="{435543AE-C87B-443C-B273-D94C88AF591A}"/>
    <cellStyle name="Normal 551" xfId="39769" xr:uid="{8B5BBFBC-062E-439C-8495-4CEF7CDD0F6A}"/>
    <cellStyle name="Normal 552" xfId="39770" xr:uid="{28AE0E69-F7C6-476E-B8F4-CE0DC693FAC0}"/>
    <cellStyle name="Normal 553" xfId="39771" xr:uid="{717DEA53-8A30-4724-954C-FEF37D135969}"/>
    <cellStyle name="Normal 554" xfId="39772" xr:uid="{1EC338EE-46FE-4E6F-A5BD-DC478232919A}"/>
    <cellStyle name="Normal 555" xfId="39773" xr:uid="{EC6E8CAE-B483-492C-BB6A-CB0B791DB2CE}"/>
    <cellStyle name="Normal 556" xfId="39774" xr:uid="{E4CF2421-C904-4011-AE73-77E7C9D577FD}"/>
    <cellStyle name="Normal 557" xfId="39775" xr:uid="{636E6173-287E-42F4-B2AE-638239730341}"/>
    <cellStyle name="Normal 558" xfId="39776" xr:uid="{C47DA15B-10CF-4BD2-87F6-38D723C31AF3}"/>
    <cellStyle name="Normal 559" xfId="39777" xr:uid="{229F78E6-1A29-4356-B13F-30D941028CE0}"/>
    <cellStyle name="Normal 56" xfId="6554" xr:uid="{B67661C9-67D2-4B3D-9842-E53E14B28059}"/>
    <cellStyle name="Normal 56 2" xfId="14964" xr:uid="{71014DFF-5E3D-48E3-9EDE-30F1148F6035}"/>
    <cellStyle name="Normal 56 2 2" xfId="22251" xr:uid="{7F7F6803-0A45-43C6-B918-56EB4140E79D}"/>
    <cellStyle name="Normal 56 2 2 2" xfId="27807" xr:uid="{1DED523E-2A61-4E81-93FC-4E505E4E9DD6}"/>
    <cellStyle name="Normal 56 2 2 3" xfId="33301" xr:uid="{EC25F65A-6249-4AF3-BC71-F04D60FBA2E1}"/>
    <cellStyle name="Normal 56 2 2 4" xfId="38785" xr:uid="{B7BA5899-CAFC-468A-A13B-ACCF2AC43943}"/>
    <cellStyle name="Normal 56 2 3" xfId="25078" xr:uid="{D6570BB3-8D39-4A06-9949-78F1A9AE3B97}"/>
    <cellStyle name="Normal 56 2 4" xfId="30572" xr:uid="{1980DC9B-CEB8-473F-833F-F0B54A780934}"/>
    <cellStyle name="Normal 56 2 5" xfId="36056" xr:uid="{655E92E5-F38E-4DA9-9A04-3FE97A111E9D}"/>
    <cellStyle name="Normal 56 3" xfId="11902" xr:uid="{E9D55CC9-BB11-4892-BB26-B48D5E480EC9}"/>
    <cellStyle name="Normal 56 4" xfId="17138" xr:uid="{E4233F5F-5999-4BAA-B487-046C8CED0345}"/>
    <cellStyle name="Normal 56 5" xfId="19368" xr:uid="{EE4B31A2-34AE-4B6A-87A9-BDD992E42E22}"/>
    <cellStyle name="Normal 56 6" xfId="9674" xr:uid="{4E0597AB-9D9F-41DA-863D-70CEB78A8008}"/>
    <cellStyle name="Normal 56 6 2" xfId="20995" xr:uid="{9CFE6CAF-ABA9-4638-951B-29A560C7E6EA}"/>
    <cellStyle name="Normal 56 6 2 2" xfId="26551" xr:uid="{42FBA9B4-ACBC-459B-A87D-FC8A90C502F7}"/>
    <cellStyle name="Normal 56 6 2 3" xfId="32045" xr:uid="{B0D89BDC-B257-416A-98BA-6C7090A5E0E8}"/>
    <cellStyle name="Normal 56 6 2 4" xfId="37529" xr:uid="{31B5759E-70EC-42F5-82B8-7DAC3DF663FC}"/>
    <cellStyle name="Normal 56 6 3" xfId="23822" xr:uid="{3EC8CDEA-E147-4C1B-9789-5BE05166A686}"/>
    <cellStyle name="Normal 56 6 4" xfId="29316" xr:uid="{CE96A7C8-6BBB-43FD-99BE-A9AB5AF21146}"/>
    <cellStyle name="Normal 56 6 5" xfId="34800" xr:uid="{AF112E19-B0B7-4E06-8CFB-5172066DC403}"/>
    <cellStyle name="Normal 560" xfId="39778" xr:uid="{4B62EA6F-E8FE-42E9-A93B-23BE1CC0B181}"/>
    <cellStyle name="Normal 561" xfId="39779" xr:uid="{20072EAA-FDE8-48C0-A24D-1DF478856E4D}"/>
    <cellStyle name="Normal 562" xfId="39780" xr:uid="{42C01B78-A858-47AF-90A8-9BE6285F2438}"/>
    <cellStyle name="Normal 563" xfId="39781" xr:uid="{4DCFF2F1-6EC9-43A7-805F-9F57ABA98B99}"/>
    <cellStyle name="Normal 564" xfId="39782" xr:uid="{D676E712-9DCD-4239-9C5F-97380E1E4743}"/>
    <cellStyle name="Normal 565" xfId="39783" xr:uid="{3237602F-3C39-4EFD-A28F-019E13F6BEC8}"/>
    <cellStyle name="Normal 566" xfId="39784" xr:uid="{5860D028-C18D-400C-BBB7-B79BE3CA664A}"/>
    <cellStyle name="Normal 567" xfId="39785" xr:uid="{129A3890-BEAF-41FD-9F7A-FCC4373738A0}"/>
    <cellStyle name="Normal 568" xfId="39786" xr:uid="{120B9C31-1DDA-4566-B240-F14910296185}"/>
    <cellStyle name="Normal 569" xfId="39787" xr:uid="{797B9966-0B31-4294-9C07-C705692E9923}"/>
    <cellStyle name="Normal 57" xfId="6555" xr:uid="{4E129EE6-CAE8-4A1E-9F99-C2C09E6FC096}"/>
    <cellStyle name="Normal 57 2" xfId="6556" xr:uid="{91F1E100-553C-4568-9928-308253E6F7A6}"/>
    <cellStyle name="Normal 57 2 2" xfId="14966" xr:uid="{897B02C3-EAAE-4C91-BD9F-BA923D7BD38E}"/>
    <cellStyle name="Normal 57 2 2 2" xfId="22253" xr:uid="{E0C8DC2A-3C2E-42FB-B83B-5204B007CB01}"/>
    <cellStyle name="Normal 57 2 2 2 2" xfId="27809" xr:uid="{8F83B838-636A-4AB2-A821-2D413B6F9D2E}"/>
    <cellStyle name="Normal 57 2 2 2 3" xfId="33303" xr:uid="{846F3D57-15F1-4CED-A5F6-313BA3E3BB6E}"/>
    <cellStyle name="Normal 57 2 2 2 4" xfId="38787" xr:uid="{F78C9815-C1EF-4E15-87C2-3FDA4EF03AA2}"/>
    <cellStyle name="Normal 57 2 2 3" xfId="25080" xr:uid="{03591683-FCDB-4976-8186-19C02BBED125}"/>
    <cellStyle name="Normal 57 2 2 4" xfId="30574" xr:uid="{01B18790-F62C-4548-A2A0-BB8B7AA99EF2}"/>
    <cellStyle name="Normal 57 2 2 5" xfId="36058" xr:uid="{EFC0763B-71F3-44C1-8CB4-324C908BB5FE}"/>
    <cellStyle name="Normal 57 2 3" xfId="11904" xr:uid="{DCA0DC75-49A2-4B9C-B94A-BC4FBE33265A}"/>
    <cellStyle name="Normal 57 2 4" xfId="17140" xr:uid="{1283C45F-48FF-40D9-8FDF-621045EDBB32}"/>
    <cellStyle name="Normal 57 2 5" xfId="19370" xr:uid="{A7B8E5D9-0C9F-4169-B2A0-834D3C896799}"/>
    <cellStyle name="Normal 57 2 6" xfId="9676" xr:uid="{E7C686F3-E8BC-47DE-B710-17DF1C48A42F}"/>
    <cellStyle name="Normal 57 2 6 2" xfId="20997" xr:uid="{31C61AED-F3FA-487D-B4CF-67347A658CB8}"/>
    <cellStyle name="Normal 57 2 6 2 2" xfId="26553" xr:uid="{8EE23F16-270D-4B40-9406-6676CB848B2C}"/>
    <cellStyle name="Normal 57 2 6 2 3" xfId="32047" xr:uid="{9DD3D831-C4BF-49CF-97D6-1C4A1843A86A}"/>
    <cellStyle name="Normal 57 2 6 2 4" xfId="37531" xr:uid="{287B018C-D77B-4E08-B654-5A8192771880}"/>
    <cellStyle name="Normal 57 2 6 3" xfId="23824" xr:uid="{2715D819-BF9C-4673-82BC-31E91BBFD623}"/>
    <cellStyle name="Normal 57 2 6 4" xfId="29318" xr:uid="{6AD9A6FC-E248-4904-91A4-C61D2460D20E}"/>
    <cellStyle name="Normal 57 2 6 5" xfId="34802" xr:uid="{C367F110-5D18-4326-90BD-5243043A0DEC}"/>
    <cellStyle name="Normal 57 3" xfId="6557" xr:uid="{DEF9FA5D-D8E3-425A-91E4-B774090CE407}"/>
    <cellStyle name="Normal 57 3 2" xfId="14967" xr:uid="{AC7A4843-0779-4FDD-8607-5A6476C41B44}"/>
    <cellStyle name="Normal 57 3 2 2" xfId="22254" xr:uid="{145A7E4D-3AE0-45AB-A0DE-3B05AF4CE35A}"/>
    <cellStyle name="Normal 57 3 2 2 2" xfId="27810" xr:uid="{8C0F850B-9F97-4F2C-8751-5868570F229D}"/>
    <cellStyle name="Normal 57 3 2 2 3" xfId="33304" xr:uid="{199C215F-0D04-409E-B5D7-FE4A9FA8FEA7}"/>
    <cellStyle name="Normal 57 3 2 2 4" xfId="38788" xr:uid="{E2C68DF0-A9B0-48C7-8EB5-0709004E137E}"/>
    <cellStyle name="Normal 57 3 2 3" xfId="25081" xr:uid="{1E5938C6-3FB7-4681-9BCC-FC6EAFF6B8F2}"/>
    <cellStyle name="Normal 57 3 2 4" xfId="30575" xr:uid="{56865F75-B599-4E14-8A50-B5C9DCDBF6A1}"/>
    <cellStyle name="Normal 57 3 2 5" xfId="36059" xr:uid="{5B515119-7503-4212-808F-98136C8B2512}"/>
    <cellStyle name="Normal 57 3 3" xfId="11905" xr:uid="{A32300AD-8E62-4E90-BE9A-45A1B7815441}"/>
    <cellStyle name="Normal 57 3 4" xfId="17141" xr:uid="{30309890-25F7-4281-81C2-6AE0CA71BE11}"/>
    <cellStyle name="Normal 57 3 5" xfId="19371" xr:uid="{2B4EFE73-A780-4978-8ACF-B514F0576846}"/>
    <cellStyle name="Normal 57 3 6" xfId="9677" xr:uid="{0100BC96-ED64-437A-980B-59BE008B7359}"/>
    <cellStyle name="Normal 57 3 6 2" xfId="20998" xr:uid="{7879C8FD-12D9-453C-AD61-C523A03BFF8C}"/>
    <cellStyle name="Normal 57 3 6 2 2" xfId="26554" xr:uid="{A2AAF48D-682F-4CCE-80A7-CE6238CADEA1}"/>
    <cellStyle name="Normal 57 3 6 2 3" xfId="32048" xr:uid="{CD3329B2-9F00-4A04-BE09-978483D7B088}"/>
    <cellStyle name="Normal 57 3 6 2 4" xfId="37532" xr:uid="{4DDDFC31-91D8-408E-89C5-AA4BACA265D8}"/>
    <cellStyle name="Normal 57 3 6 3" xfId="23825" xr:uid="{7D35BBDC-A298-4EB0-B3FD-129ADDD1070B}"/>
    <cellStyle name="Normal 57 3 6 4" xfId="29319" xr:uid="{6E67B490-91B0-4655-9238-3892A823A036}"/>
    <cellStyle name="Normal 57 3 6 5" xfId="34803" xr:uid="{65B3A574-E9FF-439E-A45A-70F3BF7B1DCE}"/>
    <cellStyle name="Normal 57 4" xfId="6558" xr:uid="{3507986A-1997-4BDB-862E-CB97C7113F72}"/>
    <cellStyle name="Normal 57 4 2" xfId="14968" xr:uid="{478A23E7-86AD-4509-B458-638B18BE744A}"/>
    <cellStyle name="Normal 57 4 2 2" xfId="22255" xr:uid="{635D2704-D74E-433F-B3DC-ADB7150AE6A6}"/>
    <cellStyle name="Normal 57 4 2 2 2" xfId="27811" xr:uid="{2638ABFB-8D68-4C13-8990-AE11EE82226D}"/>
    <cellStyle name="Normal 57 4 2 2 3" xfId="33305" xr:uid="{7B3E02D9-51AF-4C93-88D6-41190848F4F8}"/>
    <cellStyle name="Normal 57 4 2 2 4" xfId="38789" xr:uid="{F6883ADD-D324-4D26-860C-D74528917B86}"/>
    <cellStyle name="Normal 57 4 2 3" xfId="25082" xr:uid="{4852F7AB-B0D7-4183-972E-3DC0F207E07C}"/>
    <cellStyle name="Normal 57 4 2 4" xfId="30576" xr:uid="{1B98B16B-F2EB-4ED4-ABB4-2F11EEBE02E7}"/>
    <cellStyle name="Normal 57 4 2 5" xfId="36060" xr:uid="{D7ECE2BF-7BF3-4266-A92A-04CC746CB6D4}"/>
    <cellStyle name="Normal 57 4 3" xfId="11906" xr:uid="{088E0BCC-789C-4328-B60C-1E069FAFEFFC}"/>
    <cellStyle name="Normal 57 4 4" xfId="17142" xr:uid="{2FE92D0F-4D8A-4D27-9A21-B4F68BCABCBB}"/>
    <cellStyle name="Normal 57 4 5" xfId="19372" xr:uid="{838653CB-1577-465A-B8CD-74FABCFEA29D}"/>
    <cellStyle name="Normal 57 4 6" xfId="9678" xr:uid="{9AF76DF8-0F9A-4EFC-A948-058610970875}"/>
    <cellStyle name="Normal 57 4 6 2" xfId="20999" xr:uid="{19C99C98-3A93-483A-8707-2BB5BD0F5D00}"/>
    <cellStyle name="Normal 57 4 6 2 2" xfId="26555" xr:uid="{BC3CBBEA-98AD-4F04-BCC8-91017866523D}"/>
    <cellStyle name="Normal 57 4 6 2 3" xfId="32049" xr:uid="{F263374E-F3FA-4827-B644-E856B4FE4746}"/>
    <cellStyle name="Normal 57 4 6 2 4" xfId="37533" xr:uid="{11F3B82D-1A6F-4890-A4A9-32F71AF03B83}"/>
    <cellStyle name="Normal 57 4 6 3" xfId="23826" xr:uid="{70F38CEB-48FA-4B57-B4F9-70DD73DE969C}"/>
    <cellStyle name="Normal 57 4 6 4" xfId="29320" xr:uid="{7D48306B-635F-4B1A-BD85-622F2F31E95E}"/>
    <cellStyle name="Normal 57 4 6 5" xfId="34804" xr:uid="{09331937-C977-4EA1-87EF-E8B086F14658}"/>
    <cellStyle name="Normal 57 5" xfId="14965" xr:uid="{E9C9255A-5D9F-4236-BD00-45C58C90436F}"/>
    <cellStyle name="Normal 57 5 2" xfId="22252" xr:uid="{68C5C7FE-4A2A-4DFB-A9CD-753BCA0E6AAB}"/>
    <cellStyle name="Normal 57 5 2 2" xfId="27808" xr:uid="{0B5E203C-244D-4933-B356-D034D037767F}"/>
    <cellStyle name="Normal 57 5 2 3" xfId="33302" xr:uid="{1534D203-9333-4946-A2FF-96FAC8A2B130}"/>
    <cellStyle name="Normal 57 5 2 4" xfId="38786" xr:uid="{DC0EE17A-64EE-4D24-98D1-AD1FE4FF541A}"/>
    <cellStyle name="Normal 57 5 3" xfId="25079" xr:uid="{0B03D34B-7538-4458-9E76-5247A7B7CD7D}"/>
    <cellStyle name="Normal 57 5 4" xfId="30573" xr:uid="{16EA17CA-4F78-47ED-A8E0-A5A6270AF3AE}"/>
    <cellStyle name="Normal 57 5 5" xfId="36057" xr:uid="{53154ED5-F24F-4CDA-A8AE-A087E183FE2B}"/>
    <cellStyle name="Normal 57 6" xfId="11903" xr:uid="{822FC438-4CEE-4A8D-A861-D6C3640BB596}"/>
    <cellStyle name="Normal 57 7" xfId="17139" xr:uid="{71103CA0-1F41-45C9-A27A-8DDD514EC2C4}"/>
    <cellStyle name="Normal 57 8" xfId="19369" xr:uid="{4BAEDFA4-43A4-45E1-9292-CFCE55D1E74D}"/>
    <cellStyle name="Normal 57 9" xfId="9675" xr:uid="{4508E0CC-F288-4C37-8A0C-3471F0C50A8B}"/>
    <cellStyle name="Normal 57 9 2" xfId="20996" xr:uid="{3B1E50C2-53B4-4C08-A973-D464164A4AE7}"/>
    <cellStyle name="Normal 57 9 2 2" xfId="26552" xr:uid="{5FF4E8AA-088C-453C-8C25-C55450E52F4C}"/>
    <cellStyle name="Normal 57 9 2 3" xfId="32046" xr:uid="{8EF38C3F-EE85-49B0-9C15-5FFEFFB6C647}"/>
    <cellStyle name="Normal 57 9 2 4" xfId="37530" xr:uid="{508AC300-E9A8-4D8A-B1D2-DDC7967B73B3}"/>
    <cellStyle name="Normal 57 9 3" xfId="23823" xr:uid="{05084891-BF8B-47AE-9D4A-B94F8D5940C1}"/>
    <cellStyle name="Normal 57 9 4" xfId="29317" xr:uid="{3A044E1B-ED3B-4861-948A-A7DA40B548FE}"/>
    <cellStyle name="Normal 57 9 5" xfId="34801" xr:uid="{DF4C9CC7-D3E7-48AF-A132-830D78746CC0}"/>
    <cellStyle name="Normal 570" xfId="39788" xr:uid="{24E34014-421E-455F-BA0A-B3104FABD237}"/>
    <cellStyle name="Normal 571" xfId="39789" xr:uid="{7912521D-387A-4E79-AEA4-37139E705F34}"/>
    <cellStyle name="Normal 572" xfId="39790" xr:uid="{0A4D4D07-8DA0-48ED-BA98-58F511840AD8}"/>
    <cellStyle name="Normal 573" xfId="39791" xr:uid="{12D70FD1-8433-456B-A6EA-F68CDD711FDA}"/>
    <cellStyle name="Normal 574" xfId="39792" xr:uid="{E26BEE25-3489-4131-B066-AA24F8A40419}"/>
    <cellStyle name="Normal 575" xfId="39793" xr:uid="{C8F30EFF-136A-45EA-BCA4-8A42453C176D}"/>
    <cellStyle name="Normal 576" xfId="39794" xr:uid="{8A13FFF5-0F56-42C1-8C9B-2A9FE94D4C7C}"/>
    <cellStyle name="Normal 577" xfId="39795" xr:uid="{DA37471C-35A9-4330-91B9-EA98C6BB3DFD}"/>
    <cellStyle name="Normal 578" xfId="39796" xr:uid="{24140C9A-9E01-44AB-85CB-29287281BB43}"/>
    <cellStyle name="Normal 579" xfId="39797" xr:uid="{4E01F40B-A0D3-4ABD-B369-C8920E52D1FA}"/>
    <cellStyle name="Normal 58" xfId="6559" xr:uid="{2ED459CC-0443-4A9C-AC47-5B258CEC334E}"/>
    <cellStyle name="Normal 58 2" xfId="6560" xr:uid="{8FA8E357-4DA0-4297-836F-C0380741D6B9}"/>
    <cellStyle name="Normal 58 2 2" xfId="14970" xr:uid="{997E2D3D-4F7F-406F-A166-9BBDD47F7565}"/>
    <cellStyle name="Normal 58 2 2 2" xfId="22257" xr:uid="{5EB07CCB-6D03-4D99-B0C2-2B6963BB0B95}"/>
    <cellStyle name="Normal 58 2 2 2 2" xfId="27813" xr:uid="{7617D7FD-A074-4DCB-A536-6EF2E554C745}"/>
    <cellStyle name="Normal 58 2 2 2 3" xfId="33307" xr:uid="{A3CBEAD1-EE7C-416C-907E-5A5BCAACD8BF}"/>
    <cellStyle name="Normal 58 2 2 2 4" xfId="38791" xr:uid="{B5EE8B7B-25D6-4123-AAB0-DB67C73CBBF0}"/>
    <cellStyle name="Normal 58 2 2 3" xfId="25084" xr:uid="{EB0E387E-6417-4F71-B377-8810407A049D}"/>
    <cellStyle name="Normal 58 2 2 4" xfId="30578" xr:uid="{C7FCBA12-686C-4E65-822F-83B4F283C039}"/>
    <cellStyle name="Normal 58 2 2 5" xfId="36062" xr:uid="{FF381ABB-C1FF-48FA-B6B1-2A8035E1AEF8}"/>
    <cellStyle name="Normal 58 2 3" xfId="11908" xr:uid="{A5BCA611-2A4E-4A36-B8C2-625976F83B51}"/>
    <cellStyle name="Normal 58 2 4" xfId="17144" xr:uid="{BC955352-1AEF-40BF-B79D-E6F1D3362D2B}"/>
    <cellStyle name="Normal 58 2 5" xfId="19374" xr:uid="{AAF91081-68CC-4D96-8F5A-CD23C709DC4D}"/>
    <cellStyle name="Normal 58 2 6" xfId="9680" xr:uid="{9A4825C8-C0E1-49F0-BB45-A8649D908E36}"/>
    <cellStyle name="Normal 58 2 6 2" xfId="21001" xr:uid="{9A91A96D-357C-4252-B8FD-783F7F9DA825}"/>
    <cellStyle name="Normal 58 2 6 2 2" xfId="26557" xr:uid="{2D220C27-2B18-45AE-8568-E3C5F6A34D7C}"/>
    <cellStyle name="Normal 58 2 6 2 3" xfId="32051" xr:uid="{77528D9F-EFBB-4AD4-9CC6-FB3A4C95F865}"/>
    <cellStyle name="Normal 58 2 6 2 4" xfId="37535" xr:uid="{C19D0D58-EDFB-4C27-8E3C-4B9063EE8676}"/>
    <cellStyle name="Normal 58 2 6 3" xfId="23828" xr:uid="{25352D0A-661D-4E64-B283-42F2BAC0C396}"/>
    <cellStyle name="Normal 58 2 6 4" xfId="29322" xr:uid="{628BA623-CADC-4CFE-9F71-DD5B3956BC70}"/>
    <cellStyle name="Normal 58 2 6 5" xfId="34806" xr:uid="{F2106397-0320-4F0C-A102-E3FA7B84D2EB}"/>
    <cellStyle name="Normal 58 3" xfId="6561" xr:uid="{4CD7F690-5094-483F-B5E5-F0886E15451B}"/>
    <cellStyle name="Normal 58 3 2" xfId="14971" xr:uid="{19B9E611-B14F-4DFE-9C6D-38183B2D7E4A}"/>
    <cellStyle name="Normal 58 3 2 2" xfId="22258" xr:uid="{EBFB589D-BD9B-498B-A52B-58A7264AA943}"/>
    <cellStyle name="Normal 58 3 2 2 2" xfId="27814" xr:uid="{190DEBBA-A5C1-460B-B489-ECFD3D7D90C0}"/>
    <cellStyle name="Normal 58 3 2 2 3" xfId="33308" xr:uid="{66B3C2F4-3459-40AD-B5FF-7997D14FE5F2}"/>
    <cellStyle name="Normal 58 3 2 2 4" xfId="38792" xr:uid="{5D3F6841-EBDF-4B01-BD21-48560BED9F04}"/>
    <cellStyle name="Normal 58 3 2 3" xfId="25085" xr:uid="{6F97D34A-0BA6-4F0C-B825-FFCFB0B279F5}"/>
    <cellStyle name="Normal 58 3 2 4" xfId="30579" xr:uid="{E226AB1A-8C4F-4B21-A0DB-998222B5E381}"/>
    <cellStyle name="Normal 58 3 2 5" xfId="36063" xr:uid="{467B6161-910C-40A1-A17E-83355BC581AD}"/>
    <cellStyle name="Normal 58 3 3" xfId="11909" xr:uid="{AFF8EC92-92F0-4B4F-8E14-32BD2AE208F0}"/>
    <cellStyle name="Normal 58 3 4" xfId="17145" xr:uid="{AF20B344-0516-42DD-A4D5-D4F265D39541}"/>
    <cellStyle name="Normal 58 3 5" xfId="19375" xr:uid="{8C4F5768-F47E-4080-9A8D-D1B0E067112B}"/>
    <cellStyle name="Normal 58 3 6" xfId="9681" xr:uid="{D1D37D23-3E5E-4BAB-820E-54738C914BC8}"/>
    <cellStyle name="Normal 58 3 6 2" xfId="21002" xr:uid="{FD9B17E6-6AAA-4E00-B1B8-27F6E7B5A94D}"/>
    <cellStyle name="Normal 58 3 6 2 2" xfId="26558" xr:uid="{61A759DC-F1FA-484A-A719-65D6CB737F2C}"/>
    <cellStyle name="Normal 58 3 6 2 3" xfId="32052" xr:uid="{96B13501-43E1-4F36-8827-CA828C2F7FAE}"/>
    <cellStyle name="Normal 58 3 6 2 4" xfId="37536" xr:uid="{D0C469A1-C244-4E5D-A4EC-F0B3789BBBCE}"/>
    <cellStyle name="Normal 58 3 6 3" xfId="23829" xr:uid="{58A843F8-9282-440C-9312-BC3148604DFA}"/>
    <cellStyle name="Normal 58 3 6 4" xfId="29323" xr:uid="{3D032394-E40D-4BBE-8676-7F017BDC0486}"/>
    <cellStyle name="Normal 58 3 6 5" xfId="34807" xr:uid="{CD199D25-11C7-4EE5-B735-DEABAEC57A92}"/>
    <cellStyle name="Normal 58 4" xfId="6562" xr:uid="{4710E7E9-500D-4AF2-9E9E-4858E552973B}"/>
    <cellStyle name="Normal 58 4 2" xfId="14972" xr:uid="{35A8BECC-5FA2-4100-8CE2-32348799AFEF}"/>
    <cellStyle name="Normal 58 4 2 2" xfId="22259" xr:uid="{3537DF73-CD0A-4F58-B7D8-F8E23C230DBF}"/>
    <cellStyle name="Normal 58 4 2 2 2" xfId="27815" xr:uid="{87236F92-AD86-4760-AE7C-DA59A708F319}"/>
    <cellStyle name="Normal 58 4 2 2 3" xfId="33309" xr:uid="{53CACDDF-D138-4B7C-817D-483072081C1D}"/>
    <cellStyle name="Normal 58 4 2 2 4" xfId="38793" xr:uid="{4FFC2C29-D76D-4845-8F7C-C5F948CB07E3}"/>
    <cellStyle name="Normal 58 4 2 3" xfId="25086" xr:uid="{A30C7124-4F7F-49B0-BEC5-A157B217314D}"/>
    <cellStyle name="Normal 58 4 2 4" xfId="30580" xr:uid="{ED8C80FA-EE63-4872-8474-BC786D50811B}"/>
    <cellStyle name="Normal 58 4 2 5" xfId="36064" xr:uid="{7490B230-1AA1-4479-BDC9-615CD9943DD9}"/>
    <cellStyle name="Normal 58 4 3" xfId="11910" xr:uid="{ADC80D03-CECC-4FA7-ACA0-057C352EA0D9}"/>
    <cellStyle name="Normal 58 4 4" xfId="17146" xr:uid="{59192CB9-EBCF-4A27-AF16-9C2253E03987}"/>
    <cellStyle name="Normal 58 4 5" xfId="19376" xr:uid="{27CEED74-7F8C-4453-8402-F1E7906919EA}"/>
    <cellStyle name="Normal 58 4 6" xfId="9682" xr:uid="{169B58A5-60EA-4810-BCA6-2F74E6D7960D}"/>
    <cellStyle name="Normal 58 4 6 2" xfId="21003" xr:uid="{3025A71E-5A97-4B56-A5D8-840B1326EC06}"/>
    <cellStyle name="Normal 58 4 6 2 2" xfId="26559" xr:uid="{25938180-E27D-422E-95A7-F0557E5B4387}"/>
    <cellStyle name="Normal 58 4 6 2 3" xfId="32053" xr:uid="{E428A6BD-43D9-4A7F-8708-FCE1F323B08B}"/>
    <cellStyle name="Normal 58 4 6 2 4" xfId="37537" xr:uid="{15BF6FE2-0078-4009-817F-3EDEC2335341}"/>
    <cellStyle name="Normal 58 4 6 3" xfId="23830" xr:uid="{A20D2EBC-5BE8-4B91-943E-920D78550A1A}"/>
    <cellStyle name="Normal 58 4 6 4" xfId="29324" xr:uid="{ADB5710D-7330-4655-A8A2-21760A4A31C0}"/>
    <cellStyle name="Normal 58 4 6 5" xfId="34808" xr:uid="{F9B7C79A-BC27-4E9C-9086-81A58A01A4C6}"/>
    <cellStyle name="Normal 58 5" xfId="14969" xr:uid="{49FC475F-A593-4FA0-9261-9FD81D649E34}"/>
    <cellStyle name="Normal 58 5 2" xfId="22256" xr:uid="{776BF7B1-1463-4B0C-BD73-1813AA0DD513}"/>
    <cellStyle name="Normal 58 5 2 2" xfId="27812" xr:uid="{51CD0543-F336-48BD-A815-42B60EC25EFE}"/>
    <cellStyle name="Normal 58 5 2 3" xfId="33306" xr:uid="{B525A3C7-8AB1-4EA1-8A85-B5A8A126DFE6}"/>
    <cellStyle name="Normal 58 5 2 4" xfId="38790" xr:uid="{D4C1E7C4-F95D-4811-AC8E-BF35CB03CE8E}"/>
    <cellStyle name="Normal 58 5 3" xfId="25083" xr:uid="{C0427FED-35EC-4720-97CF-1FA129594B48}"/>
    <cellStyle name="Normal 58 5 4" xfId="30577" xr:uid="{C589F376-4D75-47F4-9411-9A820F67FA1C}"/>
    <cellStyle name="Normal 58 5 5" xfId="36061" xr:uid="{403F9ACB-BA3E-4E02-9F64-7B449F47D135}"/>
    <cellStyle name="Normal 58 6" xfId="11907" xr:uid="{71A17563-08A3-46D6-B90B-C4D4767999B8}"/>
    <cellStyle name="Normal 58 7" xfId="17143" xr:uid="{CA35C49E-4575-473D-A4A2-845BF263B95B}"/>
    <cellStyle name="Normal 58 8" xfId="19373" xr:uid="{6153F72B-120C-421B-9EF7-0FE9B0D8D686}"/>
    <cellStyle name="Normal 58 9" xfId="9679" xr:uid="{0CA6ADDA-8C56-4CF5-B3E8-143FA3153BC0}"/>
    <cellStyle name="Normal 58 9 2" xfId="21000" xr:uid="{6276494C-2368-46D1-9EC7-FC61E388EBBB}"/>
    <cellStyle name="Normal 58 9 2 2" xfId="26556" xr:uid="{5A742CD9-0B9F-494C-A9D9-94FC3B847243}"/>
    <cellStyle name="Normal 58 9 2 3" xfId="32050" xr:uid="{7DC05516-AA92-4273-AE5A-1D32C26CA1AA}"/>
    <cellStyle name="Normal 58 9 2 4" xfId="37534" xr:uid="{C21A2ABE-3536-4409-B753-9DBA57F5BDA2}"/>
    <cellStyle name="Normal 58 9 3" xfId="23827" xr:uid="{46DCA8C7-6E6E-46D9-A3AE-C56325EC3DD5}"/>
    <cellStyle name="Normal 58 9 4" xfId="29321" xr:uid="{668E27DF-02D9-4F06-AF0F-21D6216EAC23}"/>
    <cellStyle name="Normal 58 9 5" xfId="34805" xr:uid="{6C75AEF9-B958-40BE-98C5-9BCBD6FA08E2}"/>
    <cellStyle name="Normal 580" xfId="39798" xr:uid="{79E898BB-5659-475A-8724-FD49DF45D6CD}"/>
    <cellStyle name="Normal 581" xfId="39799" xr:uid="{A22104E9-744E-4BC9-94A8-8BF19D1F2917}"/>
    <cellStyle name="Normal 582" xfId="39800" xr:uid="{BB6B8935-6E32-407A-B7EE-7229CB3B90C5}"/>
    <cellStyle name="Normal 583" xfId="39801" xr:uid="{FD0F685F-4522-425D-8737-D9D2B4ADBB93}"/>
    <cellStyle name="Normal 584" xfId="39802" xr:uid="{0BC6A76A-FA7D-44A2-ACE0-174A6440C5D5}"/>
    <cellStyle name="Normal 585" xfId="39803" xr:uid="{FB27CB79-8CF7-4A05-906A-8DFFB773290B}"/>
    <cellStyle name="Normal 586" xfId="39804" xr:uid="{5E560424-E806-40A2-AD73-8788D68572F2}"/>
    <cellStyle name="Normal 587" xfId="39805" xr:uid="{1C0BCBED-AC98-4243-9149-103989CC69A6}"/>
    <cellStyle name="Normal 588" xfId="39806" xr:uid="{BF11BD19-819C-4FCF-B835-0CBA222C0152}"/>
    <cellStyle name="Normal 589" xfId="39807" xr:uid="{FB9225B0-78AF-444A-8D3E-4E958EB74E59}"/>
    <cellStyle name="Normal 59" xfId="6563" xr:uid="{795CA1DA-FCEE-4659-88D7-10A421E6DDFD}"/>
    <cellStyle name="Normal 59 2" xfId="14973" xr:uid="{E81695E5-AAE7-4831-981F-B876A3CB06AD}"/>
    <cellStyle name="Normal 59 2 2" xfId="22260" xr:uid="{EAD75EE6-73A3-4D71-B2EF-C5C5241174C4}"/>
    <cellStyle name="Normal 59 2 2 2" xfId="27816" xr:uid="{4DCF8A70-5DCE-47B6-B81E-E876FEFCA44C}"/>
    <cellStyle name="Normal 59 2 2 3" xfId="33310" xr:uid="{E0991516-0C7A-44C0-AD1D-4717169B3F77}"/>
    <cellStyle name="Normal 59 2 2 4" xfId="38794" xr:uid="{1A89591F-3EC3-45EA-93E0-C23B0A7C6B4E}"/>
    <cellStyle name="Normal 59 2 3" xfId="25087" xr:uid="{484D90A9-6B00-4FFD-A616-4E69F71EDB64}"/>
    <cellStyle name="Normal 59 2 4" xfId="30581" xr:uid="{52364890-FA20-467E-87D0-269CFAADCEEA}"/>
    <cellStyle name="Normal 59 2 5" xfId="36065" xr:uid="{ACAFE213-44F6-4A3E-8826-15F596D04B72}"/>
    <cellStyle name="Normal 59 3" xfId="11911" xr:uid="{BC988450-2ED6-469B-9497-6D48E83879A3}"/>
    <cellStyle name="Normal 59 4" xfId="17147" xr:uid="{BE3FFBD6-D5D7-4E05-A671-F1C519BA1F08}"/>
    <cellStyle name="Normal 59 5" xfId="19377" xr:uid="{FFC14629-E8D3-4233-B87E-EAAF88FF2BC6}"/>
    <cellStyle name="Normal 59 6" xfId="9683" xr:uid="{CB98F9C1-724C-47C9-AF26-60E16310A1A2}"/>
    <cellStyle name="Normal 59 6 2" xfId="21004" xr:uid="{9DEF693A-0D16-41AD-B510-AAA16A49D9D4}"/>
    <cellStyle name="Normal 59 6 2 2" xfId="26560" xr:uid="{90701016-0972-4324-9916-E7039E424F24}"/>
    <cellStyle name="Normal 59 6 2 3" xfId="32054" xr:uid="{2777754B-9853-4681-A328-70788C8DB598}"/>
    <cellStyle name="Normal 59 6 2 4" xfId="37538" xr:uid="{CB756298-948E-4B38-A5F5-8CD6429FE6B7}"/>
    <cellStyle name="Normal 59 6 3" xfId="23831" xr:uid="{46F1C170-0CE8-45D6-A725-400C1C4A62E2}"/>
    <cellStyle name="Normal 59 6 4" xfId="29325" xr:uid="{FBD4C7C5-D6E2-4419-B4CA-156A5B70A459}"/>
    <cellStyle name="Normal 59 6 5" xfId="34809" xr:uid="{605256A8-C031-4A6A-B304-664ABCDA9E81}"/>
    <cellStyle name="Normal 590" xfId="39808" xr:uid="{13F835F0-B537-443B-97B3-DD68EE69DD69}"/>
    <cellStyle name="Normal 591" xfId="39809" xr:uid="{A2238841-3A84-4D2C-BA41-11911BF1ECB8}"/>
    <cellStyle name="Normal 592" xfId="39810" xr:uid="{1C4DFE8C-DC4F-4D16-B5B6-1F911CCDEEF3}"/>
    <cellStyle name="Normal 593" xfId="39811" xr:uid="{849627DD-4646-476E-8FA1-2FEEB35252F1}"/>
    <cellStyle name="Normal 594" xfId="39812" xr:uid="{D5FEC880-19DD-4521-8383-70D66BFE1004}"/>
    <cellStyle name="Normal 595" xfId="39813" xr:uid="{140A3A05-2976-4AA4-BE77-D643DFA09E90}"/>
    <cellStyle name="Normal 596" xfId="39814" xr:uid="{30957EAB-D3C2-41C7-ABA4-C43CCD5B2503}"/>
    <cellStyle name="Normal 597" xfId="39815" xr:uid="{C2FF188C-988B-436A-A2EA-E838248FCB5F}"/>
    <cellStyle name="Normal 598" xfId="39816" xr:uid="{0DB8C2A4-8AE3-43EB-94E6-9E020D9F3C7B}"/>
    <cellStyle name="Normal 599" xfId="39817" xr:uid="{2D5BDC20-3F24-4B4B-9E26-C06037AECF3E}"/>
    <cellStyle name="Normal 6" xfId="424" xr:uid="{4C717E05-43B0-4DE6-8C03-1BC8DAC8C886}"/>
    <cellStyle name="Normal 6 10" xfId="17148" xr:uid="{CE15E62E-DA6A-431E-90BE-F68621C4DC39}"/>
    <cellStyle name="Normal 6 11" xfId="19378" xr:uid="{8DB61488-6A90-4551-AC66-657F4FB2955A}"/>
    <cellStyle name="Normal 6 12" xfId="9684" xr:uid="{F7659506-2A12-4232-BDBF-40F7BC1666B9}"/>
    <cellStyle name="Normal 6 12 2" xfId="21005" xr:uid="{8161B93B-F68E-407E-AE62-19EE472E5944}"/>
    <cellStyle name="Normal 6 12 2 2" xfId="26561" xr:uid="{4D3121BE-44E0-4724-B131-B65ACF0A5384}"/>
    <cellStyle name="Normal 6 12 2 3" xfId="32055" xr:uid="{98401864-77F1-4F83-8224-07EAADCA55E3}"/>
    <cellStyle name="Normal 6 12 2 4" xfId="37539" xr:uid="{142D1A80-C49F-4423-93BB-E2DD7C66367A}"/>
    <cellStyle name="Normal 6 12 3" xfId="23832" xr:uid="{4EB97D26-AEA4-4E19-B08B-28DF007FB65C}"/>
    <cellStyle name="Normal 6 12 4" xfId="29326" xr:uid="{9B0BF018-F15A-4C30-95EE-59C2859B4D16}"/>
    <cellStyle name="Normal 6 12 5" xfId="34810" xr:uid="{E33ED8B6-5EB8-42E3-8705-697E8030FEBE}"/>
    <cellStyle name="Normal 6 13" xfId="40294" xr:uid="{4E5A6010-DE69-44E4-8841-A927295E5E44}"/>
    <cellStyle name="Normal 6 14" xfId="6564" xr:uid="{B90DF8D6-285C-408C-A231-177198BBE00D}"/>
    <cellStyle name="Normal 6 2" xfId="671" xr:uid="{FCBDA3D9-8CD3-4F98-9007-EE69B1502BE9}"/>
    <cellStyle name="Normal 6 2 10" xfId="9685" xr:uid="{5BC91F7A-9455-448F-8F87-CC063CB43343}"/>
    <cellStyle name="Normal 6 2 10 2" xfId="21006" xr:uid="{77B34126-F2B1-4DA2-9A5B-E598638CF502}"/>
    <cellStyle name="Normal 6 2 10 2 2" xfId="26562" xr:uid="{94CA9955-647F-4F6C-9343-F0EBC6CC4582}"/>
    <cellStyle name="Normal 6 2 10 2 3" xfId="32056" xr:uid="{E80D4803-9317-4B3C-8800-5E4C89288B88}"/>
    <cellStyle name="Normal 6 2 10 2 4" xfId="37540" xr:uid="{1BB181AC-40EF-418C-9D17-096AAE4819B6}"/>
    <cellStyle name="Normal 6 2 10 3" xfId="23833" xr:uid="{533C1E69-3FB7-4A44-B8D4-6900C6D53939}"/>
    <cellStyle name="Normal 6 2 10 4" xfId="29327" xr:uid="{6C2C46DC-5157-4BE7-BD01-C628658A063D}"/>
    <cellStyle name="Normal 6 2 10 5" xfId="34811" xr:uid="{3AD4A1AE-A0FE-4546-B6F9-C7F71E6CF0C1}"/>
    <cellStyle name="Normal 6 2 11" xfId="6565" xr:uid="{F46E43F9-2C9E-4B52-9644-E896CCD6C8D8}"/>
    <cellStyle name="Normal 6 2 2" xfId="6566" xr:uid="{234A0C9F-176C-4CBA-90F2-74DB3F701439}"/>
    <cellStyle name="Normal 6 2 2 2" xfId="14976" xr:uid="{F393C315-C67B-4DB6-AED3-404E6BD276D9}"/>
    <cellStyle name="Normal 6 2 2 2 2" xfId="22263" xr:uid="{C776650B-A889-40BB-BE9B-D25551D25440}"/>
    <cellStyle name="Normal 6 2 2 2 2 2" xfId="27819" xr:uid="{A1AF81D0-E7D1-4174-9831-54988410F44B}"/>
    <cellStyle name="Normal 6 2 2 2 2 3" xfId="33313" xr:uid="{D35D3197-9475-4F63-983C-D7AC191BBCF2}"/>
    <cellStyle name="Normal 6 2 2 2 2 4" xfId="38797" xr:uid="{A1A7E849-3597-4A9C-8CC9-93148D3DDA5B}"/>
    <cellStyle name="Normal 6 2 2 2 3" xfId="25090" xr:uid="{3F189450-1C82-465D-8B7D-C4F266570484}"/>
    <cellStyle name="Normal 6 2 2 2 4" xfId="30584" xr:uid="{5F9C709E-4490-4886-BBC8-A1DC064B8ACB}"/>
    <cellStyle name="Normal 6 2 2 2 5" xfId="36068" xr:uid="{658C0D58-6DFC-40E3-8E48-CDE0A914F666}"/>
    <cellStyle name="Normal 6 2 2 3" xfId="11914" xr:uid="{9519559D-95B5-4834-A776-D35033A34B98}"/>
    <cellStyle name="Normal 6 2 2 4" xfId="17150" xr:uid="{DE911646-122C-41E1-89C4-273FC0CE0101}"/>
    <cellStyle name="Normal 6 2 2 5" xfId="19380" xr:uid="{230998CE-3617-4654-895B-AA0FBF3A7FBE}"/>
    <cellStyle name="Normal 6 2 2 6" xfId="9686" xr:uid="{7EA5A914-1820-423C-95F4-2D2325693904}"/>
    <cellStyle name="Normal 6 2 2 6 2" xfId="21007" xr:uid="{EC54D5ED-C1B4-4E49-84F9-3BDB8FB19141}"/>
    <cellStyle name="Normal 6 2 2 6 2 2" xfId="26563" xr:uid="{79A5B9E0-7000-4C9D-B68A-E23F5FDE48F7}"/>
    <cellStyle name="Normal 6 2 2 6 2 3" xfId="32057" xr:uid="{66D7B60F-AD07-4752-AEA0-39680C568DE8}"/>
    <cellStyle name="Normal 6 2 2 6 2 4" xfId="37541" xr:uid="{6403BE0A-E60B-4058-95DB-3CACD6376092}"/>
    <cellStyle name="Normal 6 2 2 6 3" xfId="23834" xr:uid="{5C8365F4-25C3-4413-993B-D6B5DB35E408}"/>
    <cellStyle name="Normal 6 2 2 6 4" xfId="29328" xr:uid="{902C375E-7B71-41A7-B8A9-66BEFAEAB5AB}"/>
    <cellStyle name="Normal 6 2 2 6 5" xfId="34812" xr:uid="{5E63D379-257B-4A8A-9E27-ACD74B99E7AE}"/>
    <cellStyle name="Normal 6 2 3" xfId="6567" xr:uid="{C308BB11-66BA-42DC-856A-429BF7875E97}"/>
    <cellStyle name="Normal 6 2 3 2" xfId="14977" xr:uid="{BC4BE1FA-69AD-4AAF-9D61-11C207F042B8}"/>
    <cellStyle name="Normal 6 2 3 2 2" xfId="22264" xr:uid="{6C699681-0FE9-40A7-AFCC-C3743352CFE3}"/>
    <cellStyle name="Normal 6 2 3 2 2 2" xfId="27820" xr:uid="{9B91A60E-8354-4370-8DF7-8AB53A9F9CD0}"/>
    <cellStyle name="Normal 6 2 3 2 2 3" xfId="33314" xr:uid="{4FB21859-9E0D-4D9B-941D-8C97129BFEF9}"/>
    <cellStyle name="Normal 6 2 3 2 2 4" xfId="38798" xr:uid="{43AFB2B5-AB40-4A3B-8613-69C3A908E4E3}"/>
    <cellStyle name="Normal 6 2 3 2 3" xfId="25091" xr:uid="{4A117081-D0F0-4B8B-B43F-8F920D0BA729}"/>
    <cellStyle name="Normal 6 2 3 2 4" xfId="30585" xr:uid="{83005F7A-86B0-4008-BE3C-82A1E6D605E9}"/>
    <cellStyle name="Normal 6 2 3 2 5" xfId="36069" xr:uid="{E8EBF955-2D44-4F27-9667-290FF2AC757F}"/>
    <cellStyle name="Normal 6 2 3 3" xfId="11915" xr:uid="{B386F68C-90C7-4E09-91D3-1CD3921F1F30}"/>
    <cellStyle name="Normal 6 2 3 4" xfId="17151" xr:uid="{0C20EB7B-FF46-4237-86B6-E30F5B6BBA84}"/>
    <cellStyle name="Normal 6 2 3 5" xfId="19381" xr:uid="{A9E6D6A2-B870-4348-B640-1A8CA6437D92}"/>
    <cellStyle name="Normal 6 2 3 6" xfId="9687" xr:uid="{1D642E66-E299-420D-B083-53906681DF78}"/>
    <cellStyle name="Normal 6 2 3 6 2" xfId="21008" xr:uid="{009AA927-8DF9-4FF0-B482-2A6D8ECEE08F}"/>
    <cellStyle name="Normal 6 2 3 6 2 2" xfId="26564" xr:uid="{DEB6868B-AB34-4B1D-882E-5B36E6B78042}"/>
    <cellStyle name="Normal 6 2 3 6 2 3" xfId="32058" xr:uid="{CAC93623-1B05-430C-BEAA-5FA62A411D6D}"/>
    <cellStyle name="Normal 6 2 3 6 2 4" xfId="37542" xr:uid="{CA6939E6-678B-4D6C-8537-87421BB0FAE6}"/>
    <cellStyle name="Normal 6 2 3 6 3" xfId="23835" xr:uid="{5A63AA99-9F51-4147-95C4-07F2DB1D646D}"/>
    <cellStyle name="Normal 6 2 3 6 4" xfId="29329" xr:uid="{C0297378-CDDB-4381-B8D2-D8F35D7DA69A}"/>
    <cellStyle name="Normal 6 2 3 6 5" xfId="34813" xr:uid="{D4737319-A682-4A33-91E6-C6AE0F1C9519}"/>
    <cellStyle name="Normal 6 2 4" xfId="7099" xr:uid="{CD7BF450-0041-41AD-BC36-D909DA39813B}"/>
    <cellStyle name="Normal 6 2 4 2" xfId="14978" xr:uid="{3EECD386-2D1F-49AE-AB40-A26510D13810}"/>
    <cellStyle name="Normal 6 2 4 2 2" xfId="22265" xr:uid="{85F4A0C9-C4A9-4C9D-B788-DA42EA0F35BE}"/>
    <cellStyle name="Normal 6 2 4 2 2 2" xfId="27821" xr:uid="{06E46696-B344-4C93-ADC3-E1638927953E}"/>
    <cellStyle name="Normal 6 2 4 2 2 3" xfId="33315" xr:uid="{D18C1835-A35D-4161-AF8F-FC404CAD0AA2}"/>
    <cellStyle name="Normal 6 2 4 2 2 4" xfId="38799" xr:uid="{7D479AEF-C426-40A8-A7DB-957A51CA1F4E}"/>
    <cellStyle name="Normal 6 2 4 2 3" xfId="25092" xr:uid="{677727A3-C2DB-45A9-9F1A-382D2E7F02A5}"/>
    <cellStyle name="Normal 6 2 4 2 4" xfId="30586" xr:uid="{212CED5E-8CFA-4A2E-BA6F-1DF7B8143EBA}"/>
    <cellStyle name="Normal 6 2 4 2 5" xfId="36070" xr:uid="{D0DF98F0-BDDD-4578-AF8F-10023525411F}"/>
    <cellStyle name="Normal 6 2 4 3" xfId="12472" xr:uid="{E9D433B0-F6EF-4394-9A26-09A8CE6525C2}"/>
    <cellStyle name="Normal 6 2 4 4" xfId="9688" xr:uid="{32D4FF0E-0830-464F-9079-C910AB925B5F}"/>
    <cellStyle name="Normal 6 2 4 4 2" xfId="21009" xr:uid="{76A3E863-4C10-4D85-89B3-7F6C7AC8AEA4}"/>
    <cellStyle name="Normal 6 2 4 4 2 2" xfId="26565" xr:uid="{F4061958-C11A-4F5B-8CA3-17A393DEA6D0}"/>
    <cellStyle name="Normal 6 2 4 4 2 3" xfId="32059" xr:uid="{3AD48274-F478-4044-8EA4-74EFBAF96B03}"/>
    <cellStyle name="Normal 6 2 4 4 2 4" xfId="37543" xr:uid="{3AA04077-7EB0-4969-9751-9E5EC6B059A9}"/>
    <cellStyle name="Normal 6 2 4 4 3" xfId="23836" xr:uid="{7B48FD0B-C723-4DEF-9AC8-B995D5C6EF11}"/>
    <cellStyle name="Normal 6 2 4 4 4" xfId="29330" xr:uid="{E91DA3CF-475F-41AD-BBCB-E142080E66E9}"/>
    <cellStyle name="Normal 6 2 4 4 5" xfId="34814" xr:uid="{6D712CA4-C7EB-4416-BD14-6E7773E6F0C4}"/>
    <cellStyle name="Normal 6 2 5" xfId="9689" xr:uid="{C61E209A-8DDB-4AF1-9F32-5552524BF660}"/>
    <cellStyle name="Normal 6 2 5 2" xfId="21010" xr:uid="{3F9E9B62-101A-443F-BCF1-728A36FFD851}"/>
    <cellStyle name="Normal 6 2 5 2 2" xfId="26566" xr:uid="{2F56ED79-270F-49B3-A714-9A8A0D6214E4}"/>
    <cellStyle name="Normal 6 2 5 2 3" xfId="32060" xr:uid="{A1B11BB3-FBFB-4322-9356-1657718E69C9}"/>
    <cellStyle name="Normal 6 2 5 2 4" xfId="37544" xr:uid="{241A1784-B540-4D62-8DE6-EBAF95C5E59C}"/>
    <cellStyle name="Normal 6 2 5 3" xfId="23837" xr:uid="{E21742FF-6DDB-4316-82C2-BE2CBBB1190C}"/>
    <cellStyle name="Normal 6 2 5 4" xfId="29331" xr:uid="{A2524531-7A3C-4700-86ED-4F634D5E85FD}"/>
    <cellStyle name="Normal 6 2 5 5" xfId="34815" xr:uid="{4830770E-EC79-4326-8036-8D8C7F06959F}"/>
    <cellStyle name="Normal 6 2 6" xfId="14975" xr:uid="{01ED6253-9286-4D61-8AE5-6614B47F0A9F}"/>
    <cellStyle name="Normal 6 2 6 2" xfId="22262" xr:uid="{F847DCD6-2464-47B5-8ED0-06C82566EE1B}"/>
    <cellStyle name="Normal 6 2 6 2 2" xfId="27818" xr:uid="{155B66F3-1D44-4F7F-9CBD-64868D1B1A13}"/>
    <cellStyle name="Normal 6 2 6 2 3" xfId="33312" xr:uid="{4A1D90BB-2638-47B2-A620-3BC338717268}"/>
    <cellStyle name="Normal 6 2 6 2 4" xfId="38796" xr:uid="{2D6AE88E-D92E-4E4D-AE36-057FBFCA9D46}"/>
    <cellStyle name="Normal 6 2 6 3" xfId="25089" xr:uid="{FEE5F575-9ABA-4901-8425-71473AC9DDA5}"/>
    <cellStyle name="Normal 6 2 6 4" xfId="30583" xr:uid="{FE431A77-02CD-49F0-99DC-8D98EA23BE63}"/>
    <cellStyle name="Normal 6 2 6 5" xfId="36067" xr:uid="{ED074912-1B64-4DA2-8CE7-A38BC3AED06D}"/>
    <cellStyle name="Normal 6 2 7" xfId="11913" xr:uid="{DE40A98C-1B61-46DA-BE00-A12ED67FD21D}"/>
    <cellStyle name="Normal 6 2 8" xfId="17149" xr:uid="{CD41168A-31BE-4889-BCC3-A6AEA7B1D0DC}"/>
    <cellStyle name="Normal 6 2 9" xfId="19379" xr:uid="{CF6BBE09-CAAD-43E1-8338-D0034106E673}"/>
    <cellStyle name="Normal 6 3" xfId="6568" xr:uid="{E61A04E1-BF3B-452D-A836-E8D204387954}"/>
    <cellStyle name="Normal 6 3 10" xfId="9690" xr:uid="{0B904FFC-8454-42C1-9A99-B0CFF4D99731}"/>
    <cellStyle name="Normal 6 3 10 2" xfId="21011" xr:uid="{C2037F5B-A8CE-4AE6-9C80-04AC4798E0A8}"/>
    <cellStyle name="Normal 6 3 10 2 2" xfId="26567" xr:uid="{BE292D09-33A2-46E2-BF6F-F0F5CED7D0B0}"/>
    <cellStyle name="Normal 6 3 10 2 3" xfId="32061" xr:uid="{E06B7FE1-EBE3-4C11-9700-5E6015D85A5D}"/>
    <cellStyle name="Normal 6 3 10 2 4" xfId="37545" xr:uid="{007BE399-0AFB-4541-A25F-5D38CE9F65BF}"/>
    <cellStyle name="Normal 6 3 10 3" xfId="23838" xr:uid="{7F87F929-BF98-4400-89EC-90CA3B0B1964}"/>
    <cellStyle name="Normal 6 3 10 4" xfId="29332" xr:uid="{B644A621-C88F-41EE-BF3C-F6B1CFF70196}"/>
    <cellStyle name="Normal 6 3 10 5" xfId="34816" xr:uid="{E0572F2F-1B64-4B01-9127-17BFF1B6283A}"/>
    <cellStyle name="Normal 6 3 2" xfId="6569" xr:uid="{30310806-BCF6-4480-810B-B20E139DF587}"/>
    <cellStyle name="Normal 6 3 2 2" xfId="14980" xr:uid="{00DA1A47-C982-4ED0-91B7-0D0816494ABC}"/>
    <cellStyle name="Normal 6 3 2 2 2" xfId="22267" xr:uid="{0201263B-215A-4855-81E8-F81AF62BA556}"/>
    <cellStyle name="Normal 6 3 2 2 2 2" xfId="27823" xr:uid="{DB104397-D95C-40FB-9E69-039149A1679C}"/>
    <cellStyle name="Normal 6 3 2 2 2 3" xfId="33317" xr:uid="{EBA9704A-22F9-4E26-985E-F1BC57CEE6B4}"/>
    <cellStyle name="Normal 6 3 2 2 2 4" xfId="38801" xr:uid="{C5687939-7EDF-4CF2-9A8D-C9C650123EDA}"/>
    <cellStyle name="Normal 6 3 2 2 3" xfId="25094" xr:uid="{7567083D-39D0-4112-8D6C-58C9277C0AA9}"/>
    <cellStyle name="Normal 6 3 2 2 4" xfId="30588" xr:uid="{D93D3434-E8B5-4F66-9765-D901CA964D59}"/>
    <cellStyle name="Normal 6 3 2 2 5" xfId="36072" xr:uid="{EC8CB7E6-6CED-42A7-9B47-38D02B38D910}"/>
    <cellStyle name="Normal 6 3 2 3" xfId="11917" xr:uid="{6FE78C8D-BC66-4A88-8CE5-1E4F40BA6AEF}"/>
    <cellStyle name="Normal 6 3 2 4" xfId="17153" xr:uid="{739EBC27-597E-4A04-AD12-D2B9B4C1060A}"/>
    <cellStyle name="Normal 6 3 2 5" xfId="19383" xr:uid="{0E7BBE18-A2E2-49B0-8A40-2BAD92A0C496}"/>
    <cellStyle name="Normal 6 3 2 6" xfId="9691" xr:uid="{29981D1C-AA66-4726-BC7C-993E13C18C9F}"/>
    <cellStyle name="Normal 6 3 2 6 2" xfId="21012" xr:uid="{2B230624-53C3-452A-A16A-A2844A1FFB2D}"/>
    <cellStyle name="Normal 6 3 2 6 2 2" xfId="26568" xr:uid="{932218CF-6E6A-4F1B-9311-B1C7B49C9402}"/>
    <cellStyle name="Normal 6 3 2 6 2 3" xfId="32062" xr:uid="{3A86E497-458F-4171-88A9-BC8CC665498B}"/>
    <cellStyle name="Normal 6 3 2 6 2 4" xfId="37546" xr:uid="{B60EE6C0-1DA0-467B-8F2A-1AB85756EAD6}"/>
    <cellStyle name="Normal 6 3 2 6 3" xfId="23839" xr:uid="{E138BE8D-FF37-4282-9090-07FB3E64CA78}"/>
    <cellStyle name="Normal 6 3 2 6 4" xfId="29333" xr:uid="{8FC3DB8C-E937-49A6-9576-75DF4819B41E}"/>
    <cellStyle name="Normal 6 3 2 6 5" xfId="34817" xr:uid="{32EDDCA3-2212-4B51-AC56-8163400AA747}"/>
    <cellStyle name="Normal 6 3 3" xfId="6570" xr:uid="{D7B0590D-C66B-402D-94BC-402D07F52AF9}"/>
    <cellStyle name="Normal 6 3 3 2" xfId="14981" xr:uid="{7139DC9C-C9CF-45DD-96F0-406D72F55290}"/>
    <cellStyle name="Normal 6 3 3 2 2" xfId="22268" xr:uid="{9F47C7B4-820C-426C-9366-6F343CDD5B20}"/>
    <cellStyle name="Normal 6 3 3 2 2 2" xfId="27824" xr:uid="{983A12FE-66DA-4262-98EA-1F513209B395}"/>
    <cellStyle name="Normal 6 3 3 2 2 3" xfId="33318" xr:uid="{A93E5D1D-0D73-40AF-93C7-3B9EEB1D0E44}"/>
    <cellStyle name="Normal 6 3 3 2 2 4" xfId="38802" xr:uid="{32C5CA30-163D-4CDE-A78E-E01B0219048E}"/>
    <cellStyle name="Normal 6 3 3 2 3" xfId="25095" xr:uid="{20258857-AC23-4455-97E6-D56969776D56}"/>
    <cellStyle name="Normal 6 3 3 2 4" xfId="30589" xr:uid="{DA47ACC2-5AEF-4FC5-8F70-AB130223582B}"/>
    <cellStyle name="Normal 6 3 3 2 5" xfId="36073" xr:uid="{C7573B21-9BD1-4BE5-B41D-49B10FF8CDA3}"/>
    <cellStyle name="Normal 6 3 3 3" xfId="11918" xr:uid="{452217B4-3DE4-4CF7-9747-AEFA0CB3B6FF}"/>
    <cellStyle name="Normal 6 3 3 4" xfId="17154" xr:uid="{CCBC2CD3-35EB-4F3B-A445-3411484E343F}"/>
    <cellStyle name="Normal 6 3 3 5" xfId="19384" xr:uid="{3CDC0019-A9E7-4C33-935A-E82822494244}"/>
    <cellStyle name="Normal 6 3 3 6" xfId="9692" xr:uid="{6294B5D9-1056-468C-838B-3CA34F73396D}"/>
    <cellStyle name="Normal 6 3 3 6 2" xfId="21013" xr:uid="{7A61B3A7-B768-49CF-BA19-263118C4C5A2}"/>
    <cellStyle name="Normal 6 3 3 6 2 2" xfId="26569" xr:uid="{F67C3D69-BDE7-417D-B268-A5177DAAC9FF}"/>
    <cellStyle name="Normal 6 3 3 6 2 3" xfId="32063" xr:uid="{80676417-0D09-4BAB-826C-B1913FF3625D}"/>
    <cellStyle name="Normal 6 3 3 6 2 4" xfId="37547" xr:uid="{9AA4468B-AEB9-4D3C-8667-1A6F71226876}"/>
    <cellStyle name="Normal 6 3 3 6 3" xfId="23840" xr:uid="{ECD36880-8135-4406-9DD3-80A46281C89B}"/>
    <cellStyle name="Normal 6 3 3 6 4" xfId="29334" xr:uid="{68146A02-4FB8-4FC2-817D-A58FDEB09D08}"/>
    <cellStyle name="Normal 6 3 3 6 5" xfId="34818" xr:uid="{53BFC83B-D190-4816-966A-668EA8CF4839}"/>
    <cellStyle name="Normal 6 3 4" xfId="7202" xr:uid="{7392642F-4534-448C-B5DA-2A030B03BA1A}"/>
    <cellStyle name="Normal 6 3 4 2" xfId="14982" xr:uid="{91E2EEC0-C758-4DB8-9338-A55CB7E12B16}"/>
    <cellStyle name="Normal 6 3 4 2 2" xfId="22269" xr:uid="{2B9641D0-7E28-4BD0-9240-98511F97B8E5}"/>
    <cellStyle name="Normal 6 3 4 2 2 2" xfId="27825" xr:uid="{4F76EFA9-42A5-49DF-9B43-7837B13668D1}"/>
    <cellStyle name="Normal 6 3 4 2 2 3" xfId="33319" xr:uid="{64E68A08-E7E5-4602-BA01-D2B7DD8D7713}"/>
    <cellStyle name="Normal 6 3 4 2 2 4" xfId="38803" xr:uid="{9EF1E0D6-CAD4-4CED-A395-9AE56B009073}"/>
    <cellStyle name="Normal 6 3 4 2 3" xfId="25096" xr:uid="{50078FD3-991E-476D-92B5-59F0247EA9CA}"/>
    <cellStyle name="Normal 6 3 4 2 4" xfId="30590" xr:uid="{04A511CA-4868-4A4E-8434-4D3A6580E80C}"/>
    <cellStyle name="Normal 6 3 4 2 5" xfId="36074" xr:uid="{84F7B648-8531-407A-8AA2-332F9B05ED99}"/>
    <cellStyle name="Normal 6 3 4 3" xfId="12473" xr:uid="{0FF69D89-B55D-4354-9263-D2FDEF3E3416}"/>
    <cellStyle name="Normal 6 3 4 4" xfId="9693" xr:uid="{78A07C91-AAB5-47D8-BD3B-9B2D8D64D987}"/>
    <cellStyle name="Normal 6 3 4 4 2" xfId="21014" xr:uid="{A10DFBA3-B768-412E-8178-5A181545955C}"/>
    <cellStyle name="Normal 6 3 4 4 2 2" xfId="26570" xr:uid="{1DAA67FF-47E2-441C-BC7B-AC3F78A02ACE}"/>
    <cellStyle name="Normal 6 3 4 4 2 3" xfId="32064" xr:uid="{F41BC92D-CF4D-409C-B9A6-E7CEDA27052B}"/>
    <cellStyle name="Normal 6 3 4 4 2 4" xfId="37548" xr:uid="{A5E7782B-0834-46D5-BF2D-08FA4C25F6E4}"/>
    <cellStyle name="Normal 6 3 4 4 3" xfId="23841" xr:uid="{C3D9CE23-8CC8-4EEA-9828-298F6A701368}"/>
    <cellStyle name="Normal 6 3 4 4 4" xfId="29335" xr:uid="{19C50EEE-8FC3-4307-ADBF-B7DECCD74656}"/>
    <cellStyle name="Normal 6 3 4 4 5" xfId="34819" xr:uid="{64851E52-7567-4F1B-BDC7-B4791454B18B}"/>
    <cellStyle name="Normal 6 3 5" xfId="9694" xr:uid="{6251ADDE-439D-4EC5-9D78-B9BFD0711772}"/>
    <cellStyle name="Normal 6 3 5 2" xfId="21015" xr:uid="{AFA76391-6EBA-410E-994E-4633B5F9A004}"/>
    <cellStyle name="Normal 6 3 5 2 2" xfId="26571" xr:uid="{03B3B60F-2B68-429A-A489-8ED68124655B}"/>
    <cellStyle name="Normal 6 3 5 2 3" xfId="32065" xr:uid="{C0CEAF1F-10FB-43F0-B256-1E13C614BAEF}"/>
    <cellStyle name="Normal 6 3 5 2 4" xfId="37549" xr:uid="{7A0E45E3-73C1-46C0-B1A6-3577B2E1C516}"/>
    <cellStyle name="Normal 6 3 5 3" xfId="23842" xr:uid="{AA0B0455-47C1-40BE-8E65-D439AF7C58EE}"/>
    <cellStyle name="Normal 6 3 5 4" xfId="29336" xr:uid="{1412B248-CCEA-486E-B347-AC96668F55BE}"/>
    <cellStyle name="Normal 6 3 5 5" xfId="34820" xr:uid="{2CDEAAC4-4A95-45E3-B696-3E702BBF1FCC}"/>
    <cellStyle name="Normal 6 3 6" xfId="14979" xr:uid="{E1414206-957D-41B0-A898-B544BC07948D}"/>
    <cellStyle name="Normal 6 3 6 2" xfId="22266" xr:uid="{E32A2C12-74A8-4267-AF90-5CC48336BBC5}"/>
    <cellStyle name="Normal 6 3 6 2 2" xfId="27822" xr:uid="{40496E2A-5825-4772-903B-72A2541F9F72}"/>
    <cellStyle name="Normal 6 3 6 2 3" xfId="33316" xr:uid="{27158897-B665-46EC-A4CB-032FC9DBF359}"/>
    <cellStyle name="Normal 6 3 6 2 4" xfId="38800" xr:uid="{14F773E1-8703-474B-9592-4A1C8D60BF56}"/>
    <cellStyle name="Normal 6 3 6 3" xfId="25093" xr:uid="{F309BE34-CC07-41C2-A2F4-D95B8487076D}"/>
    <cellStyle name="Normal 6 3 6 4" xfId="30587" xr:uid="{C9C7AFDF-C76C-4862-9C86-1683B8ADEAE2}"/>
    <cellStyle name="Normal 6 3 6 5" xfId="36071" xr:uid="{70267239-1656-48B4-A13C-0EC925EF717B}"/>
    <cellStyle name="Normal 6 3 7" xfId="11916" xr:uid="{13748AC3-EB54-4191-BBCA-55A9C14800C1}"/>
    <cellStyle name="Normal 6 3 8" xfId="17152" xr:uid="{4C1DE258-00EF-48A6-BDAF-DDC1C88A90FD}"/>
    <cellStyle name="Normal 6 3 9" xfId="19382" xr:uid="{9889279A-2F1E-4F0B-BEE4-F124AC266E38}"/>
    <cellStyle name="Normal 6 4" xfId="6571" xr:uid="{19ADCDAB-FEF1-4218-BE08-B7CDF46B88CE}"/>
    <cellStyle name="Normal 6 4 2" xfId="14983" xr:uid="{1A195D25-BA60-4BF8-91BF-712EF913837D}"/>
    <cellStyle name="Normal 6 4 2 2" xfId="22270" xr:uid="{56E209F2-1834-431A-AB4D-3496C0E9C105}"/>
    <cellStyle name="Normal 6 4 2 2 2" xfId="27826" xr:uid="{33B0F4A4-F7CB-47ED-9323-D64CAB1D044E}"/>
    <cellStyle name="Normal 6 4 2 2 3" xfId="33320" xr:uid="{1F1488AC-5897-4215-BACE-3C9FEF1EC880}"/>
    <cellStyle name="Normal 6 4 2 2 4" xfId="38804" xr:uid="{C293CBC1-20E5-472C-805B-4CA503FA02C4}"/>
    <cellStyle name="Normal 6 4 2 3" xfId="25097" xr:uid="{F25BBD0B-CD91-4155-AE8A-6CE6629643D5}"/>
    <cellStyle name="Normal 6 4 2 4" xfId="30591" xr:uid="{104BB710-3B27-43C0-A49F-FF5CF314CCF8}"/>
    <cellStyle name="Normal 6 4 2 5" xfId="36075" xr:uid="{15D94383-F525-4B4C-85F5-6CFC82E5C18E}"/>
    <cellStyle name="Normal 6 4 3" xfId="11919" xr:uid="{B6EA938A-1F09-4B18-A6E1-FE3A8E61EB1E}"/>
    <cellStyle name="Normal 6 4 4" xfId="17155" xr:uid="{18ABE6B1-73AD-4E43-8D39-098EB66C36CE}"/>
    <cellStyle name="Normal 6 4 5" xfId="19385" xr:uid="{C61481EF-B06C-425E-89E1-590F54392A41}"/>
    <cellStyle name="Normal 6 4 6" xfId="9695" xr:uid="{B5963F08-E6E8-4B24-B43A-2093FDEEA2CF}"/>
    <cellStyle name="Normal 6 4 6 2" xfId="21016" xr:uid="{CC90A868-B65B-4D55-B86C-D7E14A0D27D0}"/>
    <cellStyle name="Normal 6 4 6 2 2" xfId="26572" xr:uid="{6AA8D1E8-F341-4302-88E8-6B73D4A98161}"/>
    <cellStyle name="Normal 6 4 6 2 3" xfId="32066" xr:uid="{EAA5CAD2-23E0-4577-9BFD-06B0C0944F95}"/>
    <cellStyle name="Normal 6 4 6 2 4" xfId="37550" xr:uid="{C10AAD77-417F-4F0A-A1E3-F981907CED8D}"/>
    <cellStyle name="Normal 6 4 6 3" xfId="23843" xr:uid="{6915CF57-8F49-4375-8627-6D388B713496}"/>
    <cellStyle name="Normal 6 4 6 4" xfId="29337" xr:uid="{79BA53C1-2427-4D79-B635-84C5248B9682}"/>
    <cellStyle name="Normal 6 4 6 5" xfId="34821" xr:uid="{CFE97340-D5FB-4D46-A807-EC48D97E39C4}"/>
    <cellStyle name="Normal 6 5" xfId="6572" xr:uid="{0C3487E9-5BEC-4D39-9BF9-F1F0F940D4C0}"/>
    <cellStyle name="Normal 6 5 2" xfId="14984" xr:uid="{DFB03A78-8469-45E9-BA4E-3A4A4BD5EA3C}"/>
    <cellStyle name="Normal 6 5 2 2" xfId="22271" xr:uid="{AFC7695A-AAD7-4046-B3DC-9B3732E116D2}"/>
    <cellStyle name="Normal 6 5 2 2 2" xfId="27827" xr:uid="{9595DD9C-598B-4D37-8B39-EF6548A6BFA3}"/>
    <cellStyle name="Normal 6 5 2 2 3" xfId="33321" xr:uid="{9197BB56-54A8-4F40-ACE5-00ACE7904CAA}"/>
    <cellStyle name="Normal 6 5 2 2 4" xfId="38805" xr:uid="{06ADB1E7-3EF9-461C-94CB-AFBF003D6CE1}"/>
    <cellStyle name="Normal 6 5 2 3" xfId="25098" xr:uid="{E54B9799-6E1D-45C5-96CB-706BAF9A74AF}"/>
    <cellStyle name="Normal 6 5 2 4" xfId="30592" xr:uid="{5FA553E7-6265-4F0E-9792-016C94B0FE90}"/>
    <cellStyle name="Normal 6 5 2 5" xfId="36076" xr:uid="{1C19B478-140B-441D-A4ED-AC34F7598D45}"/>
    <cellStyle name="Normal 6 5 3" xfId="11920" xr:uid="{15A78470-B646-4356-8E1C-2866419B8C10}"/>
    <cellStyle name="Normal 6 5 4" xfId="17156" xr:uid="{AE4591BB-67FA-4A1E-90BD-E0F3517F4B47}"/>
    <cellStyle name="Normal 6 5 5" xfId="19386" xr:uid="{6D49FA14-B3E1-45B6-BFE9-356919266E2E}"/>
    <cellStyle name="Normal 6 5 6" xfId="9696" xr:uid="{F381FB1D-37FA-4C7B-B078-4D33D5089B43}"/>
    <cellStyle name="Normal 6 5 6 2" xfId="21017" xr:uid="{C5884DDF-B70D-4B5A-9951-7829C2F0B203}"/>
    <cellStyle name="Normal 6 5 6 2 2" xfId="26573" xr:uid="{8BAAD877-E455-4472-9B82-68B0DC1ED206}"/>
    <cellStyle name="Normal 6 5 6 2 3" xfId="32067" xr:uid="{716957B8-0A45-424B-A3FB-2F9ABA8A2F11}"/>
    <cellStyle name="Normal 6 5 6 2 4" xfId="37551" xr:uid="{0E2B9148-D5A1-4894-BD86-205EF8CCB729}"/>
    <cellStyle name="Normal 6 5 6 3" xfId="23844" xr:uid="{C08964DD-6FB7-4C0D-B74E-C9C80A7FF3C3}"/>
    <cellStyle name="Normal 6 5 6 4" xfId="29338" xr:uid="{6A394C3F-7C8A-44BD-89EA-0135F03E8163}"/>
    <cellStyle name="Normal 6 5 6 5" xfId="34822" xr:uid="{AD23E9E2-75DC-4AD3-9FFD-B81EB8692F9D}"/>
    <cellStyle name="Normal 6 6" xfId="7098" xr:uid="{48B89CC6-DCE3-446D-AAE1-8258FB7B5906}"/>
    <cellStyle name="Normal 6 6 2" xfId="14985" xr:uid="{8189F806-9997-43DC-9CBF-B63F0F63CC83}"/>
    <cellStyle name="Normal 6 6 2 2" xfId="22272" xr:uid="{99C5A38A-DCD7-4674-A458-39E83183E5BA}"/>
    <cellStyle name="Normal 6 6 2 2 2" xfId="27828" xr:uid="{EF02EDDA-03BA-406B-9626-539D9E52A90D}"/>
    <cellStyle name="Normal 6 6 2 2 3" xfId="33322" xr:uid="{E913D304-39ED-42C0-A0EB-99D7D2EFC78A}"/>
    <cellStyle name="Normal 6 6 2 2 4" xfId="38806" xr:uid="{F7CB5BB1-3E7A-43EB-A5DC-CDEF96360A86}"/>
    <cellStyle name="Normal 6 6 2 3" xfId="25099" xr:uid="{EA8C1C31-55FF-4C54-9938-C093B170EDE7}"/>
    <cellStyle name="Normal 6 6 2 4" xfId="30593" xr:uid="{6605DEF3-4049-4882-A898-5F0051D960AD}"/>
    <cellStyle name="Normal 6 6 2 5" xfId="36077" xr:uid="{5D70DC63-AB7F-4E56-9D35-19E2AB83A3C3}"/>
    <cellStyle name="Normal 6 6 3" xfId="12471" xr:uid="{01D011D1-A343-485D-B52E-BE1F51523FDB}"/>
    <cellStyle name="Normal 6 6 4" xfId="9697" xr:uid="{93CD395D-C65C-4EED-A2F4-A7D247D801BA}"/>
    <cellStyle name="Normal 6 6 4 2" xfId="21018" xr:uid="{6534964F-9127-43D2-98D2-266B08DDAB6B}"/>
    <cellStyle name="Normal 6 6 4 2 2" xfId="26574" xr:uid="{E3EE692B-92DC-4A52-BF80-46E5B2146BBF}"/>
    <cellStyle name="Normal 6 6 4 2 3" xfId="32068" xr:uid="{7146F595-FF3D-4E30-8AFF-914F090FC5B7}"/>
    <cellStyle name="Normal 6 6 4 2 4" xfId="37552" xr:uid="{512873E9-3CDD-4335-A131-2701EEFCA948}"/>
    <cellStyle name="Normal 6 6 4 3" xfId="23845" xr:uid="{15CCC498-B180-4405-BB54-2615EB4D7E74}"/>
    <cellStyle name="Normal 6 6 4 4" xfId="29339" xr:uid="{187A1AB0-FFC0-4F51-9138-C0E39246F05B}"/>
    <cellStyle name="Normal 6 6 4 5" xfId="34823" xr:uid="{CF524956-39BB-43E6-81D4-ADEE73FA1ABB}"/>
    <cellStyle name="Normal 6 7" xfId="9698" xr:uid="{5C56EABA-0A60-4912-BF6D-915066CB24EA}"/>
    <cellStyle name="Normal 6 7 2" xfId="21019" xr:uid="{6A07065E-75B5-4B30-9577-3B70ADA06954}"/>
    <cellStyle name="Normal 6 7 2 2" xfId="26575" xr:uid="{AE5F57E3-4737-4D66-970A-52C00CB63118}"/>
    <cellStyle name="Normal 6 7 2 3" xfId="32069" xr:uid="{B6F06C71-9BC2-4C5D-9F9F-3361D6E08164}"/>
    <cellStyle name="Normal 6 7 2 4" xfId="37553" xr:uid="{C2D265A8-26EC-4DBF-91B0-38BBFCB7E874}"/>
    <cellStyle name="Normal 6 7 3" xfId="23846" xr:uid="{2523AE0C-0AA1-464B-9B27-87271297D90E}"/>
    <cellStyle name="Normal 6 7 4" xfId="29340" xr:uid="{F7BC384D-6F31-4112-9FBA-8378DFBA1291}"/>
    <cellStyle name="Normal 6 7 5" xfId="34824" xr:uid="{D5250D83-76F5-4160-ACDA-91987DA053F4}"/>
    <cellStyle name="Normal 6 8" xfId="14974" xr:uid="{E594FAC7-2A6C-46AA-9972-737DCB8FC6F3}"/>
    <cellStyle name="Normal 6 8 2" xfId="22261" xr:uid="{17048907-4E8C-43A1-A7E9-F0D1DBB7501D}"/>
    <cellStyle name="Normal 6 8 2 2" xfId="27817" xr:uid="{C966CEDE-6383-4548-8593-63A0874B1B16}"/>
    <cellStyle name="Normal 6 8 2 3" xfId="33311" xr:uid="{001834C2-71FD-4D29-8387-814A5C85D719}"/>
    <cellStyle name="Normal 6 8 2 4" xfId="38795" xr:uid="{E3ED1D97-26B2-4BEA-AFC9-E21393BA5B2C}"/>
    <cellStyle name="Normal 6 8 3" xfId="25088" xr:uid="{006814B2-D2F6-49F8-BFBA-580517C7D7F4}"/>
    <cellStyle name="Normal 6 8 4" xfId="30582" xr:uid="{666600AD-C0F2-4A6A-86FE-31DD8121615F}"/>
    <cellStyle name="Normal 6 8 5" xfId="36066" xr:uid="{9592BFE9-27AF-4725-BA05-9DCF0F03C3EA}"/>
    <cellStyle name="Normal 6 9" xfId="11912" xr:uid="{17D9A667-1B0A-4A76-A688-3F1B3739E004}"/>
    <cellStyle name="Normal 6_2207 Estados Financieros al 31.12.2009 - Frigorífico Concepción S.A FINAL" xfId="6573" xr:uid="{4C12B962-96B6-4F57-890D-240CDDC4CCA7}"/>
    <cellStyle name="Normal 60" xfId="6574" xr:uid="{398DF289-89F3-4B89-A31A-9F91696BB634}"/>
    <cellStyle name="Normal 60 2" xfId="6575" xr:uid="{D286E9A9-378B-4E26-B7EA-7559ECC6CF44}"/>
    <cellStyle name="Normal 60 2 2" xfId="14987" xr:uid="{7957445C-C46B-450E-A885-B87E0732ACFE}"/>
    <cellStyle name="Normal 60 2 2 2" xfId="22274" xr:uid="{896F0A01-C2B7-4C4A-B056-AAF02E600C91}"/>
    <cellStyle name="Normal 60 2 2 2 2" xfId="27830" xr:uid="{C88961DE-1358-4870-8087-D57B1A27A8D5}"/>
    <cellStyle name="Normal 60 2 2 2 3" xfId="33324" xr:uid="{626C67B8-8859-476A-B4BE-CD9648A1F2B9}"/>
    <cellStyle name="Normal 60 2 2 2 4" xfId="38808" xr:uid="{695B1375-040B-49E4-B826-0DF76208F69F}"/>
    <cellStyle name="Normal 60 2 2 3" xfId="25101" xr:uid="{4BCFAA13-C4EA-45A7-8D60-6C1809524C90}"/>
    <cellStyle name="Normal 60 2 2 4" xfId="30595" xr:uid="{59F20CB9-A687-46A3-9BF6-4285586DE2DF}"/>
    <cellStyle name="Normal 60 2 2 5" xfId="36079" xr:uid="{4ED820D0-2C6F-4084-8D25-9328048C8B4F}"/>
    <cellStyle name="Normal 60 2 3" xfId="11922" xr:uid="{B2FB74F1-4D5F-4910-A649-026DAA68B235}"/>
    <cellStyle name="Normal 60 2 4" xfId="17158" xr:uid="{FAA27904-B2CF-4D02-B36B-7627DA2D3AE9}"/>
    <cellStyle name="Normal 60 2 5" xfId="19388" xr:uid="{C8088065-A83F-467B-979A-63CE36A3A33D}"/>
    <cellStyle name="Normal 60 2 6" xfId="9700" xr:uid="{90303D04-4D4A-4409-8D14-8AB9439F6B7E}"/>
    <cellStyle name="Normal 60 2 6 2" xfId="21021" xr:uid="{46A41E78-61D9-4829-AED5-A8F7CA001BC0}"/>
    <cellStyle name="Normal 60 2 6 2 2" xfId="26577" xr:uid="{50CA4F6F-A709-477D-8E0C-7B43FFD767F5}"/>
    <cellStyle name="Normal 60 2 6 2 3" xfId="32071" xr:uid="{50081802-8725-40C7-8C19-D40260D72F38}"/>
    <cellStyle name="Normal 60 2 6 2 4" xfId="37555" xr:uid="{458C4C33-CB58-4A96-A077-2C34A16D539E}"/>
    <cellStyle name="Normal 60 2 6 3" xfId="23848" xr:uid="{5DA33514-CE5F-4013-B392-43709BB6EBF2}"/>
    <cellStyle name="Normal 60 2 6 4" xfId="29342" xr:uid="{2D554F87-DF73-40EE-9C36-4453A9051F82}"/>
    <cellStyle name="Normal 60 2 6 5" xfId="34826" xr:uid="{F4FA446E-D6E5-4125-9189-2A7408831F75}"/>
    <cellStyle name="Normal 60 3" xfId="6576" xr:uid="{B601A7F9-C05B-4DFA-B46F-79A9890CFF8C}"/>
    <cellStyle name="Normal 60 3 2" xfId="14988" xr:uid="{6B821832-6970-44AB-A4EF-E3561A705629}"/>
    <cellStyle name="Normal 60 3 2 2" xfId="22275" xr:uid="{2CB620F1-ABD0-4172-94E2-7B6A4C8C26ED}"/>
    <cellStyle name="Normal 60 3 2 2 2" xfId="27831" xr:uid="{C79BFB9E-4B27-44F9-8A23-D696908E3D77}"/>
    <cellStyle name="Normal 60 3 2 2 3" xfId="33325" xr:uid="{4DE5CCB1-500B-444F-A2EB-DADA5179ABD2}"/>
    <cellStyle name="Normal 60 3 2 2 4" xfId="38809" xr:uid="{80632E87-1B95-4AB0-B355-33A50EFF59E2}"/>
    <cellStyle name="Normal 60 3 2 3" xfId="25102" xr:uid="{5A96E59C-6E8C-4F82-95DE-0BF3A620D319}"/>
    <cellStyle name="Normal 60 3 2 4" xfId="30596" xr:uid="{B354AC18-F7EC-48C5-A751-A3C3178D6C00}"/>
    <cellStyle name="Normal 60 3 2 5" xfId="36080" xr:uid="{2D05EA86-71B7-4806-A6A3-8544879B92ED}"/>
    <cellStyle name="Normal 60 3 3" xfId="11923" xr:uid="{340F6F57-6268-4170-9842-D73C22230B20}"/>
    <cellStyle name="Normal 60 3 4" xfId="17159" xr:uid="{2544263A-F31D-48DE-B96E-95C17897ED2D}"/>
    <cellStyle name="Normal 60 3 5" xfId="19389" xr:uid="{5A444A85-1016-4542-AF3C-2518D6B3C82E}"/>
    <cellStyle name="Normal 60 3 6" xfId="9701" xr:uid="{91FECDD6-4E76-4A62-A1FC-5A874F07EC86}"/>
    <cellStyle name="Normal 60 3 6 2" xfId="21022" xr:uid="{AED3F562-7C24-4A3C-A136-1BD3D5409604}"/>
    <cellStyle name="Normal 60 3 6 2 2" xfId="26578" xr:uid="{DFBDEBD8-8355-43B7-96C7-D03E2732F90B}"/>
    <cellStyle name="Normal 60 3 6 2 3" xfId="32072" xr:uid="{273B5A11-AC7D-433F-9DE6-5A9595C570B1}"/>
    <cellStyle name="Normal 60 3 6 2 4" xfId="37556" xr:uid="{7151F592-80DE-4B0B-A7E2-F52300CF9568}"/>
    <cellStyle name="Normal 60 3 6 3" xfId="23849" xr:uid="{8F6696B7-8A7F-499F-8B2D-663CE556E4AE}"/>
    <cellStyle name="Normal 60 3 6 4" xfId="29343" xr:uid="{B3EBE0F7-3039-493F-BC12-130AA4B9A571}"/>
    <cellStyle name="Normal 60 3 6 5" xfId="34827" xr:uid="{4988FC12-B69F-4BCC-8D18-0CF7D8A92EEA}"/>
    <cellStyle name="Normal 60 4" xfId="6577" xr:uid="{1780A174-2F16-40BE-9B56-F74D1F2EFA6D}"/>
    <cellStyle name="Normal 60 4 2" xfId="14989" xr:uid="{BB37E7B7-E5A2-42D0-8FDD-9F54FCB7F23C}"/>
    <cellStyle name="Normal 60 4 2 2" xfId="22276" xr:uid="{6E3CA13C-DFBA-4CA4-B75B-22E8790507D4}"/>
    <cellStyle name="Normal 60 4 2 2 2" xfId="27832" xr:uid="{6B3D64D0-904D-4FF9-988E-41EC7BCD29A3}"/>
    <cellStyle name="Normal 60 4 2 2 3" xfId="33326" xr:uid="{E542146D-1B9D-4183-A503-D33A02A68706}"/>
    <cellStyle name="Normal 60 4 2 2 4" xfId="38810" xr:uid="{AC17FD2D-A575-499C-95B9-F90C126EE1C0}"/>
    <cellStyle name="Normal 60 4 2 3" xfId="25103" xr:uid="{E01A123F-8EFE-4C51-A400-FB703FB07D51}"/>
    <cellStyle name="Normal 60 4 2 4" xfId="30597" xr:uid="{30B1ABB2-833A-4608-A27C-1FF7AF578CD2}"/>
    <cellStyle name="Normal 60 4 2 5" xfId="36081" xr:uid="{796A99E1-2411-47B9-9487-DC13C4EE93AA}"/>
    <cellStyle name="Normal 60 4 3" xfId="11924" xr:uid="{86DD02DE-14CA-4FD8-8F37-DE768C5C6D1C}"/>
    <cellStyle name="Normal 60 4 4" xfId="17160" xr:uid="{1E1429C6-F537-4500-BA17-9178B0818430}"/>
    <cellStyle name="Normal 60 4 5" xfId="19390" xr:uid="{5AC6F3B0-52D9-4D89-9AC7-A8DC36963D7E}"/>
    <cellStyle name="Normal 60 4 6" xfId="9702" xr:uid="{FA0B5AF5-7F8B-4E3E-882F-61C73C51F042}"/>
    <cellStyle name="Normal 60 4 6 2" xfId="21023" xr:uid="{31C1C0F6-50DC-41D7-ADA0-FEE6BEB597A8}"/>
    <cellStyle name="Normal 60 4 6 2 2" xfId="26579" xr:uid="{1F35B65C-4F56-44A2-BAFC-5F5714896DC3}"/>
    <cellStyle name="Normal 60 4 6 2 3" xfId="32073" xr:uid="{8487771E-EF94-4454-B74F-4099367A9143}"/>
    <cellStyle name="Normal 60 4 6 2 4" xfId="37557" xr:uid="{C561E0C8-04AB-461A-BBF8-1571ABDBABBB}"/>
    <cellStyle name="Normal 60 4 6 3" xfId="23850" xr:uid="{D84BFBC2-F71A-487A-8E3B-3DB81F8C04AB}"/>
    <cellStyle name="Normal 60 4 6 4" xfId="29344" xr:uid="{5E79E6A2-B6AB-45E0-B0C6-875AE78DAAFE}"/>
    <cellStyle name="Normal 60 4 6 5" xfId="34828" xr:uid="{B8D7AB3B-FCFA-462D-B51E-1EBC902F5D47}"/>
    <cellStyle name="Normal 60 5" xfId="14986" xr:uid="{7443CC91-1861-4936-A0A5-02DF2FEA4F0E}"/>
    <cellStyle name="Normal 60 5 2" xfId="22273" xr:uid="{9E01889A-4E4F-40CC-B27D-4CA0E71ECCBC}"/>
    <cellStyle name="Normal 60 5 2 2" xfId="27829" xr:uid="{3B134D01-2D28-4F8C-B817-7A553F059EAC}"/>
    <cellStyle name="Normal 60 5 2 3" xfId="33323" xr:uid="{3EE7F52F-C654-404A-B4A8-A425C594841C}"/>
    <cellStyle name="Normal 60 5 2 4" xfId="38807" xr:uid="{194EED2B-33FB-4731-A1AE-D23A747293EF}"/>
    <cellStyle name="Normal 60 5 3" xfId="25100" xr:uid="{7C1AE3AC-FEEE-40A1-AA86-C4FB2731A497}"/>
    <cellStyle name="Normal 60 5 4" xfId="30594" xr:uid="{045CD2EB-9C2C-4312-9757-0E23B40C0DDB}"/>
    <cellStyle name="Normal 60 5 5" xfId="36078" xr:uid="{47C4E5C0-9FC4-45A8-A9ED-580129E21E51}"/>
    <cellStyle name="Normal 60 6" xfId="11921" xr:uid="{251ADDD6-BD65-4A94-B994-58DA3DE79D4A}"/>
    <cellStyle name="Normal 60 7" xfId="17157" xr:uid="{43123501-5AAB-451E-BB59-789DFDFD6409}"/>
    <cellStyle name="Normal 60 8" xfId="19387" xr:uid="{E9B77BFA-C4A5-48C8-8EA3-1E22EB317787}"/>
    <cellStyle name="Normal 60 9" xfId="9699" xr:uid="{782EA5A7-EF71-43FD-8038-0A2269CBB5EB}"/>
    <cellStyle name="Normal 60 9 2" xfId="21020" xr:uid="{7EC62EE2-2003-4612-8953-6082BB93ED09}"/>
    <cellStyle name="Normal 60 9 2 2" xfId="26576" xr:uid="{B76566A1-C4C4-4891-8224-81FFEB8B542A}"/>
    <cellStyle name="Normal 60 9 2 3" xfId="32070" xr:uid="{82612B99-C549-4A1C-8DC0-50780817C11D}"/>
    <cellStyle name="Normal 60 9 2 4" xfId="37554" xr:uid="{F634FC11-0107-4968-BCF4-158EA7814DC0}"/>
    <cellStyle name="Normal 60 9 3" xfId="23847" xr:uid="{55FBD5EE-B130-47C4-8CAD-73E5D8B2946B}"/>
    <cellStyle name="Normal 60 9 4" xfId="29341" xr:uid="{1C184981-2CD0-44D9-BC54-0D58FE74FFEE}"/>
    <cellStyle name="Normal 60 9 5" xfId="34825" xr:uid="{213205F1-2AAE-4E00-AC87-15445CA10EFF}"/>
    <cellStyle name="Normal 600" xfId="39818" xr:uid="{EA050E5C-A0E0-4DAE-8669-AFE1FF5FAC6A}"/>
    <cellStyle name="Normal 601" xfId="384" xr:uid="{E3B2CD58-188C-44BF-B73F-F627843C7C70}"/>
    <cellStyle name="Normal 601 2" xfId="40247" xr:uid="{43F9AEB8-F1C1-49D2-9674-474ED0175850}"/>
    <cellStyle name="Normal 602" xfId="39819" xr:uid="{8E8C0AB9-AFA3-419F-A96C-326B9B939302}"/>
    <cellStyle name="Normal 603" xfId="39820" xr:uid="{C71095CA-195B-47FA-BA64-2C21A5EC5600}"/>
    <cellStyle name="Normal 604" xfId="39821" xr:uid="{04C1A45B-478D-48BD-A6C5-F9718D4DA7FA}"/>
    <cellStyle name="Normal 605" xfId="340" xr:uid="{D9962CFB-E1DD-44CA-A959-70170906A40E}"/>
    <cellStyle name="Normal 605 2" xfId="40204" xr:uid="{BC5F388B-866E-4019-A774-4EB02C59D300}"/>
    <cellStyle name="Normal 606" xfId="339" xr:uid="{90BD244B-A1D2-4178-9A80-E2EB365DC894}"/>
    <cellStyle name="Normal 606 2" xfId="40203" xr:uid="{30FB905B-4723-42A0-9A5A-5399187683A4}"/>
    <cellStyle name="Normal 607" xfId="39822" xr:uid="{8C15382D-41DD-4387-98BB-BE308ECC3A2A}"/>
    <cellStyle name="Normal 608" xfId="39823" xr:uid="{56F535D0-E583-4091-8E1A-B09195EC5EAC}"/>
    <cellStyle name="Normal 609" xfId="39824" xr:uid="{FE5E1EED-CAB0-4EDE-8D8D-2DF493E008DD}"/>
    <cellStyle name="Normal 61" xfId="6578" xr:uid="{3B208519-5A3E-432C-BCDB-66988F390B10}"/>
    <cellStyle name="Normal 61 2" xfId="6579" xr:uid="{C6874545-6246-4698-B812-1E77226CAB09}"/>
    <cellStyle name="Normal 61 2 2" xfId="14991" xr:uid="{B80AD4C5-C44C-4322-80E9-0FDD7C507424}"/>
    <cellStyle name="Normal 61 2 2 2" xfId="22278" xr:uid="{9F926E8B-AB1E-4D26-B0BC-FCC3ABC298FD}"/>
    <cellStyle name="Normal 61 2 2 2 2" xfId="27834" xr:uid="{7EDA9F4C-0A61-45BA-9A98-A56037FDB93A}"/>
    <cellStyle name="Normal 61 2 2 2 3" xfId="33328" xr:uid="{F9469022-DA7A-43E1-AB89-715063A9F04F}"/>
    <cellStyle name="Normal 61 2 2 2 4" xfId="38812" xr:uid="{B67D9AE6-0851-4C35-A7A2-DBE35B05756C}"/>
    <cellStyle name="Normal 61 2 2 3" xfId="25105" xr:uid="{B2BB03B9-895C-4804-800D-C9DE74583053}"/>
    <cellStyle name="Normal 61 2 2 4" xfId="30599" xr:uid="{6A1E0C4D-9FDF-4A73-9287-410C7E6EA6DE}"/>
    <cellStyle name="Normal 61 2 2 5" xfId="36083" xr:uid="{F07EA968-4696-45AD-8ED2-52BEBDC247E5}"/>
    <cellStyle name="Normal 61 2 3" xfId="11926" xr:uid="{A333B670-4AD9-4802-8C16-7B42459FF3C0}"/>
    <cellStyle name="Normal 61 2 4" xfId="17162" xr:uid="{D8898082-5804-4932-B106-DBF00829A943}"/>
    <cellStyle name="Normal 61 2 5" xfId="19392" xr:uid="{3800602E-1C7A-438A-A35C-D065A80F329C}"/>
    <cellStyle name="Normal 61 2 6" xfId="9704" xr:uid="{33457423-7E25-4E4C-B2AF-A5868C28B10D}"/>
    <cellStyle name="Normal 61 2 6 2" xfId="21025" xr:uid="{FED461BC-A3AB-4D8E-8CF7-230ADAADE79A}"/>
    <cellStyle name="Normal 61 2 6 2 2" xfId="26581" xr:uid="{AEE815EA-A337-4854-87DB-57A01F1294CA}"/>
    <cellStyle name="Normal 61 2 6 2 3" xfId="32075" xr:uid="{261C1DFC-DB41-4489-90D6-ADBA8C14C1FF}"/>
    <cellStyle name="Normal 61 2 6 2 4" xfId="37559" xr:uid="{DD351096-519D-47AE-9E6E-C0DFB3E9A573}"/>
    <cellStyle name="Normal 61 2 6 3" xfId="23852" xr:uid="{5700C81C-D8F7-408C-9637-F26D9DF59108}"/>
    <cellStyle name="Normal 61 2 6 4" xfId="29346" xr:uid="{0CBF1406-A7E4-4998-999C-DF0795023551}"/>
    <cellStyle name="Normal 61 2 6 5" xfId="34830" xr:uid="{83EEC046-9BE8-44FE-BA91-A7561BA9BCEB}"/>
    <cellStyle name="Normal 61 3" xfId="6580" xr:uid="{CE4A9F3E-E5AB-432A-9441-3081A65F5EE2}"/>
    <cellStyle name="Normal 61 3 2" xfId="14992" xr:uid="{97E9FCE3-B823-457A-AC98-56873D05277D}"/>
    <cellStyle name="Normal 61 3 2 2" xfId="22279" xr:uid="{3BF1A87C-1D0E-4F25-8D0A-995BEC1AEB6B}"/>
    <cellStyle name="Normal 61 3 2 2 2" xfId="27835" xr:uid="{B55E3EC5-ED60-4F40-97C8-25159B8246ED}"/>
    <cellStyle name="Normal 61 3 2 2 3" xfId="33329" xr:uid="{DA58E636-E659-477F-9A47-50B394219408}"/>
    <cellStyle name="Normal 61 3 2 2 4" xfId="38813" xr:uid="{DE249187-7E96-4BDB-8139-AC3A3ADF57F4}"/>
    <cellStyle name="Normal 61 3 2 3" xfId="25106" xr:uid="{9602D080-A6C2-4A25-941D-C7C3F19CD0CB}"/>
    <cellStyle name="Normal 61 3 2 4" xfId="30600" xr:uid="{2FB8111E-4666-4A34-AE06-EC7A35EAB85C}"/>
    <cellStyle name="Normal 61 3 2 5" xfId="36084" xr:uid="{2E5FAA1F-AC8D-45FF-94F6-F8972ED763F9}"/>
    <cellStyle name="Normal 61 3 3" xfId="11927" xr:uid="{27D758A9-CCE3-4A1C-B979-98BCC96204DC}"/>
    <cellStyle name="Normal 61 3 4" xfId="17163" xr:uid="{D11D5B16-2FB4-4D6B-A599-D77EB05031F6}"/>
    <cellStyle name="Normal 61 3 5" xfId="19393" xr:uid="{DFD61B36-8AB1-47BD-AC79-7EFD61896CBB}"/>
    <cellStyle name="Normal 61 3 6" xfId="9705" xr:uid="{30FE0089-9333-4AED-9C20-18CA5AA675F9}"/>
    <cellStyle name="Normal 61 3 6 2" xfId="21026" xr:uid="{C3EBC1C5-49E6-46BE-BB67-8F8D35B4A4E7}"/>
    <cellStyle name="Normal 61 3 6 2 2" xfId="26582" xr:uid="{4D92BCCC-C650-470F-8B06-DB4059500A57}"/>
    <cellStyle name="Normal 61 3 6 2 3" xfId="32076" xr:uid="{F77C2FE9-88C7-4EB3-943A-B5688AA51DE8}"/>
    <cellStyle name="Normal 61 3 6 2 4" xfId="37560" xr:uid="{8A0D5838-966A-4CE1-8BC8-5C75492D4B90}"/>
    <cellStyle name="Normal 61 3 6 3" xfId="23853" xr:uid="{382B90A3-9CEA-4901-80F1-826917081C55}"/>
    <cellStyle name="Normal 61 3 6 4" xfId="29347" xr:uid="{040B318D-1DBD-4640-8D04-34F2CB7C3002}"/>
    <cellStyle name="Normal 61 3 6 5" xfId="34831" xr:uid="{AEEFB7CE-6B74-4EEB-8ED6-28A79D425ADD}"/>
    <cellStyle name="Normal 61 4" xfId="6581" xr:uid="{622E4509-4875-4B29-AF37-791109FCAEF3}"/>
    <cellStyle name="Normal 61 4 2" xfId="14993" xr:uid="{222102A6-926E-491E-AF81-AE1E19C04019}"/>
    <cellStyle name="Normal 61 4 2 2" xfId="22280" xr:uid="{4948C43E-B133-4424-9A17-D459EE58E6C7}"/>
    <cellStyle name="Normal 61 4 2 2 2" xfId="27836" xr:uid="{A1F510A2-5AD1-4E1D-9C17-1733F1DA85E6}"/>
    <cellStyle name="Normal 61 4 2 2 3" xfId="33330" xr:uid="{7254FB39-364A-45BA-A718-5164EF541164}"/>
    <cellStyle name="Normal 61 4 2 2 4" xfId="38814" xr:uid="{DF3DA0AE-3EA5-4624-A5FE-0712AB074B96}"/>
    <cellStyle name="Normal 61 4 2 3" xfId="25107" xr:uid="{3E10F2EF-D98E-4971-8085-B601C7A8EA58}"/>
    <cellStyle name="Normal 61 4 2 4" xfId="30601" xr:uid="{2F191722-AAC1-4BC1-99C4-D2FA75A5958E}"/>
    <cellStyle name="Normal 61 4 2 5" xfId="36085" xr:uid="{46EC409E-1455-40AB-8748-96F75BBFD732}"/>
    <cellStyle name="Normal 61 4 3" xfId="11928" xr:uid="{6D3E9752-414A-4F98-A439-AE33395D2A1C}"/>
    <cellStyle name="Normal 61 4 4" xfId="17164" xr:uid="{4C90D465-DE60-44C6-BBBE-5790361E4947}"/>
    <cellStyle name="Normal 61 4 5" xfId="19394" xr:uid="{AE8249C8-19CE-48C9-8EA7-CDCEC31E4B38}"/>
    <cellStyle name="Normal 61 4 6" xfId="9706" xr:uid="{9610F58E-0A54-4D21-965F-B2A5F7430280}"/>
    <cellStyle name="Normal 61 4 6 2" xfId="21027" xr:uid="{27DEEEEC-AE23-4E12-B511-28BB043C0DD0}"/>
    <cellStyle name="Normal 61 4 6 2 2" xfId="26583" xr:uid="{E2CAA2FE-CA9C-4105-BF2A-5A39317A213F}"/>
    <cellStyle name="Normal 61 4 6 2 3" xfId="32077" xr:uid="{82457E2E-5B05-49BD-BB87-70E2EE493542}"/>
    <cellStyle name="Normal 61 4 6 2 4" xfId="37561" xr:uid="{37E29FE0-415D-4353-BF8D-9EF8B7449304}"/>
    <cellStyle name="Normal 61 4 6 3" xfId="23854" xr:uid="{65174CF4-FBDA-4723-AB95-7180329DEF6E}"/>
    <cellStyle name="Normal 61 4 6 4" xfId="29348" xr:uid="{7A21807C-D243-4207-905E-640A75DB8FAF}"/>
    <cellStyle name="Normal 61 4 6 5" xfId="34832" xr:uid="{D81F1A52-CF48-4DA1-A929-818782E3ADCF}"/>
    <cellStyle name="Normal 61 5" xfId="14990" xr:uid="{FDD102D8-2E2B-4ED0-8E29-002D22EFAC3A}"/>
    <cellStyle name="Normal 61 5 2" xfId="22277" xr:uid="{9BE96634-0FDA-4385-AE00-7135DA10CB0B}"/>
    <cellStyle name="Normal 61 5 2 2" xfId="27833" xr:uid="{AB9BC30F-6E0A-478B-90E6-98DB6200D8A6}"/>
    <cellStyle name="Normal 61 5 2 3" xfId="33327" xr:uid="{CF3EF879-7C75-4525-B36F-E29879E13FCF}"/>
    <cellStyle name="Normal 61 5 2 4" xfId="38811" xr:uid="{6C5E1807-E1EB-44EC-A40A-1945AD9895A3}"/>
    <cellStyle name="Normal 61 5 3" xfId="25104" xr:uid="{29DF74BB-5BCC-468D-8A58-E24994A54B8D}"/>
    <cellStyle name="Normal 61 5 4" xfId="30598" xr:uid="{08959D8C-BF0E-47E5-B35D-F77E13FE9D7D}"/>
    <cellStyle name="Normal 61 5 5" xfId="36082" xr:uid="{2D722093-2FFB-423D-9DB6-642A13AC1B73}"/>
    <cellStyle name="Normal 61 6" xfId="11925" xr:uid="{AB9BE2FA-B2C5-452C-BD87-8A14D12C4023}"/>
    <cellStyle name="Normal 61 7" xfId="17161" xr:uid="{82B5526B-2F42-4E4C-8FA5-C452622E1985}"/>
    <cellStyle name="Normal 61 8" xfId="19391" xr:uid="{43C9CA7B-8B7D-4191-9BBC-E7B98F2DA6C1}"/>
    <cellStyle name="Normal 61 9" xfId="9703" xr:uid="{8A38CD8D-F0F5-4746-A24C-ED9403A62BC2}"/>
    <cellStyle name="Normal 61 9 2" xfId="21024" xr:uid="{AF2A54C9-EFB9-4880-9DF3-1D307012A2B1}"/>
    <cellStyle name="Normal 61 9 2 2" xfId="26580" xr:uid="{A952518E-436D-409A-B712-A950DFFCF80B}"/>
    <cellStyle name="Normal 61 9 2 3" xfId="32074" xr:uid="{7C8CBA31-56D0-41A0-836B-C97664C11711}"/>
    <cellStyle name="Normal 61 9 2 4" xfId="37558" xr:uid="{065D7D89-4F70-4B9A-965B-BF80FCCF27A8}"/>
    <cellStyle name="Normal 61 9 3" xfId="23851" xr:uid="{826E9D82-0A71-448E-AC0A-4C0458925E62}"/>
    <cellStyle name="Normal 61 9 4" xfId="29345" xr:uid="{701CD898-959B-442D-9373-E5412A73C58F}"/>
    <cellStyle name="Normal 61 9 5" xfId="34829" xr:uid="{D56D0661-FB1F-48B5-9609-93E6B190F52A}"/>
    <cellStyle name="Normal 610" xfId="39825" xr:uid="{B731C006-29FE-4903-AFF7-2E869D630809}"/>
    <cellStyle name="Normal 611" xfId="39826" xr:uid="{8F014C76-E97E-4280-8222-143830D42D01}"/>
    <cellStyle name="Normal 612" xfId="39827" xr:uid="{215E8294-92B4-41DB-B332-0F1124099A71}"/>
    <cellStyle name="Normal 613" xfId="39828" xr:uid="{0954F2C2-D03E-457C-8B2C-4824E23F1AF7}"/>
    <cellStyle name="Normal 614" xfId="39829" xr:uid="{7C4BC8BE-96FE-46DA-A034-C5E4296C32D0}"/>
    <cellStyle name="Normal 615" xfId="39830" xr:uid="{4F0A3D08-6149-4DD8-B194-D463350BFD30}"/>
    <cellStyle name="Normal 616" xfId="39831" xr:uid="{855C7DA7-2120-4227-A168-CADA2E01B10A}"/>
    <cellStyle name="Normal 617" xfId="39832" xr:uid="{97FA1406-CF9B-4D26-A2E5-662D678F14B7}"/>
    <cellStyle name="Normal 618" xfId="39833" xr:uid="{C47B0C78-F512-4E2E-9C0E-97E5D5478245}"/>
    <cellStyle name="Normal 619" xfId="39834" xr:uid="{10E10A16-6CCA-417D-BCF4-2E30370033D8}"/>
    <cellStyle name="Normal 62" xfId="6981" xr:uid="{758BA632-9BD0-426F-A3F8-14B6E7F385C5}"/>
    <cellStyle name="Normal 62 2" xfId="7297" xr:uid="{765C2FB9-5E6F-4366-BFA4-6E781FA23D34}"/>
    <cellStyle name="Normal 62 2 2" xfId="19991" xr:uid="{1128D018-B722-4CF0-BB21-484EED33EF57}"/>
    <cellStyle name="Normal 62 2 2 2" xfId="22725" xr:uid="{9E2CC3EF-E7AC-4A6D-B6AE-7AB0D107E36E}"/>
    <cellStyle name="Normal 62 2 2 2 2" xfId="28281" xr:uid="{3A878D24-981D-45D5-9CD0-04E171DFD17E}"/>
    <cellStyle name="Normal 62 2 2 2 3" xfId="33775" xr:uid="{FE1894D0-4A5A-4035-8216-86987413404E}"/>
    <cellStyle name="Normal 62 2 2 2 4" xfId="39259" xr:uid="{B92648BD-7267-4DEF-8C16-0B842EC1A5F9}"/>
    <cellStyle name="Normal 62 2 2 3" xfId="25552" xr:uid="{64A2C7CC-FC43-4CB6-9A51-92FAC4DAF803}"/>
    <cellStyle name="Normal 62 2 2 4" xfId="31046" xr:uid="{570660A7-1AB4-4BF0-92BF-AB7BD803CF45}"/>
    <cellStyle name="Normal 62 2 2 5" xfId="36530" xr:uid="{FCB0B915-FEE5-4010-B9CB-B22CE7D17000}"/>
    <cellStyle name="Normal 62 2 3" xfId="20181" xr:uid="{6D8F44FC-2E54-4229-B071-D236C4CB9D45}"/>
    <cellStyle name="Normal 62 2 3 2" xfId="25737" xr:uid="{5C1D7CAB-F7EC-44E5-9543-03DFA4CC6F1F}"/>
    <cellStyle name="Normal 62 2 3 3" xfId="31231" xr:uid="{D9D74D68-9537-4EE7-8072-BDD7A1941A5D}"/>
    <cellStyle name="Normal 62 2 3 4" xfId="36715" xr:uid="{B03CAB03-466B-43B4-A280-1A9D75CE06D8}"/>
    <cellStyle name="Normal 62 2 4" xfId="23008" xr:uid="{7381840E-3676-4E3D-A79E-EDC7F136E5E7}"/>
    <cellStyle name="Normal 62 2 5" xfId="28500" xr:uid="{1489F303-6133-4A29-9E71-04AFB0467859}"/>
    <cellStyle name="Normal 62 2 6" xfId="33984" xr:uid="{40293592-F140-4374-B70B-518A20F9A551}"/>
    <cellStyle name="Normal 62 3" xfId="9707" xr:uid="{51794008-1825-4D91-AA4B-E288C73022C3}"/>
    <cellStyle name="Normal 62 3 2" xfId="21028" xr:uid="{5EAF05DA-8DC6-4FEA-95CF-BDE56E547B0E}"/>
    <cellStyle name="Normal 62 3 2 2" xfId="26584" xr:uid="{E74B5124-4DDD-4D03-8DD6-F2889082E07E}"/>
    <cellStyle name="Normal 62 3 2 3" xfId="32078" xr:uid="{ECEF51DF-4784-474F-8C89-31F223344565}"/>
    <cellStyle name="Normal 62 3 2 4" xfId="37562" xr:uid="{3CB0CD64-8408-450B-B4FC-2F9B16B39E08}"/>
    <cellStyle name="Normal 62 3 3" xfId="23855" xr:uid="{AFE611EC-E73D-4B89-9117-77DDB425DB7E}"/>
    <cellStyle name="Normal 62 3 4" xfId="29349" xr:uid="{79281C79-8B39-438F-9C95-B5306E5FC7FB}"/>
    <cellStyle name="Normal 62 3 5" xfId="34833" xr:uid="{DB842A57-E286-41A6-BDB5-1DBC59976458}"/>
    <cellStyle name="Normal 62 4" xfId="20078" xr:uid="{8C48FD88-9D11-481D-A028-42DF98D5C89E}"/>
    <cellStyle name="Normal 62 4 2" xfId="25634" xr:uid="{68678AF2-B116-452F-AEEA-CCE8600B6BC5}"/>
    <cellStyle name="Normal 62 4 3" xfId="31128" xr:uid="{EE13C74B-5E9B-45B4-AF25-ECE5A7C4968C}"/>
    <cellStyle name="Normal 62 4 4" xfId="36612" xr:uid="{42871F82-61C0-44C2-B79C-CD926284649F}"/>
    <cellStyle name="Normal 62 5" xfId="22851" xr:uid="{2C07F63C-4FD9-41BE-84FA-AE2386527ABC}"/>
    <cellStyle name="Normal 62 6" xfId="22905" xr:uid="{879BCA43-4D27-4B87-9620-EDD329B62B58}"/>
    <cellStyle name="Normal 62 7" xfId="28397" xr:uid="{434417DE-7C33-4C80-BB21-5EA7A11D989E}"/>
    <cellStyle name="Normal 62 8" xfId="33881" xr:uid="{88A265C9-4151-4B08-91A3-8FBC76412F88}"/>
    <cellStyle name="Normal 620" xfId="39835" xr:uid="{9B087E70-5EFE-46C3-B3D3-500AE9F9FDBE}"/>
    <cellStyle name="Normal 621" xfId="39836" xr:uid="{3A93C152-376A-4341-8784-C04EE0882602}"/>
    <cellStyle name="Normal 622" xfId="39837" xr:uid="{4329228D-8351-4E83-9130-B0ADBD706C5E}"/>
    <cellStyle name="Normal 623" xfId="39838" xr:uid="{9444D168-0220-4024-9235-56F99BA12C92}"/>
    <cellStyle name="Normal 624" xfId="39839" xr:uid="{3C5B7AA1-DC76-4460-A2A2-3178E9B3A9D9}"/>
    <cellStyle name="Normal 625" xfId="39840" xr:uid="{C48A3A4F-AA2D-41F7-AA63-C2F21387F8AD}"/>
    <cellStyle name="Normal 626" xfId="39841" xr:uid="{57E30EB5-4D45-48C2-8616-64DAA7ED2725}"/>
    <cellStyle name="Normal 627" xfId="39842" xr:uid="{C6BBAF8B-7323-41C8-8161-D7550063FA24}"/>
    <cellStyle name="Normal 628" xfId="39843" xr:uid="{4EFB2F15-FFE5-4535-9069-512DFAF46C2E}"/>
    <cellStyle name="Normal 629" xfId="39844" xr:uid="{1526B468-3061-449C-9401-FBE4F1141A13}"/>
    <cellStyle name="Normal 63" xfId="6582" xr:uid="{C33CD479-9F88-4B81-8BD1-9B93C8FE26F3}"/>
    <cellStyle name="Normal 63 2" xfId="14994" xr:uid="{3BD22136-AF1D-4CB0-90B5-291730BD6E01}"/>
    <cellStyle name="Normal 63 2 2" xfId="22281" xr:uid="{A65970B9-FA59-4A28-802B-981EA7DA85E7}"/>
    <cellStyle name="Normal 63 2 2 2" xfId="27837" xr:uid="{D18A0D2B-40DE-4FE8-9FC8-BECD3B74F1CC}"/>
    <cellStyle name="Normal 63 2 2 3" xfId="33331" xr:uid="{D738C15E-A70C-445D-ABD7-9E8AFB6736D0}"/>
    <cellStyle name="Normal 63 2 2 4" xfId="38815" xr:uid="{0321AF86-02A2-4126-8978-E8334B2DBDA7}"/>
    <cellStyle name="Normal 63 2 3" xfId="25108" xr:uid="{7426C99A-9D8D-401F-B025-8748F6D599BB}"/>
    <cellStyle name="Normal 63 2 4" xfId="30602" xr:uid="{833B75E6-7D95-43BD-9599-3B738CF60E4B}"/>
    <cellStyle name="Normal 63 2 5" xfId="36086" xr:uid="{0FC1CAF0-FD6C-495B-8BC9-205B854AF2F0}"/>
    <cellStyle name="Normal 63 3" xfId="11929" xr:uid="{E49BA077-0E0F-4FFF-83EF-A159D9BEB9F4}"/>
    <cellStyle name="Normal 63 4" xfId="17165" xr:uid="{27E2B7BF-1AF6-405B-8165-360B0619BF7A}"/>
    <cellStyle name="Normal 63 5" xfId="19395" xr:uid="{55F3930A-FF5B-4CE1-8D0B-2CB581F0ADE4}"/>
    <cellStyle name="Normal 63 6" xfId="9708" xr:uid="{42287FCF-05EC-4152-9057-8799DA788F49}"/>
    <cellStyle name="Normal 63 6 2" xfId="21029" xr:uid="{04215D53-E854-47C9-B989-29B0B18D4FC5}"/>
    <cellStyle name="Normal 63 6 2 2" xfId="26585" xr:uid="{78E1DA28-6ED3-4B42-8DD6-A71BD9AA219B}"/>
    <cellStyle name="Normal 63 6 2 3" xfId="32079" xr:uid="{60926FDE-54BE-4CD5-AF34-114FF5DF03BC}"/>
    <cellStyle name="Normal 63 6 2 4" xfId="37563" xr:uid="{BBCC4397-7DDE-4DF3-9B28-C81589E933F1}"/>
    <cellStyle name="Normal 63 6 3" xfId="23856" xr:uid="{6BA2BA80-1F20-4B1A-A7B6-37F81EB062C1}"/>
    <cellStyle name="Normal 63 6 4" xfId="29350" xr:uid="{5435E945-2280-45AA-B668-91BBA5FE792A}"/>
    <cellStyle name="Normal 63 6 5" xfId="34834" xr:uid="{43FEBF4E-69F8-410A-8B45-0D9C60B1E8C9}"/>
    <cellStyle name="Normal 630" xfId="39845" xr:uid="{68F70919-1A67-41E4-986E-4F8CF379191F}"/>
    <cellStyle name="Normal 631" xfId="39846" xr:uid="{F6AC62BA-AECA-4A9F-A6E7-61935B94DC3A}"/>
    <cellStyle name="Normal 632" xfId="39847" xr:uid="{E93E1DAD-88A7-49DD-BA3D-2BB0C8F60709}"/>
    <cellStyle name="Normal 633" xfId="39848" xr:uid="{61914059-8B6A-48BC-929A-B3B9ECDA24DB}"/>
    <cellStyle name="Normal 634" xfId="39849" xr:uid="{E317569A-9B93-4355-ADEC-6EC2924F9654}"/>
    <cellStyle name="Normal 635" xfId="39850" xr:uid="{1A9ED9D1-FE89-4057-98A4-A4C4D4EFAFD3}"/>
    <cellStyle name="Normal 636" xfId="337" xr:uid="{4BED72D3-7EFA-4272-8D06-0AEB5A6F9CF5}"/>
    <cellStyle name="Normal 636 2" xfId="40201" xr:uid="{15FB3891-0537-45B7-8627-307B9DFF9C81}"/>
    <cellStyle name="Normal 637" xfId="39851" xr:uid="{57842111-A52D-414B-8E2B-6C1E5DEC866C}"/>
    <cellStyle name="Normal 638" xfId="39852" xr:uid="{F19055E1-A17D-41DB-A2B2-5152FC5B7928}"/>
    <cellStyle name="Normal 638 2" xfId="40284" xr:uid="{EDC04651-A9C9-483F-94AA-76EBFFE40FD5}"/>
    <cellStyle name="Normal 638 3" xfId="40276" xr:uid="{D311405C-24A0-43C5-A747-6904509DDE76}"/>
    <cellStyle name="Normal 639" xfId="39853" xr:uid="{9DE1FE24-EA2C-4384-9F7B-7079371A6A10}"/>
    <cellStyle name="Normal 64" xfId="6583" xr:uid="{851E5545-23A1-4E29-8D9E-C13670F60B51}"/>
    <cellStyle name="Normal 64 2" xfId="14995" xr:uid="{744BADC6-8E5A-439E-B6DB-E87C76017D5A}"/>
    <cellStyle name="Normal 64 2 2" xfId="22282" xr:uid="{217F7E7A-D638-4CFF-B5FB-D32F2F928073}"/>
    <cellStyle name="Normal 64 2 2 2" xfId="27838" xr:uid="{D5BCED5C-1907-4425-BB2D-A5AA9C4C504C}"/>
    <cellStyle name="Normal 64 2 2 3" xfId="33332" xr:uid="{3906915E-8F51-4EA7-A633-414AAD6D7F97}"/>
    <cellStyle name="Normal 64 2 2 4" xfId="38816" xr:uid="{DD999951-0E7C-4907-AEA8-C91C19129DE7}"/>
    <cellStyle name="Normal 64 2 3" xfId="25109" xr:uid="{9511C406-DF59-4CE5-B481-DE0893AD5336}"/>
    <cellStyle name="Normal 64 2 4" xfId="30603" xr:uid="{C341B77C-0CA5-4268-9F87-8A2597A22317}"/>
    <cellStyle name="Normal 64 2 5" xfId="36087" xr:uid="{E3EEA78C-6420-4AD7-B073-A1F5F072F7CB}"/>
    <cellStyle name="Normal 64 3" xfId="11930" xr:uid="{B32EC719-3363-49A8-895F-1025F98CE833}"/>
    <cellStyle name="Normal 64 4" xfId="17166" xr:uid="{0E1DC543-F7FA-4F52-B98D-05D6F66CFF95}"/>
    <cellStyle name="Normal 64 5" xfId="19396" xr:uid="{5F66CFB3-5CC1-4BB7-BB45-1D7B1C273005}"/>
    <cellStyle name="Normal 64 6" xfId="9709" xr:uid="{FC782557-5ABA-4DBB-BC4C-53679EE9648A}"/>
    <cellStyle name="Normal 64 6 2" xfId="21030" xr:uid="{218E4749-A785-47C0-83A6-EDFCE2C1284E}"/>
    <cellStyle name="Normal 64 6 2 2" xfId="26586" xr:uid="{F8343918-B463-4F2C-BC00-557E4180D198}"/>
    <cellStyle name="Normal 64 6 2 3" xfId="32080" xr:uid="{DA2CC14E-8DDC-4FD5-98DC-B0E4F73563BC}"/>
    <cellStyle name="Normal 64 6 2 4" xfId="37564" xr:uid="{D8E53AE4-91CB-4409-9343-C26D3E9FB6B6}"/>
    <cellStyle name="Normal 64 6 3" xfId="23857" xr:uid="{AFB55CD7-AA51-446B-BB5C-81174E49C7F5}"/>
    <cellStyle name="Normal 64 6 4" xfId="29351" xr:uid="{8F5C0159-B898-44E6-A714-AE3A9E3602C5}"/>
    <cellStyle name="Normal 64 6 5" xfId="34835" xr:uid="{C5FF3EB8-26FB-4156-8812-165D2BD1ED6B}"/>
    <cellStyle name="Normal 640" xfId="338" xr:uid="{3616CA81-2EF8-4D0F-9260-B79DA2074750}"/>
    <cellStyle name="Normal 640 2" xfId="40202" xr:uid="{49A09004-0EAD-4BA8-9F49-D4C58610CE21}"/>
    <cellStyle name="Normal 641" xfId="39854" xr:uid="{BE45F71D-20D0-419B-8E41-53031214901F}"/>
    <cellStyle name="Normal 642" xfId="39855" xr:uid="{0DCD7C76-7859-4BF4-88A7-EAA0E9011A54}"/>
    <cellStyle name="Normal 643" xfId="341" xr:uid="{DDF3598B-F727-48A6-BAD5-6BA2C512C2E4}"/>
    <cellStyle name="Normal 643 2" xfId="40205" xr:uid="{7B11121C-1DBE-4F00-999F-14C81C584D1F}"/>
    <cellStyle name="Normal 644" xfId="39856" xr:uid="{F58AD12E-2D4F-457A-B348-D93932756AE9}"/>
    <cellStyle name="Normal 645" xfId="39857" xr:uid="{DD067BC7-A71D-4DB5-BFD2-36995EDB8A68}"/>
    <cellStyle name="Normal 646" xfId="343" xr:uid="{047C0886-583B-4FB6-B688-6EAC12C86821}"/>
    <cellStyle name="Normal 646 2" xfId="40206" xr:uid="{6D495C0C-D068-415A-9C88-D4D56EAA5E9A}"/>
    <cellStyle name="Normal 647" xfId="344" xr:uid="{F8020235-656D-4542-A23A-A0B14325EECF}"/>
    <cellStyle name="Normal 647 2" xfId="40207" xr:uid="{3999059D-68AE-4614-B601-7CAE9604C7F3}"/>
    <cellStyle name="Normal 648" xfId="39858" xr:uid="{5B47067C-ED61-4BDF-B944-03E789315620}"/>
    <cellStyle name="Normal 649" xfId="345" xr:uid="{E2B72DF0-6453-4CEF-A6A5-8E655228FFE0}"/>
    <cellStyle name="Normal 649 2" xfId="40208" xr:uid="{71B260C5-58AA-45B3-A02E-6C1DDEF575FD}"/>
    <cellStyle name="Normal 65" xfId="6584" xr:uid="{5887C189-CF6D-4E16-843E-804817F54F0E}"/>
    <cellStyle name="Normal 65 2" xfId="14996" xr:uid="{2CA1F2D5-EFF8-4151-9A8D-403B410F1C78}"/>
    <cellStyle name="Normal 65 2 2" xfId="22283" xr:uid="{430D29CA-6E55-4EF3-8B16-3D3DD96700BE}"/>
    <cellStyle name="Normal 65 2 2 2" xfId="27839" xr:uid="{A40BBFFD-A933-4E70-BEBC-505E52BAB02F}"/>
    <cellStyle name="Normal 65 2 2 3" xfId="33333" xr:uid="{E0E4AF4E-B245-4586-9356-9E1801F9B03A}"/>
    <cellStyle name="Normal 65 2 2 4" xfId="38817" xr:uid="{21E36DF2-495A-478E-AA30-68B843409575}"/>
    <cellStyle name="Normal 65 2 3" xfId="25110" xr:uid="{E5B0BA1D-FC34-4444-B046-271E8928AF14}"/>
    <cellStyle name="Normal 65 2 4" xfId="30604" xr:uid="{E01D192A-565B-4A50-B0B9-B6C68CAC50F0}"/>
    <cellStyle name="Normal 65 2 5" xfId="36088" xr:uid="{859DA9C2-F1A2-481F-AB1D-24C8B43DF669}"/>
    <cellStyle name="Normal 65 3" xfId="11931" xr:uid="{93778E47-DD2E-4F6A-9ED1-2898C820D369}"/>
    <cellStyle name="Normal 65 4" xfId="17167" xr:uid="{7E1BBC37-44C8-48BC-BC16-369DB1D2817B}"/>
    <cellStyle name="Normal 65 5" xfId="19397" xr:uid="{68297033-C9EA-487A-9BCC-7B26C55D2BCE}"/>
    <cellStyle name="Normal 65 6" xfId="9710" xr:uid="{74529350-558F-482A-8938-96DFC7367EA0}"/>
    <cellStyle name="Normal 65 6 2" xfId="21031" xr:uid="{FF73FA7E-D814-4603-BEE5-E298C73930BC}"/>
    <cellStyle name="Normal 65 6 2 2" xfId="26587" xr:uid="{786BC130-4634-4604-89FD-0885FBFAE973}"/>
    <cellStyle name="Normal 65 6 2 3" xfId="32081" xr:uid="{E5A6AB8C-449F-4C28-AF8A-141E21D9AB77}"/>
    <cellStyle name="Normal 65 6 2 4" xfId="37565" xr:uid="{171D10EA-E07E-48D3-9798-99933533D165}"/>
    <cellStyle name="Normal 65 6 3" xfId="23858" xr:uid="{6D4939EE-EC00-4103-9A44-8AB3F6D86C54}"/>
    <cellStyle name="Normal 65 6 4" xfId="29352" xr:uid="{8DDB9417-AD50-4A54-B2E2-2236FF145488}"/>
    <cellStyle name="Normal 65 6 5" xfId="34836" xr:uid="{071415FB-EF6C-4F7B-856B-36E455503E89}"/>
    <cellStyle name="Normal 650" xfId="346" xr:uid="{23EEA8B3-D436-4B0E-8491-16CE66DE9FDD}"/>
    <cellStyle name="Normal 650 2" xfId="40209" xr:uid="{BC7D9335-5A89-40CA-8F41-BC2791B0DC24}"/>
    <cellStyle name="Normal 651" xfId="347" xr:uid="{DD4FABC8-A3C8-41E8-B5C9-7ECD18AC4331}"/>
    <cellStyle name="Normal 651 2" xfId="40210" xr:uid="{F43403E4-190C-4C8F-8155-136CBFB580CE}"/>
    <cellStyle name="Normal 652" xfId="348" xr:uid="{8DB4951D-FDAD-486D-A549-86FBCC5DA3F2}"/>
    <cellStyle name="Normal 652 2" xfId="40211" xr:uid="{6F88E0D9-09B7-4EA3-A9F5-C4DFB3508E7A}"/>
    <cellStyle name="Normal 653" xfId="349" xr:uid="{7970186A-C186-45F8-ACB6-BFC46AE6D50B}"/>
    <cellStyle name="Normal 653 2" xfId="40212" xr:uid="{C9D2FD91-781C-4E1E-8ACF-53C3120B5CDE}"/>
    <cellStyle name="Normal 654" xfId="350" xr:uid="{07456B48-543A-4EAA-9E51-39E62C5CB251}"/>
    <cellStyle name="Normal 654 2" xfId="40213" xr:uid="{39DE3A57-A54E-46C5-AE38-A5255349A62C}"/>
    <cellStyle name="Normal 655" xfId="351" xr:uid="{C4BD7C8B-F266-4F58-9C6D-44A70B9C2128}"/>
    <cellStyle name="Normal 655 2" xfId="40214" xr:uid="{63E03AD3-64C4-432E-B225-31C1663E64DB}"/>
    <cellStyle name="Normal 655 2 2" xfId="40280" xr:uid="{704ABBC7-AC30-4128-818A-183FFDEC6A99}"/>
    <cellStyle name="Normal 656" xfId="352" xr:uid="{02360C58-2A8B-45EA-8C6C-4F5AFCD03631}"/>
    <cellStyle name="Normal 656 2" xfId="40215" xr:uid="{6D787CCD-976A-4199-AA5D-D21DCFF16EAD}"/>
    <cellStyle name="Normal 657" xfId="353" xr:uid="{A0083EF2-C1E9-4A54-894F-0AD3FEBA751E}"/>
    <cellStyle name="Normal 657 2" xfId="40216" xr:uid="{5399C284-50E7-40A6-B10B-D4737BB9148F}"/>
    <cellStyle name="Normal 658" xfId="355" xr:uid="{28004448-8747-46FD-945B-E9BBB0949C2E}"/>
    <cellStyle name="Normal 658 2" xfId="40218" xr:uid="{1321ADBA-8D7C-43D0-9C0E-C25E1186C44E}"/>
    <cellStyle name="Normal 658 2 2" xfId="40271" xr:uid="{5C7F3EB4-17A0-4BEB-94E9-B4A5B9EDBD65}"/>
    <cellStyle name="Normal 658 3" xfId="40269" xr:uid="{7E8CE265-3C1A-414F-A48D-523997F25531}"/>
    <cellStyle name="Normal 659" xfId="356" xr:uid="{B3D6FE3A-B7B1-4BDE-84C8-F3E48EF8BB05}"/>
    <cellStyle name="Normal 659 2" xfId="40219" xr:uid="{066DF80E-4132-40D9-BF36-B9F21F36475A}"/>
    <cellStyle name="Normal 66" xfId="6982" xr:uid="{D7F78041-7E06-476C-B1F8-64D29186F3D6}"/>
    <cellStyle name="Normal 66 2" xfId="7298" xr:uid="{696B5AFA-BCF2-4CED-9132-E36EB22DF39A}"/>
    <cellStyle name="Normal 66 2 2" xfId="19992" xr:uid="{DDC6206A-487B-4023-ADC1-8BD420CB1462}"/>
    <cellStyle name="Normal 66 2 2 2" xfId="22726" xr:uid="{97EDF995-B3E9-405A-AC90-10A745FFF1E3}"/>
    <cellStyle name="Normal 66 2 2 2 2" xfId="28282" xr:uid="{63F60B8D-D32A-4B57-A520-508263082782}"/>
    <cellStyle name="Normal 66 2 2 2 3" xfId="33776" xr:uid="{F4E2E28D-A393-4C51-9D19-33B07F908A03}"/>
    <cellStyle name="Normal 66 2 2 2 4" xfId="39260" xr:uid="{E585B342-AAEE-4946-B8BB-B24EDFA28AF9}"/>
    <cellStyle name="Normal 66 2 2 3" xfId="25553" xr:uid="{C699170D-753E-4B5C-A705-DFFAB4E5588C}"/>
    <cellStyle name="Normal 66 2 2 4" xfId="31047" xr:uid="{54FE89CB-CA28-462B-BEA7-7BA56D9BA904}"/>
    <cellStyle name="Normal 66 2 2 5" xfId="36531" xr:uid="{42356A5D-D381-49B2-9743-0B9FDF0E6F8A}"/>
    <cellStyle name="Normal 66 2 3" xfId="20182" xr:uid="{CFF8433E-B6B1-40A4-A133-71AF6988FC25}"/>
    <cellStyle name="Normal 66 2 3 2" xfId="25738" xr:uid="{0F5443EA-D509-485E-A391-7679E6BDCF9C}"/>
    <cellStyle name="Normal 66 2 3 3" xfId="31232" xr:uid="{694EFC84-6AA6-48B5-BC65-8AEF9CDE4C8D}"/>
    <cellStyle name="Normal 66 2 3 4" xfId="36716" xr:uid="{09BF9E1F-BB36-47B9-9D34-B58A4C69C5DB}"/>
    <cellStyle name="Normal 66 2 4" xfId="23009" xr:uid="{AA8DCFCE-4BC7-4E2D-9799-F0C4567EE02C}"/>
    <cellStyle name="Normal 66 2 5" xfId="28501" xr:uid="{90307052-A6AE-45B1-9F2D-9538EF74D5A2}"/>
    <cellStyle name="Normal 66 2 6" xfId="33985" xr:uid="{756A6F9A-096A-40A5-A2B2-FA5423CE3AAB}"/>
    <cellStyle name="Normal 66 3" xfId="9711" xr:uid="{90C69C76-38A3-4F0F-B763-5AF1328683C0}"/>
    <cellStyle name="Normal 66 3 2" xfId="21032" xr:uid="{05751F89-911D-46A2-8FAB-AF036CCDF841}"/>
    <cellStyle name="Normal 66 3 2 2" xfId="26588" xr:uid="{C84FA114-E847-47AE-86C6-59635EA92224}"/>
    <cellStyle name="Normal 66 3 2 3" xfId="32082" xr:uid="{E7FB574F-C2D0-4669-8555-2AD53478E986}"/>
    <cellStyle name="Normal 66 3 2 4" xfId="37566" xr:uid="{5461231C-525A-4AF9-8A10-3471E068BFDC}"/>
    <cellStyle name="Normal 66 3 3" xfId="23859" xr:uid="{A1EEF49A-9E30-4CEE-ADF2-C8AC5866C2D3}"/>
    <cellStyle name="Normal 66 3 4" xfId="29353" xr:uid="{99AAA5DC-F864-4AC7-BB6B-A9E38BF682CB}"/>
    <cellStyle name="Normal 66 3 5" xfId="34837" xr:uid="{7742D816-7BFD-4836-AC93-D7FF08F73A8A}"/>
    <cellStyle name="Normal 66 4" xfId="20079" xr:uid="{0DF8F31D-BEE6-4C94-8EFB-88317B2D152A}"/>
    <cellStyle name="Normal 66 4 2" xfId="25635" xr:uid="{0EFEC963-5794-40E0-9F76-853AD251DDD9}"/>
    <cellStyle name="Normal 66 4 3" xfId="31129" xr:uid="{1CE242D8-6BC7-4467-997D-FD2ABE547552}"/>
    <cellStyle name="Normal 66 4 4" xfId="36613" xr:uid="{5DD998A0-E74C-477A-8021-05FBFA42143D}"/>
    <cellStyle name="Normal 66 5" xfId="22852" xr:uid="{7D2D8F97-41D5-46C5-B9FD-24BF465EDFFE}"/>
    <cellStyle name="Normal 66 6" xfId="22906" xr:uid="{F3F42C7D-C780-47C3-AF35-E94297351B42}"/>
    <cellStyle name="Normal 66 7" xfId="28398" xr:uid="{810C72D2-E821-4CB3-8EEC-2B8B1AB49690}"/>
    <cellStyle name="Normal 66 8" xfId="33882" xr:uid="{2AE522AF-A9CE-4BE5-B6F8-71EE7208C0A9}"/>
    <cellStyle name="Normal 660" xfId="358" xr:uid="{DCAB9080-E615-43B9-BE5A-DBF2170B61A8}"/>
    <cellStyle name="Normal 660 2" xfId="40221" xr:uid="{5BF49572-18E8-46E8-A9C9-6F07743478C9}"/>
    <cellStyle name="Normal 661" xfId="39859" xr:uid="{1FA929F3-C4A0-49F3-8020-8501AC002264}"/>
    <cellStyle name="Normal 662" xfId="359" xr:uid="{12382DEF-8B73-4874-84BA-42FBC6040A8E}"/>
    <cellStyle name="Normal 662 2" xfId="40222" xr:uid="{158D139A-C9FB-4589-8843-30FCA5B3EF3F}"/>
    <cellStyle name="Normal 663" xfId="360" xr:uid="{919786A9-2EC5-48C3-A51F-4C59679FDF51}"/>
    <cellStyle name="Normal 663 2" xfId="40223" xr:uid="{5AA5A999-0D41-4F88-BE41-10BB09436148}"/>
    <cellStyle name="Normal 664" xfId="361" xr:uid="{AFD147E0-2FA3-4371-AF89-0B10FE986F41}"/>
    <cellStyle name="Normal 664 2" xfId="40224" xr:uid="{DC901FC3-9701-4B87-AADE-96EF45D9DADB}"/>
    <cellStyle name="Normal 665" xfId="362" xr:uid="{4C9469E6-F90A-4DD4-AE77-0D35A5F15406}"/>
    <cellStyle name="Normal 665 2" xfId="40225" xr:uid="{4F3AB0F9-FE35-4893-B56B-DBC241908C9B}"/>
    <cellStyle name="Normal 666" xfId="39860" xr:uid="{E444EB5F-169E-4939-A68D-DC1B359C6FA2}"/>
    <cellStyle name="Normal 667" xfId="363" xr:uid="{A7BC1270-C84F-4FCD-A3BF-9F82EDD71520}"/>
    <cellStyle name="Normal 667 2" xfId="40226" xr:uid="{18D7A0F5-F896-45F7-B8CA-EF204B3C0B14}"/>
    <cellStyle name="Normal 667 2 2" xfId="40272" xr:uid="{6636DAF4-6562-42B7-BBAE-A5C7E8D804A7}"/>
    <cellStyle name="Normal 667 3" xfId="40270" xr:uid="{E6644310-7A36-4079-8E59-01781FD953D8}"/>
    <cellStyle name="Normal 668" xfId="39861" xr:uid="{FD2806A6-2246-408F-B81B-7970AD8A1DA6}"/>
    <cellStyle name="Normal 669" xfId="39862" xr:uid="{5BC0E013-2600-43C5-9064-FD1BE8FD2D69}"/>
    <cellStyle name="Normal 67" xfId="6585" xr:uid="{1AC637B7-AB47-4883-8B42-4B681F1F844C}"/>
    <cellStyle name="Normal 67 2" xfId="14997" xr:uid="{44FA73C5-4B08-4ED2-8CA7-4B864B691F71}"/>
    <cellStyle name="Normal 67 2 2" xfId="22284" xr:uid="{F2420548-9162-42FF-AFF8-AB47A70BF413}"/>
    <cellStyle name="Normal 67 2 2 2" xfId="27840" xr:uid="{2583272D-4949-4381-B00A-8EB92E4ACC8E}"/>
    <cellStyle name="Normal 67 2 2 3" xfId="33334" xr:uid="{4BEF647C-2DAE-4B4E-B108-E46CFDFC5ED8}"/>
    <cellStyle name="Normal 67 2 2 4" xfId="38818" xr:uid="{7FF3D510-D137-4B11-BFB7-4E7C2CC477D7}"/>
    <cellStyle name="Normal 67 2 3" xfId="25111" xr:uid="{E4B9FDB1-01D4-4D6F-9764-547E9C1DFB6C}"/>
    <cellStyle name="Normal 67 2 4" xfId="30605" xr:uid="{C1D61B1A-0FB5-457C-8F51-F2A58E180401}"/>
    <cellStyle name="Normal 67 2 5" xfId="36089" xr:uid="{A7E783C3-A172-4E94-8C93-C5FDBE612318}"/>
    <cellStyle name="Normal 67 3" xfId="11932" xr:uid="{AF1422E2-399F-4610-9F24-9FE8B542EEBB}"/>
    <cellStyle name="Normal 67 4" xfId="17168" xr:uid="{9C15BF22-E790-41E6-8D6A-234C1ADB949A}"/>
    <cellStyle name="Normal 67 5" xfId="19398" xr:uid="{0DAFD998-BA4B-414B-8D0A-C932787DA74B}"/>
    <cellStyle name="Normal 67 6" xfId="9712" xr:uid="{CB05A157-1D34-4FA5-B6B0-8959714237C6}"/>
    <cellStyle name="Normal 67 6 2" xfId="21033" xr:uid="{0A247227-633B-4994-92D4-960B5926F220}"/>
    <cellStyle name="Normal 67 6 2 2" xfId="26589" xr:uid="{0FF0D216-1943-409D-BD2A-34A571F697CC}"/>
    <cellStyle name="Normal 67 6 2 3" xfId="32083" xr:uid="{23CB414F-9CC6-4FBE-B243-14C7F8EDFD5C}"/>
    <cellStyle name="Normal 67 6 2 4" xfId="37567" xr:uid="{0C4C6146-B7C0-46E2-8599-0BE55519B221}"/>
    <cellStyle name="Normal 67 6 3" xfId="23860" xr:uid="{7195D584-8F20-4452-A443-0969F9FDDF14}"/>
    <cellStyle name="Normal 67 6 4" xfId="29354" xr:uid="{32039F6C-EAD3-483A-A6F4-8C25FA090F0D}"/>
    <cellStyle name="Normal 67 6 5" xfId="34838" xr:uid="{87D7AF5D-70B7-4B37-BC23-9CDC282124F2}"/>
    <cellStyle name="Normal 670" xfId="39863" xr:uid="{BA8B5B4D-EFE2-4796-9C8F-ED0871563353}"/>
    <cellStyle name="Normal 671" xfId="39864" xr:uid="{CE904241-6CAA-4FDF-B71C-9CCFAA11C240}"/>
    <cellStyle name="Normal 672" xfId="39865" xr:uid="{68301B0B-2487-4DF4-9ECA-C1EAF78312FF}"/>
    <cellStyle name="Normal 673" xfId="366" xr:uid="{7B3E3EA3-5CF4-41AE-94B9-53B5F9F13135}"/>
    <cellStyle name="Normal 673 2" xfId="40229" xr:uid="{DFF4EDF7-40C7-44AE-B658-7EC85FFFEAA2}"/>
    <cellStyle name="Normal 674" xfId="367" xr:uid="{A6DAFC84-4B79-4A59-8511-B412058FD1C2}"/>
    <cellStyle name="Normal 674 2" xfId="40230" xr:uid="{01CB7E83-5B00-4D45-BADD-12ED5202C49E}"/>
    <cellStyle name="Normal 675" xfId="368" xr:uid="{216A9045-76D8-47C3-A309-F0751F183FE9}"/>
    <cellStyle name="Normal 675 2" xfId="40231" xr:uid="{266D0320-B72A-4DA0-AB0D-AA3A65B5F88C}"/>
    <cellStyle name="Normal 676" xfId="369" xr:uid="{D77ECCFB-6C37-4975-A695-EEB93B17ADC8}"/>
    <cellStyle name="Normal 676 2" xfId="40232" xr:uid="{60EE8230-D483-4D02-92FC-8241281355D2}"/>
    <cellStyle name="Normal 677" xfId="373" xr:uid="{3D0205AA-AF5C-432D-9972-F69C5F28D552}"/>
    <cellStyle name="Normal 677 2" xfId="40236" xr:uid="{816D29C6-E226-44AD-BD20-D6C0601C74D5}"/>
    <cellStyle name="Normal 678" xfId="374" xr:uid="{42594178-4852-4F18-9F97-C9BD1B3B3A65}"/>
    <cellStyle name="Normal 678 2" xfId="40237" xr:uid="{5CC66941-5A4E-4346-B71D-06F64182DD8F}"/>
    <cellStyle name="Normal 679" xfId="375" xr:uid="{B1194194-6388-4B0F-94B5-18320F2EE83A}"/>
    <cellStyle name="Normal 679 2" xfId="40238" xr:uid="{3CAB2A45-3161-4483-B502-F7A2457AA86F}"/>
    <cellStyle name="Normal 68" xfId="6586" xr:uid="{A8A24807-2FEA-4B6F-9A65-A139316984EB}"/>
    <cellStyle name="Normal 68 2" xfId="14998" xr:uid="{ADD90BDD-8B77-4ED1-9DB8-1719952D63DB}"/>
    <cellStyle name="Normal 68 2 2" xfId="22285" xr:uid="{76E2D950-8ED1-4374-80CB-65EDFBF0126D}"/>
    <cellStyle name="Normal 68 2 2 2" xfId="27841" xr:uid="{1179D3E4-EC79-482D-9CE7-E1E7573A08E1}"/>
    <cellStyle name="Normal 68 2 2 3" xfId="33335" xr:uid="{F269B2DE-25DE-47DD-8734-D5B16C7D57B4}"/>
    <cellStyle name="Normal 68 2 2 4" xfId="38819" xr:uid="{2D543590-6B2B-48D6-B478-6BA9275E68BE}"/>
    <cellStyle name="Normal 68 2 3" xfId="25112" xr:uid="{A39C28D2-0F45-4B2F-BD6D-6AAD827F5592}"/>
    <cellStyle name="Normal 68 2 4" xfId="30606" xr:uid="{79DCAD1E-96C5-4C29-BCAB-9CAB34A43A46}"/>
    <cellStyle name="Normal 68 2 5" xfId="36090" xr:uid="{0ADB2609-7C0F-40B8-ADF5-1DA3584464B9}"/>
    <cellStyle name="Normal 68 3" xfId="11933" xr:uid="{F6294860-57AE-46CA-9D23-4E23D446A86C}"/>
    <cellStyle name="Normal 68 4" xfId="17169" xr:uid="{2FC13D05-33EC-43DA-B587-3E9DD3B54BB7}"/>
    <cellStyle name="Normal 68 5" xfId="19399" xr:uid="{5FCCE273-4550-43E9-B7F3-F859D4CDD11F}"/>
    <cellStyle name="Normal 68 6" xfId="9713" xr:uid="{0CC91396-D8B1-444B-B507-B62DCD361918}"/>
    <cellStyle name="Normal 68 6 2" xfId="21034" xr:uid="{98C914FB-B740-46B6-AD3C-75E82BD7532C}"/>
    <cellStyle name="Normal 68 6 2 2" xfId="26590" xr:uid="{122C2366-D529-47E7-B569-C8F086A6C912}"/>
    <cellStyle name="Normal 68 6 2 3" xfId="32084" xr:uid="{503ED675-9653-4B1A-A8A5-AACA0A769473}"/>
    <cellStyle name="Normal 68 6 2 4" xfId="37568" xr:uid="{3CB32052-6B1C-4E1E-A0BD-EF9B79C874EE}"/>
    <cellStyle name="Normal 68 6 3" xfId="23861" xr:uid="{1C66A114-7CD1-4CA7-8350-AE0713500961}"/>
    <cellStyle name="Normal 68 6 4" xfId="29355" xr:uid="{B454505F-28F5-42D6-B55A-305F3A9CA311}"/>
    <cellStyle name="Normal 68 6 5" xfId="34839" xr:uid="{37632967-3289-4689-BDB7-6DADAB3F806C}"/>
    <cellStyle name="Normal 680" xfId="39866" xr:uid="{A9970FEE-C447-4754-9C5E-64F3B676EADC}"/>
    <cellStyle name="Normal 681" xfId="39867" xr:uid="{9248B703-E8B4-4FE4-9DAD-C6AB753E2EB9}"/>
    <cellStyle name="Normal 682" xfId="39868" xr:uid="{F2E71584-A987-4A36-A2CB-465ADC3BEA44}"/>
    <cellStyle name="Normal 683" xfId="39869" xr:uid="{30254334-BB75-46F9-90DB-3B8520B06D51}"/>
    <cellStyle name="Normal 684" xfId="380" xr:uid="{4731A97F-4492-4B9D-8933-1A1954206F26}"/>
    <cellStyle name="Normal 684 2" xfId="40243" xr:uid="{5D394E73-BBF4-43C5-BDB7-C1C635B042E1}"/>
    <cellStyle name="Normal 685" xfId="39870" xr:uid="{8D29F6EA-08A9-440D-B2FD-0833F6B92F14}"/>
    <cellStyle name="Normal 686" xfId="39871" xr:uid="{4CD122AF-AB17-4434-89E1-56191E91DEF8}"/>
    <cellStyle name="Normal 687" xfId="39872" xr:uid="{947AEA8F-E128-433D-97CD-931288C2F796}"/>
    <cellStyle name="Normal 688" xfId="39873" xr:uid="{91F5756C-1644-44DC-B67D-02BC2B075B5C}"/>
    <cellStyle name="Normal 689" xfId="39874" xr:uid="{7FF901E6-B7C5-44E6-8D9C-75F05D738802}"/>
    <cellStyle name="Normal 69" xfId="6587" xr:uid="{42936DB6-2DD1-4E96-86ED-18F27EA9CA11}"/>
    <cellStyle name="Normal 69 2" xfId="14999" xr:uid="{0B0FCF95-37F4-48F5-99A0-24D7D330CBD3}"/>
    <cellStyle name="Normal 69 2 2" xfId="22286" xr:uid="{9E630E56-3E7F-431D-B3CD-3E78524FB7E0}"/>
    <cellStyle name="Normal 69 2 2 2" xfId="27842" xr:uid="{40337694-22B8-4986-A019-858EC21B08CD}"/>
    <cellStyle name="Normal 69 2 2 3" xfId="33336" xr:uid="{F123415D-5E00-4DA8-A3D8-C2ACF8AB9F65}"/>
    <cellStyle name="Normal 69 2 2 4" xfId="38820" xr:uid="{3D4DE45C-1412-482E-9BC7-A4ECE6DFBC23}"/>
    <cellStyle name="Normal 69 2 3" xfId="25113" xr:uid="{E7C45919-8827-4F10-8E27-EE37126E94BB}"/>
    <cellStyle name="Normal 69 2 4" xfId="30607" xr:uid="{2480B97C-01C6-41AB-96B2-8E9A192880F0}"/>
    <cellStyle name="Normal 69 2 5" xfId="36091" xr:uid="{C618DBC2-BAA1-4E1B-B0DB-95ED22971C80}"/>
    <cellStyle name="Normal 69 3" xfId="11934" xr:uid="{CC451C8C-D557-4BC4-9B3E-A9D99C091202}"/>
    <cellStyle name="Normal 69 4" xfId="17170" xr:uid="{D1DD2BC4-9C77-4E69-9D1E-797D5BE02A6E}"/>
    <cellStyle name="Normal 69 5" xfId="19400" xr:uid="{A4C741DB-23CD-47DF-9F39-527002A10D49}"/>
    <cellStyle name="Normal 69 6" xfId="9714" xr:uid="{30155E1A-8F06-4A86-9994-4C0553B4EE8B}"/>
    <cellStyle name="Normal 69 6 2" xfId="21035" xr:uid="{1DA33D42-7DCA-4B7E-B306-1E0FF568E54B}"/>
    <cellStyle name="Normal 69 6 2 2" xfId="26591" xr:uid="{09CF965F-287C-4B19-A738-E776094FB97E}"/>
    <cellStyle name="Normal 69 6 2 3" xfId="32085" xr:uid="{C3DBF940-75D7-49A5-A139-59657E596E42}"/>
    <cellStyle name="Normal 69 6 2 4" xfId="37569" xr:uid="{4B0A5697-A192-4454-B520-21DDD6414099}"/>
    <cellStyle name="Normal 69 6 3" xfId="23862" xr:uid="{B0CF4521-7392-4FCA-AEED-1D7870D066E3}"/>
    <cellStyle name="Normal 69 6 4" xfId="29356" xr:uid="{886C6BF9-6FFA-449A-BABF-DF624BDA1EF9}"/>
    <cellStyle name="Normal 69 6 5" xfId="34840" xr:uid="{2AE33AA8-A88B-4427-8AC2-2BCD2EEA97FB}"/>
    <cellStyle name="Normal 690" xfId="39875" xr:uid="{C9CCCFAD-1ADD-4F19-832A-185DAE428DEB}"/>
    <cellStyle name="Normal 691" xfId="39876" xr:uid="{A887DE29-6418-4FD6-8C31-68E56AEBAE18}"/>
    <cellStyle name="Normal 692" xfId="39877" xr:uid="{0C43DD93-71C6-4579-9185-B5D1EEDAE158}"/>
    <cellStyle name="Normal 693" xfId="39878" xr:uid="{8E34D934-654C-40F0-8E25-44FB91B003EA}"/>
    <cellStyle name="Normal 694" xfId="39879" xr:uid="{31808BDF-FE7B-4253-9AD5-9B304D335605}"/>
    <cellStyle name="Normal 695" xfId="39880" xr:uid="{64A96C29-F067-49FF-995A-0368C1310AA6}"/>
    <cellStyle name="Normal 696" xfId="39881" xr:uid="{4668177F-298B-4893-A91B-8D3197B14E60}"/>
    <cellStyle name="Normal 697" xfId="39882" xr:uid="{6919762B-1888-4DF3-BB13-4B187EDC3D9E}"/>
    <cellStyle name="Normal 698" xfId="39883" xr:uid="{7CB43D4F-E645-4702-8B16-C2A388136E0B}"/>
    <cellStyle name="Normal 699" xfId="39884" xr:uid="{C4ED9C97-FB76-4A80-AC2D-C35153A6C7F4}"/>
    <cellStyle name="Normal 7" xfId="437" xr:uid="{CDE3AF14-FB21-4D99-8653-B6E5628720D2}"/>
    <cellStyle name="Normal 7 10" xfId="6589" xr:uid="{6A06D892-B714-4EBB-A3B9-6C88E027CFEA}"/>
    <cellStyle name="Normal 7 10 2" xfId="15001" xr:uid="{E69F0483-3549-410A-8645-D6F3F277DF9E}"/>
    <cellStyle name="Normal 7 10 2 2" xfId="22288" xr:uid="{52CA6AA7-2F4E-427B-82F0-D94B464AF1F4}"/>
    <cellStyle name="Normal 7 10 2 2 2" xfId="27844" xr:uid="{DF81A91D-B984-46F1-8760-62CD0224F190}"/>
    <cellStyle name="Normal 7 10 2 2 3" xfId="33338" xr:uid="{D6CC8AE6-50D9-4B77-8976-458EF44448BC}"/>
    <cellStyle name="Normal 7 10 2 2 4" xfId="38822" xr:uid="{C88660C5-575C-4B5E-B3CB-72E4913EBB1F}"/>
    <cellStyle name="Normal 7 10 2 3" xfId="25115" xr:uid="{B053755B-2969-4B7F-9504-E981E8437988}"/>
    <cellStyle name="Normal 7 10 2 4" xfId="30609" xr:uid="{A678F3E7-EDD2-452C-B393-9C164568BC48}"/>
    <cellStyle name="Normal 7 10 2 5" xfId="36093" xr:uid="{E50D03E5-31EB-43F8-82A8-AD3089607947}"/>
    <cellStyle name="Normal 7 10 3" xfId="11936" xr:uid="{6CDC341D-5D83-46A7-9870-CC1083DE5766}"/>
    <cellStyle name="Normal 7 10 4" xfId="17172" xr:uid="{C1DA9F2D-7FAA-4FE7-85BB-68A0A06FAD4C}"/>
    <cellStyle name="Normal 7 10 5" xfId="19401" xr:uid="{E0F1EF6E-AB91-4D39-BB8F-BDB27F36B566}"/>
    <cellStyle name="Normal 7 10 6" xfId="9715" xr:uid="{802D0523-DC71-4420-A6EC-37BC5205DC9E}"/>
    <cellStyle name="Normal 7 10 6 2" xfId="21036" xr:uid="{4FDA28E4-500C-49B2-A93D-07FF610C35DA}"/>
    <cellStyle name="Normal 7 10 6 2 2" xfId="26592" xr:uid="{525C80B5-8831-426F-8AB1-4FE51A1E06AD}"/>
    <cellStyle name="Normal 7 10 6 2 3" xfId="32086" xr:uid="{D04BDBC6-D43D-4F8F-B1CE-D0E983170670}"/>
    <cellStyle name="Normal 7 10 6 2 4" xfId="37570" xr:uid="{2B4DCFCB-3355-4210-B2B9-06BEAB382A4C}"/>
    <cellStyle name="Normal 7 10 6 3" xfId="23863" xr:uid="{036174D7-D92D-45D0-A3DB-5F7217D88B2F}"/>
    <cellStyle name="Normal 7 10 6 4" xfId="29357" xr:uid="{394BB771-C0DB-4EF4-91B1-7F93B10036F4}"/>
    <cellStyle name="Normal 7 10 6 5" xfId="34841" xr:uid="{A3663C0A-D91E-41E8-B975-7FAD0AD9F8BE}"/>
    <cellStyle name="Normal 7 11" xfId="6590" xr:uid="{3C38C430-C02A-45BD-8E88-1CDF37EF92DB}"/>
    <cellStyle name="Normal 7 11 2" xfId="15002" xr:uid="{B9E525A0-0972-4FE6-8888-5325D980405A}"/>
    <cellStyle name="Normal 7 11 2 2" xfId="22289" xr:uid="{E02EB3F5-8682-4BF0-AE0D-68B9964DFC0D}"/>
    <cellStyle name="Normal 7 11 2 2 2" xfId="27845" xr:uid="{4B84309A-DA44-4DE8-BECC-44062536B6E8}"/>
    <cellStyle name="Normal 7 11 2 2 3" xfId="33339" xr:uid="{4C4D2F7E-AA9E-49D4-9143-4113F56E8014}"/>
    <cellStyle name="Normal 7 11 2 2 4" xfId="38823" xr:uid="{2161BFD3-3A8C-4DAA-ADD0-35F61510CD47}"/>
    <cellStyle name="Normal 7 11 2 3" xfId="25116" xr:uid="{3E11B3B9-55FF-4CA7-9282-A88FEFDA2521}"/>
    <cellStyle name="Normal 7 11 2 4" xfId="30610" xr:uid="{D463ECC4-C353-4202-BE04-D4A6BE316B45}"/>
    <cellStyle name="Normal 7 11 2 5" xfId="36094" xr:uid="{EA217DA4-F640-4F6E-B83B-36D31E085661}"/>
    <cellStyle name="Normal 7 11 3" xfId="11937" xr:uid="{541D079B-0E24-42F5-B539-529BDD31903E}"/>
    <cellStyle name="Normal 7 11 4" xfId="17173" xr:uid="{88FFD843-0D3B-43F4-8FD9-9D999546C4D3}"/>
    <cellStyle name="Normal 7 11 5" xfId="19402" xr:uid="{4198E885-06B5-491E-AC59-58A7CBD8036F}"/>
    <cellStyle name="Normal 7 11 6" xfId="9716" xr:uid="{88006AA9-C6C2-4C26-93B7-6C47067470CC}"/>
    <cellStyle name="Normal 7 11 6 2" xfId="21037" xr:uid="{DD7D73C6-F514-4175-A43D-88555C982171}"/>
    <cellStyle name="Normal 7 11 6 2 2" xfId="26593" xr:uid="{9D375078-1715-4D31-8FE7-ACF268E9FC5B}"/>
    <cellStyle name="Normal 7 11 6 2 3" xfId="32087" xr:uid="{C3ECA53E-FBE0-4FBB-A6D5-39E51938B6B9}"/>
    <cellStyle name="Normal 7 11 6 2 4" xfId="37571" xr:uid="{52CDC93B-8FCD-4448-84A2-2AB527B8BC25}"/>
    <cellStyle name="Normal 7 11 6 3" xfId="23864" xr:uid="{A243B2E2-D8F0-451B-AD58-0BE930DD29B3}"/>
    <cellStyle name="Normal 7 11 6 4" xfId="29358" xr:uid="{72F08EE7-6A03-4A59-B55A-917607AE000D}"/>
    <cellStyle name="Normal 7 11 6 5" xfId="34842" xr:uid="{0A47E955-87A1-4DC7-84CF-EF2969F421B4}"/>
    <cellStyle name="Normal 7 12" xfId="6591" xr:uid="{F91C98FF-31E4-4073-868B-959ADF91DBFC}"/>
    <cellStyle name="Normal 7 12 2" xfId="15003" xr:uid="{AED8EE48-F2F9-410C-98AC-F5A02F08ABAC}"/>
    <cellStyle name="Normal 7 12 2 2" xfId="22290" xr:uid="{570CDF07-7200-4BBF-8B02-A7DEA7A05E92}"/>
    <cellStyle name="Normal 7 12 2 2 2" xfId="27846" xr:uid="{0C795EAA-B6F1-4BD9-9540-CB37AA4E1C08}"/>
    <cellStyle name="Normal 7 12 2 2 3" xfId="33340" xr:uid="{810970B1-B7DD-4AD5-84BC-3D737B0BB496}"/>
    <cellStyle name="Normal 7 12 2 2 4" xfId="38824" xr:uid="{51A74FDC-9E82-47B3-9E53-6B7D9915716C}"/>
    <cellStyle name="Normal 7 12 2 3" xfId="25117" xr:uid="{3EC623A6-D3CD-47F9-9E4D-EB968C96AD66}"/>
    <cellStyle name="Normal 7 12 2 4" xfId="30611" xr:uid="{389C77B8-6FAB-4A64-9AD3-D63A02D2934A}"/>
    <cellStyle name="Normal 7 12 2 5" xfId="36095" xr:uid="{247A1F99-16BC-4E74-9AA8-AB1196B6C352}"/>
    <cellStyle name="Normal 7 12 3" xfId="11938" xr:uid="{027F9AE3-1582-4EBD-95C2-BA69781AE1A6}"/>
    <cellStyle name="Normal 7 12 4" xfId="17174" xr:uid="{DC4EF1CE-F81D-4F52-A589-4A0FB10CC5A5}"/>
    <cellStyle name="Normal 7 12 5" xfId="19403" xr:uid="{71D5567B-378A-4E36-A336-BD74192C38F1}"/>
    <cellStyle name="Normal 7 12 6" xfId="9717" xr:uid="{A1417367-3ACC-4367-8499-54CA3E98D9D7}"/>
    <cellStyle name="Normal 7 12 6 2" xfId="21038" xr:uid="{34B2CFFC-AFE1-4C78-88A0-4ED66DE36569}"/>
    <cellStyle name="Normal 7 12 6 2 2" xfId="26594" xr:uid="{F82B2347-DF12-4F74-BCFC-EF680B5EDE68}"/>
    <cellStyle name="Normal 7 12 6 2 3" xfId="32088" xr:uid="{5539A549-6ADE-4EAF-BBCB-6E7A50E10E73}"/>
    <cellStyle name="Normal 7 12 6 2 4" xfId="37572" xr:uid="{65B6F2A4-14A9-4D0D-B64C-8FDF08CF6E39}"/>
    <cellStyle name="Normal 7 12 6 3" xfId="23865" xr:uid="{5912C3B5-9D50-4FE2-BE94-5EE379BA6155}"/>
    <cellStyle name="Normal 7 12 6 4" xfId="29359" xr:uid="{308E23C1-B395-4080-B751-744B08740D8A}"/>
    <cellStyle name="Normal 7 12 6 5" xfId="34843" xr:uid="{E10F7EE0-4F9B-4D4D-8307-50850F214A22}"/>
    <cellStyle name="Normal 7 13" xfId="6592" xr:uid="{F4AD0514-DF62-45BF-A9D1-EDF0AC619E84}"/>
    <cellStyle name="Normal 7 13 2" xfId="15004" xr:uid="{EDB1E021-8186-443A-A03E-F5E97663F6CD}"/>
    <cellStyle name="Normal 7 13 2 2" xfId="22291" xr:uid="{F2A7AD33-AA06-44B1-A8F6-6E067C694C0A}"/>
    <cellStyle name="Normal 7 13 2 2 2" xfId="27847" xr:uid="{C70C3853-F203-4464-9C1B-4C83412830E6}"/>
    <cellStyle name="Normal 7 13 2 2 3" xfId="33341" xr:uid="{65ACA509-9A40-4297-BAF2-CA4539405852}"/>
    <cellStyle name="Normal 7 13 2 2 4" xfId="38825" xr:uid="{4EAED6DE-F189-4D04-8891-2CB0F1C951F3}"/>
    <cellStyle name="Normal 7 13 2 3" xfId="25118" xr:uid="{269B79B2-D814-4B3D-8F68-F3E727672B85}"/>
    <cellStyle name="Normal 7 13 2 4" xfId="30612" xr:uid="{2678BC9C-1E86-4E0E-86E7-66F38EB77C5C}"/>
    <cellStyle name="Normal 7 13 2 5" xfId="36096" xr:uid="{DEAC46B7-F58B-4A3B-84D2-8F5BC9303D8A}"/>
    <cellStyle name="Normal 7 13 3" xfId="11939" xr:uid="{F4176F3F-A7ED-46BA-B5B1-67C8E9EA672C}"/>
    <cellStyle name="Normal 7 13 4" xfId="17175" xr:uid="{A903B12E-CEB8-4CA2-BFCC-7E4BD59290B3}"/>
    <cellStyle name="Normal 7 13 5" xfId="19404" xr:uid="{CEE4D031-6748-42DA-9D75-D145F2223CC5}"/>
    <cellStyle name="Normal 7 13 6" xfId="9718" xr:uid="{02C3FCE9-69A7-4C50-902B-99D5F31710FE}"/>
    <cellStyle name="Normal 7 13 6 2" xfId="21039" xr:uid="{4C821E8F-736E-4B67-B012-32ECACAB1566}"/>
    <cellStyle name="Normal 7 13 6 2 2" xfId="26595" xr:uid="{D2176D6F-775D-4998-A461-847AFAFAB5E5}"/>
    <cellStyle name="Normal 7 13 6 2 3" xfId="32089" xr:uid="{31F43455-C174-4D1C-B4FB-281DCC62FF63}"/>
    <cellStyle name="Normal 7 13 6 2 4" xfId="37573" xr:uid="{D04828FC-893A-4CC3-B255-B0B6003B8D67}"/>
    <cellStyle name="Normal 7 13 6 3" xfId="23866" xr:uid="{34CCB1A2-AE14-45E1-BD42-03DDADF02AEA}"/>
    <cellStyle name="Normal 7 13 6 4" xfId="29360" xr:uid="{00B9715B-C652-475A-AD50-23CB707CA425}"/>
    <cellStyle name="Normal 7 13 6 5" xfId="34844" xr:uid="{3B5A8773-FA81-4D24-80EE-019952C29BFF}"/>
    <cellStyle name="Normal 7 14" xfId="6593" xr:uid="{0B77E36D-7C6B-439E-8E55-2BA8FA5D7D4D}"/>
    <cellStyle name="Normal 7 14 2" xfId="15005" xr:uid="{2C886878-6F55-406C-B830-03AFD0C5F88C}"/>
    <cellStyle name="Normal 7 14 2 2" xfId="22292" xr:uid="{5494DFDF-F4F1-49D9-B4A5-86FFF642167A}"/>
    <cellStyle name="Normal 7 14 2 2 2" xfId="27848" xr:uid="{4AD665F6-21CA-41AD-BB94-1A8FD7F181D8}"/>
    <cellStyle name="Normal 7 14 2 2 3" xfId="33342" xr:uid="{126905B5-7067-4D01-89E0-963E6CE79B4B}"/>
    <cellStyle name="Normal 7 14 2 2 4" xfId="38826" xr:uid="{A8C76BB1-56CC-4790-B8C6-438FB3965D29}"/>
    <cellStyle name="Normal 7 14 2 3" xfId="25119" xr:uid="{C1CC77D3-7951-4A43-9774-E89B6CF0CAC7}"/>
    <cellStyle name="Normal 7 14 2 4" xfId="30613" xr:uid="{508629D0-EEA4-4798-8109-3FB6893643C1}"/>
    <cellStyle name="Normal 7 14 2 5" xfId="36097" xr:uid="{01DDB109-70BE-46AA-BA85-717E3D2754A8}"/>
    <cellStyle name="Normal 7 14 3" xfId="11940" xr:uid="{B353DFB0-8EB9-45D6-841A-85AFE191C020}"/>
    <cellStyle name="Normal 7 14 4" xfId="17176" xr:uid="{81FDDB5B-496E-4CDD-A78C-08466EC59C39}"/>
    <cellStyle name="Normal 7 14 5" xfId="19405" xr:uid="{901B5604-FF0E-43AC-9AA6-CF9CD8FB549C}"/>
    <cellStyle name="Normal 7 14 6" xfId="9719" xr:uid="{285B1D81-A2FB-4472-9DF6-B642B07DDCEC}"/>
    <cellStyle name="Normal 7 14 6 2" xfId="21040" xr:uid="{E3BE36BF-A5D8-4B7F-934E-4CDDDCCC0BAA}"/>
    <cellStyle name="Normal 7 14 6 2 2" xfId="26596" xr:uid="{CDA19D4C-1EA8-4FA8-9605-AEF5A3A185D8}"/>
    <cellStyle name="Normal 7 14 6 2 3" xfId="32090" xr:uid="{39057DD4-5D80-4D39-9B86-D53976413FA9}"/>
    <cellStyle name="Normal 7 14 6 2 4" xfId="37574" xr:uid="{631D5AA6-1031-44E6-AE6E-8767D8233018}"/>
    <cellStyle name="Normal 7 14 6 3" xfId="23867" xr:uid="{2B5FB7D7-39A4-4287-95A7-91BBFB02995D}"/>
    <cellStyle name="Normal 7 14 6 4" xfId="29361" xr:uid="{5DF0A4CB-3AAE-4E65-B872-68C42284142B}"/>
    <cellStyle name="Normal 7 14 6 5" xfId="34845" xr:uid="{087B58B0-2233-473A-A0CC-53749382C984}"/>
    <cellStyle name="Normal 7 15" xfId="6594" xr:uid="{0BA319C9-0FAD-4D17-9508-D77BCF6D0B1B}"/>
    <cellStyle name="Normal 7 15 2" xfId="15006" xr:uid="{71FC4C56-0CEB-4A2F-9007-E5EFC4E621A3}"/>
    <cellStyle name="Normal 7 15 2 2" xfId="22293" xr:uid="{9AF028F4-F6CF-49D1-ADCD-56E469108E5E}"/>
    <cellStyle name="Normal 7 15 2 2 2" xfId="27849" xr:uid="{D0AFC8A7-1FF3-4828-A273-70F69080D9BC}"/>
    <cellStyle name="Normal 7 15 2 2 3" xfId="33343" xr:uid="{C9320BD9-F332-444F-8160-CF036E88AF4C}"/>
    <cellStyle name="Normal 7 15 2 2 4" xfId="38827" xr:uid="{0C3666D1-CF12-4A23-82AA-73A75A1756F9}"/>
    <cellStyle name="Normal 7 15 2 3" xfId="25120" xr:uid="{F5C92A67-43DF-44BE-B282-9BF7715D859C}"/>
    <cellStyle name="Normal 7 15 2 4" xfId="30614" xr:uid="{B6A43647-FD4E-41A6-B63D-434BD7735A03}"/>
    <cellStyle name="Normal 7 15 2 5" xfId="36098" xr:uid="{BBE09EBA-B07C-4CA0-B931-D3160E607F1D}"/>
    <cellStyle name="Normal 7 15 3" xfId="11941" xr:uid="{C6E4EBB7-F13B-42A7-8DF8-50409BD231F5}"/>
    <cellStyle name="Normal 7 15 4" xfId="17177" xr:uid="{61CC1B87-BF91-4495-89F1-203A3A8F0CB5}"/>
    <cellStyle name="Normal 7 15 5" xfId="19406" xr:uid="{F75F58F1-054A-4256-BF17-B066FB89C0FE}"/>
    <cellStyle name="Normal 7 15 6" xfId="9720" xr:uid="{C0949C3E-F74C-4209-B4BA-1111F939A80C}"/>
    <cellStyle name="Normal 7 15 6 2" xfId="21041" xr:uid="{8FFDBA87-22AB-41B8-9141-FEDBC71A795F}"/>
    <cellStyle name="Normal 7 15 6 2 2" xfId="26597" xr:uid="{E47C30C9-ED80-46EE-BDC5-31391EE1629B}"/>
    <cellStyle name="Normal 7 15 6 2 3" xfId="32091" xr:uid="{61D9B280-D961-4DC1-AB49-80FCEE100E64}"/>
    <cellStyle name="Normal 7 15 6 2 4" xfId="37575" xr:uid="{9D3647C5-4444-4AE8-BFAA-49DF0B3F17DE}"/>
    <cellStyle name="Normal 7 15 6 3" xfId="23868" xr:uid="{24845EF0-54E5-4348-8039-95B8D8D5E7B3}"/>
    <cellStyle name="Normal 7 15 6 4" xfId="29362" xr:uid="{FD177487-707D-4519-AF48-5E3426C2B9A9}"/>
    <cellStyle name="Normal 7 15 6 5" xfId="34846" xr:uid="{FB5FA108-C0E1-487F-B894-5650D52E8D9B}"/>
    <cellStyle name="Normal 7 16" xfId="6595" xr:uid="{111405F4-A28B-4449-82E8-80F7E640DE86}"/>
    <cellStyle name="Normal 7 16 2" xfId="15007" xr:uid="{94A9E830-281E-4EF8-AE1B-E6A1C38C7245}"/>
    <cellStyle name="Normal 7 16 2 2" xfId="22294" xr:uid="{84B2B7C1-E5CE-453B-BEAA-7F9AF07D554A}"/>
    <cellStyle name="Normal 7 16 2 2 2" xfId="27850" xr:uid="{C1A383E6-6597-4C98-A1C5-BA09803F474D}"/>
    <cellStyle name="Normal 7 16 2 2 3" xfId="33344" xr:uid="{24FD5BD2-1EC7-4142-8C00-2F9559C120DB}"/>
    <cellStyle name="Normal 7 16 2 2 4" xfId="38828" xr:uid="{FED14C70-4CCA-48E5-9D14-8EA9C28FEE67}"/>
    <cellStyle name="Normal 7 16 2 3" xfId="25121" xr:uid="{5FFA9BE0-285C-4DF7-98EB-428548910715}"/>
    <cellStyle name="Normal 7 16 2 4" xfId="30615" xr:uid="{036D1684-410E-4952-9F3C-15CA63B5453F}"/>
    <cellStyle name="Normal 7 16 2 5" xfId="36099" xr:uid="{17C1B3A4-5587-4225-8A62-67856C6CBB43}"/>
    <cellStyle name="Normal 7 16 3" xfId="11942" xr:uid="{7BE72C12-979D-4F50-A353-2D4E249BC622}"/>
    <cellStyle name="Normal 7 16 4" xfId="17178" xr:uid="{4D7AF40C-A61F-4333-B424-86BAEEC422B5}"/>
    <cellStyle name="Normal 7 16 5" xfId="19407" xr:uid="{EFDFEEFE-F35F-4AF8-831C-37EA134B1B25}"/>
    <cellStyle name="Normal 7 16 6" xfId="9721" xr:uid="{91684DB0-AE04-4DA9-BE7A-8010324D9A8D}"/>
    <cellStyle name="Normal 7 16 6 2" xfId="21042" xr:uid="{50AE77DA-703F-4BB6-81CB-E4732733049B}"/>
    <cellStyle name="Normal 7 16 6 2 2" xfId="26598" xr:uid="{D5B34A8F-D4A4-4093-AAF7-F72D6B409BD9}"/>
    <cellStyle name="Normal 7 16 6 2 3" xfId="32092" xr:uid="{DDA2A786-557A-4861-87FC-4499CA5CAACA}"/>
    <cellStyle name="Normal 7 16 6 2 4" xfId="37576" xr:uid="{1032447F-7E0F-42DA-AABA-978541557F92}"/>
    <cellStyle name="Normal 7 16 6 3" xfId="23869" xr:uid="{5B440704-37F5-4C84-A797-78DF5E0625E6}"/>
    <cellStyle name="Normal 7 16 6 4" xfId="29363" xr:uid="{E666D5C6-725B-44BC-A053-F46AE01E2139}"/>
    <cellStyle name="Normal 7 16 6 5" xfId="34847" xr:uid="{0971A6D4-0F7D-40DF-ADDB-E9352C752F2A}"/>
    <cellStyle name="Normal 7 17" xfId="6596" xr:uid="{027C4F10-302E-4905-9A11-B5EA85534C3E}"/>
    <cellStyle name="Normal 7 17 2" xfId="15008" xr:uid="{5BEAB788-4088-481E-B9D9-9159443404F5}"/>
    <cellStyle name="Normal 7 17 2 2" xfId="22295" xr:uid="{FF60F426-F949-4552-834B-B1CD2A6CB6E0}"/>
    <cellStyle name="Normal 7 17 2 2 2" xfId="27851" xr:uid="{6E73E602-8CC8-4282-82D5-B89E94AA88CB}"/>
    <cellStyle name="Normal 7 17 2 2 3" xfId="33345" xr:uid="{C11FCE2F-B223-4446-91D6-9EA0E949A630}"/>
    <cellStyle name="Normal 7 17 2 2 4" xfId="38829" xr:uid="{08009DF0-12E1-48F7-B2F4-AAFD7C330C14}"/>
    <cellStyle name="Normal 7 17 2 3" xfId="25122" xr:uid="{5F4A7337-EE3A-4E1A-9612-49E773D96FB0}"/>
    <cellStyle name="Normal 7 17 2 4" xfId="30616" xr:uid="{1B3BF4CD-0A97-443E-839B-23BB4EC78A12}"/>
    <cellStyle name="Normal 7 17 2 5" xfId="36100" xr:uid="{36ADE3CB-C575-4FE4-9D63-932EDA1D40F1}"/>
    <cellStyle name="Normal 7 17 3" xfId="11943" xr:uid="{AB328673-047A-4F27-BF3D-E6ED30222730}"/>
    <cellStyle name="Normal 7 17 4" xfId="17179" xr:uid="{5B974CDA-4D29-444A-8CB6-1C0B63948742}"/>
    <cellStyle name="Normal 7 17 5" xfId="19408" xr:uid="{03565357-BD0E-4C86-ADBF-C9EA54E5BC9C}"/>
    <cellStyle name="Normal 7 17 6" xfId="9722" xr:uid="{953FAAC9-11AB-4140-BFD9-31248F4D28D9}"/>
    <cellStyle name="Normal 7 17 6 2" xfId="21043" xr:uid="{24F8D313-10F0-45AE-B19C-F16039D6AB64}"/>
    <cellStyle name="Normal 7 17 6 2 2" xfId="26599" xr:uid="{CB032604-FD23-4C18-A86F-186A3DAE0B72}"/>
    <cellStyle name="Normal 7 17 6 2 3" xfId="32093" xr:uid="{C8FA0960-0AF3-44D6-830E-4FA703C873F3}"/>
    <cellStyle name="Normal 7 17 6 2 4" xfId="37577" xr:uid="{5E9670EF-570C-46F8-B5E6-A2C0CB42F7A4}"/>
    <cellStyle name="Normal 7 17 6 3" xfId="23870" xr:uid="{C03DD9DC-0290-4C2C-968E-CF2B68DF5D61}"/>
    <cellStyle name="Normal 7 17 6 4" xfId="29364" xr:uid="{543CB5FA-08E7-4D89-A5B1-BAB01122CC9C}"/>
    <cellStyle name="Normal 7 17 6 5" xfId="34848" xr:uid="{77C7B32E-DD0A-4C65-B4C0-3F4DB90A666F}"/>
    <cellStyle name="Normal 7 18" xfId="6597" xr:uid="{5C15C99A-EDB2-4C2A-A843-331090A8192B}"/>
    <cellStyle name="Normal 7 18 2" xfId="15009" xr:uid="{E621F3C6-D0C6-4037-94C4-AD46D0F64435}"/>
    <cellStyle name="Normal 7 18 2 2" xfId="22296" xr:uid="{51CE9BB5-4281-412F-989F-C7EEE8000DC7}"/>
    <cellStyle name="Normal 7 18 2 2 2" xfId="27852" xr:uid="{F1D05F4B-96E5-42F0-A178-E6EB8690BC72}"/>
    <cellStyle name="Normal 7 18 2 2 3" xfId="33346" xr:uid="{1133E522-8FE7-4A6F-9BD6-F9E2C602B7C9}"/>
    <cellStyle name="Normal 7 18 2 2 4" xfId="38830" xr:uid="{E6489F12-C5B3-4F1E-8661-C0FC3A0257B5}"/>
    <cellStyle name="Normal 7 18 2 3" xfId="25123" xr:uid="{F6DB8E27-460A-4CC7-9701-401DBC4D331E}"/>
    <cellStyle name="Normal 7 18 2 4" xfId="30617" xr:uid="{50A7FEEE-CC76-4A3F-9119-64B83169B68D}"/>
    <cellStyle name="Normal 7 18 2 5" xfId="36101" xr:uid="{E9290464-0B96-4A2D-BEE9-C5FBF3F2DC8B}"/>
    <cellStyle name="Normal 7 18 3" xfId="11944" xr:uid="{F9BA6A71-04C8-4484-8F3E-C2DA6C8296DC}"/>
    <cellStyle name="Normal 7 18 4" xfId="17180" xr:uid="{6208D6F4-0848-41D1-AA93-757B24C77BEB}"/>
    <cellStyle name="Normal 7 18 5" xfId="19409" xr:uid="{88DCB97C-8FF2-4945-A758-FAE64F1BC221}"/>
    <cellStyle name="Normal 7 18 6" xfId="9723" xr:uid="{4120CC83-40FA-4E8A-9FF6-BFA82C75D0E6}"/>
    <cellStyle name="Normal 7 18 6 2" xfId="21044" xr:uid="{6B638597-0419-40F0-ACE7-F1D67B789308}"/>
    <cellStyle name="Normal 7 18 6 2 2" xfId="26600" xr:uid="{BACE07E3-946C-4240-9A69-53096F0B95F4}"/>
    <cellStyle name="Normal 7 18 6 2 3" xfId="32094" xr:uid="{8B75316A-0528-4A15-8A71-EB3E8FBCE5FE}"/>
    <cellStyle name="Normal 7 18 6 2 4" xfId="37578" xr:uid="{2CCFAD8B-F19A-4919-B07E-1035D868EF76}"/>
    <cellStyle name="Normal 7 18 6 3" xfId="23871" xr:uid="{2CACC0DF-7F14-4B00-9E8D-57515E2FB511}"/>
    <cellStyle name="Normal 7 18 6 4" xfId="29365" xr:uid="{EAEEC8FC-56E4-4C3A-8574-57C21A5219BB}"/>
    <cellStyle name="Normal 7 18 6 5" xfId="34849" xr:uid="{59B1A716-A7D0-424E-88CA-53CFF0DEA169}"/>
    <cellStyle name="Normal 7 19" xfId="6598" xr:uid="{B21BB609-DCE9-4332-A45D-2C6C163117F0}"/>
    <cellStyle name="Normal 7 19 2" xfId="15010" xr:uid="{B09BA5AD-A461-4421-B87A-B7DEFAAFCDD2}"/>
    <cellStyle name="Normal 7 19 2 2" xfId="22297" xr:uid="{ED73C5DB-1F00-4A3F-96F1-25CA89E8C028}"/>
    <cellStyle name="Normal 7 19 2 2 2" xfId="27853" xr:uid="{49DF72CC-DED4-42CD-BE5C-5EC3BA051C94}"/>
    <cellStyle name="Normal 7 19 2 2 3" xfId="33347" xr:uid="{9281D679-0302-4831-B06F-4655129D3946}"/>
    <cellStyle name="Normal 7 19 2 2 4" xfId="38831" xr:uid="{51F15FBE-5A6F-4F19-8E4E-9994D7C8B92E}"/>
    <cellStyle name="Normal 7 19 2 3" xfId="25124" xr:uid="{5F114FAA-AEB6-4366-B4CB-D1E54E217483}"/>
    <cellStyle name="Normal 7 19 2 4" xfId="30618" xr:uid="{5291FA32-DE32-4CF4-BD83-3B89133DBA72}"/>
    <cellStyle name="Normal 7 19 2 5" xfId="36102" xr:uid="{899919CC-33CB-4F81-B314-46B045B5D22E}"/>
    <cellStyle name="Normal 7 19 3" xfId="11945" xr:uid="{280F491A-010B-49ED-9AD8-C7FBF4541E0B}"/>
    <cellStyle name="Normal 7 19 4" xfId="17181" xr:uid="{EB63496D-7D1D-4F66-B3B2-3E29FD833510}"/>
    <cellStyle name="Normal 7 19 5" xfId="19410" xr:uid="{4674087E-D00C-4EF4-BFE1-DA4D360B093F}"/>
    <cellStyle name="Normal 7 19 6" xfId="9724" xr:uid="{7328E221-F43E-44FA-AD83-1A9D5C3EA5E3}"/>
    <cellStyle name="Normal 7 19 6 2" xfId="21045" xr:uid="{510F50FC-8F77-45CF-9480-4A75A004D6EC}"/>
    <cellStyle name="Normal 7 19 6 2 2" xfId="26601" xr:uid="{79441ECE-985A-4ABF-9539-CB85296B549D}"/>
    <cellStyle name="Normal 7 19 6 2 3" xfId="32095" xr:uid="{3C4A8A96-FAC0-4A02-B95B-DBD9AC53EA3C}"/>
    <cellStyle name="Normal 7 19 6 2 4" xfId="37579" xr:uid="{C27B5F33-492B-4859-8FEA-3AE5F53C3A1A}"/>
    <cellStyle name="Normal 7 19 6 3" xfId="23872" xr:uid="{7D919A64-BDDC-432F-B141-193AAA61D582}"/>
    <cellStyle name="Normal 7 19 6 4" xfId="29366" xr:uid="{832EEB1C-63C4-4F0B-B227-024E894B8A27}"/>
    <cellStyle name="Normal 7 19 6 5" xfId="34850" xr:uid="{5861A32A-8EB0-449F-BC4C-9EB80581703E}"/>
    <cellStyle name="Normal 7 2" xfId="672" xr:uid="{B0B243D0-77DD-4D3B-B446-AD3090BD6A04}"/>
    <cellStyle name="Normal 7 2 10" xfId="19411" xr:uid="{D898409B-D2B5-456D-91FB-5DD49B8EFC30}"/>
    <cellStyle name="Normal 7 2 11" xfId="22794" xr:uid="{DF96D3CA-4AA8-498D-BA31-39A86C8A09C4}"/>
    <cellStyle name="Normal 7 2 11 2" xfId="28340" xr:uid="{B1CB7BDF-CDE4-4C32-ACCC-9DD81F5DB869}"/>
    <cellStyle name="Normal 7 2 11 3" xfId="33828" xr:uid="{D22CFFA6-5CB9-423F-9B42-9AD4AFCD7AF0}"/>
    <cellStyle name="Normal 7 2 11 4" xfId="39312" xr:uid="{9E11AC34-78A5-4917-A619-3E3761E7D713}"/>
    <cellStyle name="Normal 7 2 12" xfId="6599" xr:uid="{2405B3D8-7721-4555-A41D-21F83525CA6D}"/>
    <cellStyle name="Normal 7 2 2" xfId="6600" xr:uid="{E89FF84E-28F6-4DAD-950E-9D92310BFBA5}"/>
    <cellStyle name="Normal 7 2 2 2" xfId="15011" xr:uid="{FA509719-1BA1-4A31-9E99-063E3646A3EC}"/>
    <cellStyle name="Normal 7 2 2 2 2" xfId="22298" xr:uid="{F0D426BB-8630-438C-BB77-E01E0BD0120C}"/>
    <cellStyle name="Normal 7 2 2 2 2 2" xfId="27854" xr:uid="{BE248284-CC9E-45D0-ACA8-F22F4196E8BE}"/>
    <cellStyle name="Normal 7 2 2 2 2 3" xfId="33348" xr:uid="{EF8D29B6-98BB-4CD6-A81F-BA0DAE53122F}"/>
    <cellStyle name="Normal 7 2 2 2 2 4" xfId="38832" xr:uid="{6DACFDBD-244A-4C88-A3C9-5A1B7BF65E2C}"/>
    <cellStyle name="Normal 7 2 2 2 3" xfId="25125" xr:uid="{023E3ECE-89AD-49EB-9978-EF47FF4CAEC2}"/>
    <cellStyle name="Normal 7 2 2 2 4" xfId="30619" xr:uid="{7BB311CE-D7F5-4592-B2B0-F6FBB57665A5}"/>
    <cellStyle name="Normal 7 2 2 2 5" xfId="36103" xr:uid="{5207B29F-594F-40C8-9FE4-778CFC88A5A4}"/>
    <cellStyle name="Normal 7 2 2 3" xfId="11947" xr:uid="{A19A1338-6DCE-4F80-8218-E7985613AB07}"/>
    <cellStyle name="Normal 7 2 2 4" xfId="17183" xr:uid="{3F24A76A-3934-4E39-A738-EC8BEF69D955}"/>
    <cellStyle name="Normal 7 2 2 5" xfId="19412" xr:uid="{EC6D3DEB-8FE3-4817-9453-13EB2A7F3E7C}"/>
    <cellStyle name="Normal 7 2 2 6" xfId="9725" xr:uid="{EE35A277-DF45-415B-904F-BF9566C96C3B}"/>
    <cellStyle name="Normal 7 2 2 6 2" xfId="21046" xr:uid="{DBDDA40A-0320-474E-9099-D540BA6FC798}"/>
    <cellStyle name="Normal 7 2 2 6 2 2" xfId="26602" xr:uid="{74FB2108-0984-472F-AF39-E6FB08F48947}"/>
    <cellStyle name="Normal 7 2 2 6 2 3" xfId="32096" xr:uid="{EB95C361-AA40-4734-BEA5-7C8B30F8A1E1}"/>
    <cellStyle name="Normal 7 2 2 6 2 4" xfId="37580" xr:uid="{3483F5E8-31BA-46BD-8F70-4FE043567400}"/>
    <cellStyle name="Normal 7 2 2 6 3" xfId="23873" xr:uid="{23F48BD9-AAEA-438A-A7CE-177DC3880E4D}"/>
    <cellStyle name="Normal 7 2 2 6 4" xfId="29367" xr:uid="{26CCAFDC-DD51-49D7-A2ED-128FBBBEF231}"/>
    <cellStyle name="Normal 7 2 2 6 5" xfId="34851" xr:uid="{E01209B8-ADC4-4EFC-8741-D97F5405ECF8}"/>
    <cellStyle name="Normal 7 2 3" xfId="6601" xr:uid="{53AD6BA4-C266-4687-89CC-B314A0647A2B}"/>
    <cellStyle name="Normal 7 2 3 2" xfId="15012" xr:uid="{EA10152A-EAB6-4AFF-AE41-77EC69BABE76}"/>
    <cellStyle name="Normal 7 2 3 2 2" xfId="22299" xr:uid="{069F9648-C7A5-4AF5-A47D-617A12AE6F70}"/>
    <cellStyle name="Normal 7 2 3 2 2 2" xfId="27855" xr:uid="{0BBFF7B9-7B6C-4250-88BC-40B917A33875}"/>
    <cellStyle name="Normal 7 2 3 2 2 3" xfId="33349" xr:uid="{F2505721-DB62-4F81-96DE-DF8D0203F820}"/>
    <cellStyle name="Normal 7 2 3 2 2 4" xfId="38833" xr:uid="{2E1EDBB9-E867-4934-A35C-EA74379A2BD2}"/>
    <cellStyle name="Normal 7 2 3 2 3" xfId="25126" xr:uid="{76C31924-A058-485D-AA0C-EF7E52DC4539}"/>
    <cellStyle name="Normal 7 2 3 2 4" xfId="30620" xr:uid="{8013017B-9AF4-452D-B2A7-59769BEB1FF8}"/>
    <cellStyle name="Normal 7 2 3 2 5" xfId="36104" xr:uid="{C44D14B0-0ECF-4C60-B849-5163D63BAC41}"/>
    <cellStyle name="Normal 7 2 3 3" xfId="19413" xr:uid="{DB330C1C-AD1E-4CF5-A701-E8664CB2E1E9}"/>
    <cellStyle name="Normal 7 2 3 4" xfId="9726" xr:uid="{E7BFCD18-BAB1-45D1-8239-5F1FB4FF0824}"/>
    <cellStyle name="Normal 7 2 3 4 2" xfId="21047" xr:uid="{1F69EF7D-2395-45EE-8400-A8F9F58AB73C}"/>
    <cellStyle name="Normal 7 2 3 4 2 2" xfId="26603" xr:uid="{B7C4E3F3-711B-4CB6-967D-5E31CD26CEAD}"/>
    <cellStyle name="Normal 7 2 3 4 2 3" xfId="32097" xr:uid="{2AEE50D8-1BCD-4C4D-B637-A2A9B8D1AC80}"/>
    <cellStyle name="Normal 7 2 3 4 2 4" xfId="37581" xr:uid="{DBFAEE6C-4CF8-40EE-83CE-E99316FCEC45}"/>
    <cellStyle name="Normal 7 2 3 4 3" xfId="23874" xr:uid="{B4245FFF-2DD7-459B-82BE-92BA20484449}"/>
    <cellStyle name="Normal 7 2 3 4 4" xfId="29368" xr:uid="{81DDFE98-CEBE-4917-9FB8-AA1D99BE22B1}"/>
    <cellStyle name="Normal 7 2 3 4 5" xfId="34852" xr:uid="{0FBB5399-5900-47DD-BCAF-08D4204B0131}"/>
    <cellStyle name="Normal 7 2 4" xfId="7203" xr:uid="{C0F86FEB-F22C-476F-8D27-05E5FE577754}"/>
    <cellStyle name="Normal 7 2 4 2" xfId="9727" xr:uid="{2802BB17-EFDF-4F54-922D-83DA03EC8F2E}"/>
    <cellStyle name="Normal 7 2 4 2 2" xfId="21048" xr:uid="{CBF0276A-4466-44A0-9330-32596D9CE0EA}"/>
    <cellStyle name="Normal 7 2 4 2 2 2" xfId="26604" xr:uid="{985DD162-8ED1-4E42-87A7-F5CB287A759A}"/>
    <cellStyle name="Normal 7 2 4 2 2 3" xfId="32098" xr:uid="{8CC3652D-B77B-457F-ACF9-C7E014058EE2}"/>
    <cellStyle name="Normal 7 2 4 2 2 4" xfId="37582" xr:uid="{99189598-9593-4A81-A10D-D2412FFB0D15}"/>
    <cellStyle name="Normal 7 2 4 2 3" xfId="23875" xr:uid="{6C624B64-31C9-4807-9D54-F47D5C8BB221}"/>
    <cellStyle name="Normal 7 2 4 2 4" xfId="29369" xr:uid="{3A5872F2-5F0E-4DE9-884C-66F1CE0E95C0}"/>
    <cellStyle name="Normal 7 2 4 2 5" xfId="34853" xr:uid="{F833E1CA-452E-46CD-91EB-6EFC693E7D4C}"/>
    <cellStyle name="Normal 7 2 4 3" xfId="20103" xr:uid="{86EFCA09-64B4-4326-ACD5-D324D4127F14}"/>
    <cellStyle name="Normal 7 2 4 3 2" xfId="25659" xr:uid="{6EE53C5F-D7C4-4EC8-83EA-0F219B795452}"/>
    <cellStyle name="Normal 7 2 4 3 3" xfId="31153" xr:uid="{34931DE8-0A48-4AB3-A1BE-9C6927A531F2}"/>
    <cellStyle name="Normal 7 2 4 3 4" xfId="36637" xr:uid="{5DFEE622-1BC7-4E98-960A-A3445EA4F449}"/>
    <cellStyle name="Normal 7 2 4 4" xfId="22930" xr:uid="{1FF20ADB-423A-4B35-8CEB-8F9BB509D0DA}"/>
    <cellStyle name="Normal 7 2 4 5" xfId="28422" xr:uid="{532DB2AF-1586-4172-9E76-E36BF024E741}"/>
    <cellStyle name="Normal 7 2 4 6" xfId="33906" xr:uid="{C47936C5-A154-4298-8267-482EDFA074CB}"/>
    <cellStyle name="Normal 7 2 5" xfId="7231" xr:uid="{E2D5098B-D3FD-400C-AD37-E2817EB82BE4}"/>
    <cellStyle name="Normal 7 2 5 2" xfId="9728" xr:uid="{14E3BDD4-0DA2-480D-9E30-2C1AAC737E0C}"/>
    <cellStyle name="Normal 7 2 5 2 2" xfId="21049" xr:uid="{7190C0F0-6C3F-4F61-9311-F7938A421C73}"/>
    <cellStyle name="Normal 7 2 5 2 2 2" xfId="26605" xr:uid="{1957CDDC-BE1C-4C9E-9524-A91F2F07D734}"/>
    <cellStyle name="Normal 7 2 5 2 2 3" xfId="32099" xr:uid="{31A27A3F-F7EC-45D7-BA60-853A1B45532D}"/>
    <cellStyle name="Normal 7 2 5 2 2 4" xfId="37583" xr:uid="{40652EF1-F66B-4250-94DD-06E14F559CD3}"/>
    <cellStyle name="Normal 7 2 5 2 3" xfId="23876" xr:uid="{E2A6E223-3B6B-4FFC-A658-43CDBE9CFED4}"/>
    <cellStyle name="Normal 7 2 5 2 4" xfId="29370" xr:uid="{DCEFCF9A-9B34-469A-8C6A-4CACCA6D7009}"/>
    <cellStyle name="Normal 7 2 5 2 5" xfId="34854" xr:uid="{D3C6CE32-5E55-4D3D-A249-CC1989BC0301}"/>
    <cellStyle name="Normal 7 2 5 3" xfId="20119" xr:uid="{FFA907DE-790E-4C96-B1EB-A587A53676CC}"/>
    <cellStyle name="Normal 7 2 5 3 2" xfId="25675" xr:uid="{83957071-1B48-44D6-B855-5ED61F2DDF2B}"/>
    <cellStyle name="Normal 7 2 5 3 3" xfId="31169" xr:uid="{073526D3-D484-4978-971F-86723DCBAD48}"/>
    <cellStyle name="Normal 7 2 5 3 4" xfId="36653" xr:uid="{296D1361-BE2F-4FF3-A2BF-FEEC25E62A5F}"/>
    <cellStyle name="Normal 7 2 5 4" xfId="22946" xr:uid="{4F04588B-D1A4-4665-81BE-88281570C24B}"/>
    <cellStyle name="Normal 7 2 5 5" xfId="28438" xr:uid="{31232892-FBED-4284-BB28-9D45DB7C1DBA}"/>
    <cellStyle name="Normal 7 2 5 6" xfId="33922" xr:uid="{53C3C164-2F73-41A4-AF18-A42BAABAC0A2}"/>
    <cellStyle name="Normal 7 2 6" xfId="7321" xr:uid="{910B0F18-ED60-428D-B631-58B6B44A26B9}"/>
    <cellStyle name="Normal 7 2 6 2" xfId="9729" xr:uid="{5C520120-A2EB-4FF8-B4A7-06FFA8B8E20C}"/>
    <cellStyle name="Normal 7 2 6 2 2" xfId="21050" xr:uid="{B47E14B6-5A6A-4A29-B0A2-294E28AC6E44}"/>
    <cellStyle name="Normal 7 2 6 2 2 2" xfId="26606" xr:uid="{5676740D-4EAE-4AC2-98CA-8BA8DC853520}"/>
    <cellStyle name="Normal 7 2 6 2 2 3" xfId="32100" xr:uid="{8F1B36C8-2915-4480-8FED-E87E0360AC2C}"/>
    <cellStyle name="Normal 7 2 6 2 2 4" xfId="37584" xr:uid="{27007F82-79EB-4F7B-97CC-CE9951907437}"/>
    <cellStyle name="Normal 7 2 6 2 3" xfId="23877" xr:uid="{865C3C4F-C426-4D44-923A-668E0AFCA987}"/>
    <cellStyle name="Normal 7 2 6 2 4" xfId="29371" xr:uid="{B12039B4-98EB-4992-94FC-0E30B7A7DF05}"/>
    <cellStyle name="Normal 7 2 6 2 5" xfId="34855" xr:uid="{E40BDC67-F0D3-4854-9CB6-2C9C840C60C6}"/>
    <cellStyle name="Normal 7 2 6 3" xfId="20205" xr:uid="{E82A6E66-08CA-4A84-80BD-4F22BC1D8DBA}"/>
    <cellStyle name="Normal 7 2 6 3 2" xfId="25761" xr:uid="{C109D059-F179-4BF6-9E7C-6BDD6938BF5D}"/>
    <cellStyle name="Normal 7 2 6 3 3" xfId="31255" xr:uid="{D3505B3C-F222-47D0-86BA-7F73FE471903}"/>
    <cellStyle name="Normal 7 2 6 3 4" xfId="36739" xr:uid="{8DD7A08F-08F5-4BE1-967E-96782594C099}"/>
    <cellStyle name="Normal 7 2 6 4" xfId="23032" xr:uid="{410BBA21-5ACD-4CA4-98F2-F91B4E1BF278}"/>
    <cellStyle name="Normal 7 2 6 5" xfId="28524" xr:uid="{D43C6524-2832-4C59-9114-003515831616}"/>
    <cellStyle name="Normal 7 2 6 6" xfId="34008" xr:uid="{AD8CCBB4-89A3-4546-8A6F-39BDBE6A92B3}"/>
    <cellStyle name="Normal 7 2 7" xfId="7386" xr:uid="{6E140449-17D5-430E-8B65-F10B73337E7F}"/>
    <cellStyle name="Normal 7 2 7 2" xfId="20270" xr:uid="{F22B6E90-EA02-440E-B2CA-CF5003CB6044}"/>
    <cellStyle name="Normal 7 2 7 2 2" xfId="25826" xr:uid="{31E912A2-9A69-411B-A9CD-8EBEA547E8FF}"/>
    <cellStyle name="Normal 7 2 7 2 3" xfId="31320" xr:uid="{568597F3-717C-452C-A491-D963E7429D83}"/>
    <cellStyle name="Normal 7 2 7 2 4" xfId="36804" xr:uid="{4C86E1C1-6759-4758-90DE-046842E723EB}"/>
    <cellStyle name="Normal 7 2 7 3" xfId="23097" xr:uid="{4A184CB0-7E3F-4579-AFBF-42A9D98F5EAB}"/>
    <cellStyle name="Normal 7 2 7 4" xfId="28591" xr:uid="{98807ACE-1AA9-4CC0-9F6F-C0FD0D4A8BD7}"/>
    <cellStyle name="Normal 7 2 7 5" xfId="34075" xr:uid="{716D72D4-2E75-43F3-9871-E8D954F4703B}"/>
    <cellStyle name="Normal 7 2 8" xfId="11946" xr:uid="{DE529296-E29E-49D5-A6B0-2255C61675C5}"/>
    <cellStyle name="Normal 7 2 9" xfId="17182" xr:uid="{A5429639-E84C-41E5-82D6-3CC7A01CBDA0}"/>
    <cellStyle name="Normal 7 20" xfId="6602" xr:uid="{85B88E61-54A1-491A-B6B1-856587E3B91C}"/>
    <cellStyle name="Normal 7 20 2" xfId="15013" xr:uid="{34E4DD2F-A5F0-42D6-A2DF-09F10888F4EC}"/>
    <cellStyle name="Normal 7 20 2 2" xfId="22300" xr:uid="{B79861CE-A1AF-4319-B0F0-40F61BE83F3B}"/>
    <cellStyle name="Normal 7 20 2 2 2" xfId="27856" xr:uid="{87F29796-C324-4EA3-941D-15B1B2265915}"/>
    <cellStyle name="Normal 7 20 2 2 3" xfId="33350" xr:uid="{5884F4FC-3D99-4E98-B79A-7DE3DF4E9C49}"/>
    <cellStyle name="Normal 7 20 2 2 4" xfId="38834" xr:uid="{6952A099-B5EB-4149-9CD4-34A3FB60BC48}"/>
    <cellStyle name="Normal 7 20 2 3" xfId="25127" xr:uid="{B263C320-1EAF-4AF5-A5C8-04F185FA48A3}"/>
    <cellStyle name="Normal 7 20 2 4" xfId="30621" xr:uid="{6A1A8FE9-C534-4911-B1CB-894FF3AD9DC6}"/>
    <cellStyle name="Normal 7 20 2 5" xfId="36105" xr:uid="{C3A7379C-44D9-4C05-9BD0-C369729AA4EB}"/>
    <cellStyle name="Normal 7 20 3" xfId="11948" xr:uid="{57FB0C7E-72D3-4E82-9FA3-1512BB8E860D}"/>
    <cellStyle name="Normal 7 20 4" xfId="17184" xr:uid="{FD417F41-ED71-4E9B-82D3-DD8D569C47B4}"/>
    <cellStyle name="Normal 7 20 5" xfId="19414" xr:uid="{CC5641E4-E33A-4393-86C7-1DA2DD96EE41}"/>
    <cellStyle name="Normal 7 20 6" xfId="9730" xr:uid="{953508E2-F45A-429D-8B55-BEFBE99A355D}"/>
    <cellStyle name="Normal 7 20 6 2" xfId="21051" xr:uid="{C77FE926-C530-44FF-84C7-F10E777FA8CD}"/>
    <cellStyle name="Normal 7 20 6 2 2" xfId="26607" xr:uid="{82341187-1D17-49EC-8BAF-B062208FB899}"/>
    <cellStyle name="Normal 7 20 6 2 3" xfId="32101" xr:uid="{7248F763-A793-4D1D-BC8E-5B220BB1E7C2}"/>
    <cellStyle name="Normal 7 20 6 2 4" xfId="37585" xr:uid="{3B81770D-E018-48E1-B192-E85323E17CD9}"/>
    <cellStyle name="Normal 7 20 6 3" xfId="23878" xr:uid="{EDDC575A-9C45-4FD3-AE61-DEB5F300011C}"/>
    <cellStyle name="Normal 7 20 6 4" xfId="29372" xr:uid="{42AEFEAC-0F8A-4C4F-B99F-0C3645300669}"/>
    <cellStyle name="Normal 7 20 6 5" xfId="34856" xr:uid="{7ACCED4C-0C4F-4ADF-92D9-191034621868}"/>
    <cellStyle name="Normal 7 21" xfId="6603" xr:uid="{6FCF8557-840D-48E4-AA0E-BDB2F95385DE}"/>
    <cellStyle name="Normal 7 21 2" xfId="15014" xr:uid="{590043AD-081D-4DD5-AD95-D91268BE8D2B}"/>
    <cellStyle name="Normal 7 21 2 2" xfId="22301" xr:uid="{6C0CF3DC-CF8B-4C0A-AA4C-5FE0EB974936}"/>
    <cellStyle name="Normal 7 21 2 2 2" xfId="27857" xr:uid="{07ACD98B-FDCF-4207-A4D7-119644F18A6E}"/>
    <cellStyle name="Normal 7 21 2 2 3" xfId="33351" xr:uid="{265E5384-30F3-4E97-AF48-C388415C186B}"/>
    <cellStyle name="Normal 7 21 2 2 4" xfId="38835" xr:uid="{B205C822-C809-4BF2-9C8A-C83F35D1230B}"/>
    <cellStyle name="Normal 7 21 2 3" xfId="25128" xr:uid="{6D68B1CA-2535-4B26-85A2-0DD6CC83A01B}"/>
    <cellStyle name="Normal 7 21 2 4" xfId="30622" xr:uid="{B0D49EF6-2C6D-405E-AACE-73ECF7D010F2}"/>
    <cellStyle name="Normal 7 21 2 5" xfId="36106" xr:uid="{0AB9AAD8-6A57-4BAE-A7A2-93A407392AB4}"/>
    <cellStyle name="Normal 7 21 3" xfId="11949" xr:uid="{79C84C82-487F-4EAE-B694-BAFCE4AB63C0}"/>
    <cellStyle name="Normal 7 21 4" xfId="17185" xr:uid="{C8D8655C-25C9-4DDF-8C34-D8A26E9CEACD}"/>
    <cellStyle name="Normal 7 21 5" xfId="19415" xr:uid="{CA9C1FD8-2C4D-4359-BC56-D357B48F3923}"/>
    <cellStyle name="Normal 7 21 6" xfId="9731" xr:uid="{E82AB4D7-F776-40F5-A9F7-DD026614A7C0}"/>
    <cellStyle name="Normal 7 21 6 2" xfId="21052" xr:uid="{AEE6BAA0-CD9A-4D92-8D40-B9EFD0072B04}"/>
    <cellStyle name="Normal 7 21 6 2 2" xfId="26608" xr:uid="{D2B87274-72AA-4517-AB13-C4B011B96A13}"/>
    <cellStyle name="Normal 7 21 6 2 3" xfId="32102" xr:uid="{BC54A0A0-F8E9-4D75-BA6C-D8DDD4B9232B}"/>
    <cellStyle name="Normal 7 21 6 2 4" xfId="37586" xr:uid="{5D7A22AF-4E33-47C2-B4AA-426A5F5A2006}"/>
    <cellStyle name="Normal 7 21 6 3" xfId="23879" xr:uid="{A1710A8D-683F-4214-A069-32DA29F3EA6E}"/>
    <cellStyle name="Normal 7 21 6 4" xfId="29373" xr:uid="{8D9A4051-A99F-4EDC-8459-892DDCA7EB1D}"/>
    <cellStyle name="Normal 7 21 6 5" xfId="34857" xr:uid="{944F5811-7FF8-4D74-8D9E-5B1D9310B6BD}"/>
    <cellStyle name="Normal 7 22" xfId="6604" xr:uid="{89282087-C650-4F81-9C73-5A4C5CDF569F}"/>
    <cellStyle name="Normal 7 22 2" xfId="15015" xr:uid="{BCDDD3EE-8CE0-400C-9B53-E328628A2A26}"/>
    <cellStyle name="Normal 7 22 2 2" xfId="22302" xr:uid="{04244F79-5A85-43CD-B482-D78F9926960F}"/>
    <cellStyle name="Normal 7 22 2 2 2" xfId="27858" xr:uid="{1119D015-F6DD-43C5-BCC6-6F68FA130D08}"/>
    <cellStyle name="Normal 7 22 2 2 3" xfId="33352" xr:uid="{CCB4A87D-2B7C-44A7-903F-62C16C3554CE}"/>
    <cellStyle name="Normal 7 22 2 2 4" xfId="38836" xr:uid="{2F1D16D4-D6C2-4DDC-B453-F34609DFFC5A}"/>
    <cellStyle name="Normal 7 22 2 3" xfId="25129" xr:uid="{49FF3E8D-B833-4755-AD37-3EF28B035C68}"/>
    <cellStyle name="Normal 7 22 2 4" xfId="30623" xr:uid="{E73EF736-A76A-4DDB-90D1-D3EF3E1F6012}"/>
    <cellStyle name="Normal 7 22 2 5" xfId="36107" xr:uid="{405091AB-F12E-4812-9A1D-6ED93F8717B8}"/>
    <cellStyle name="Normal 7 22 3" xfId="11950" xr:uid="{B49A7AB2-7D72-43D2-847E-2A1DB56AD6F6}"/>
    <cellStyle name="Normal 7 22 4" xfId="17186" xr:uid="{C1FFD8BD-C7D5-4B83-A6D3-DD4738B9C51F}"/>
    <cellStyle name="Normal 7 22 5" xfId="19416" xr:uid="{3A37DD90-A250-47D8-923D-2ABE4DADAAA7}"/>
    <cellStyle name="Normal 7 22 6" xfId="9732" xr:uid="{47FC71E9-4930-4241-BE78-C57EC2AB6897}"/>
    <cellStyle name="Normal 7 22 6 2" xfId="21053" xr:uid="{6DB565AE-E024-4266-B481-E5DE24A951F9}"/>
    <cellStyle name="Normal 7 22 6 2 2" xfId="26609" xr:uid="{54632969-6BDD-4105-B08D-FAE815B860B4}"/>
    <cellStyle name="Normal 7 22 6 2 3" xfId="32103" xr:uid="{9C3F32A9-3E65-4DA3-BDC4-E6C60EA7E2E8}"/>
    <cellStyle name="Normal 7 22 6 2 4" xfId="37587" xr:uid="{1DC76C3F-DF0F-4309-9B3D-4460D6CE99C1}"/>
    <cellStyle name="Normal 7 22 6 3" xfId="23880" xr:uid="{7D453163-8AD2-4F86-966D-D0732FA436F1}"/>
    <cellStyle name="Normal 7 22 6 4" xfId="29374" xr:uid="{AE0C00E5-033E-4270-A9A0-98677E575804}"/>
    <cellStyle name="Normal 7 22 6 5" xfId="34858" xr:uid="{1E566A30-E98F-4968-8D1D-8509FFAE6B27}"/>
    <cellStyle name="Normal 7 23" xfId="6605" xr:uid="{6A8620CA-4D4B-41CB-8911-43A77AEB646F}"/>
    <cellStyle name="Normal 7 23 2" xfId="15016" xr:uid="{E261984F-ED41-4FF1-B051-20967E450541}"/>
    <cellStyle name="Normal 7 23 2 2" xfId="22303" xr:uid="{74647B7F-1349-4FFC-ACDD-7063DCF1B75F}"/>
    <cellStyle name="Normal 7 23 2 2 2" xfId="27859" xr:uid="{1EE245CD-D2D0-4A25-8608-8A28FB7BC444}"/>
    <cellStyle name="Normal 7 23 2 2 3" xfId="33353" xr:uid="{13A965A0-1801-4FF7-B89B-B6D957C4CA5E}"/>
    <cellStyle name="Normal 7 23 2 2 4" xfId="38837" xr:uid="{23A3E4AE-A5C1-4E5F-87B2-3F06A5642091}"/>
    <cellStyle name="Normal 7 23 2 3" xfId="25130" xr:uid="{88E2129B-8799-421F-A1E9-9277F66F0D95}"/>
    <cellStyle name="Normal 7 23 2 4" xfId="30624" xr:uid="{07C984C0-C979-4F10-8EEC-13F19768B72E}"/>
    <cellStyle name="Normal 7 23 2 5" xfId="36108" xr:uid="{F6651ECA-FE20-4522-9AC1-7364C1C1DDCB}"/>
    <cellStyle name="Normal 7 23 3" xfId="11951" xr:uid="{817C6D13-BAF6-4A47-A24F-6127F0665FA6}"/>
    <cellStyle name="Normal 7 23 4" xfId="17187" xr:uid="{F7021C36-6140-4BB8-9B26-2F5DEF2D1597}"/>
    <cellStyle name="Normal 7 23 5" xfId="19417" xr:uid="{C02E107B-B2E5-4BFD-8C24-AF24168837BA}"/>
    <cellStyle name="Normal 7 23 6" xfId="9733" xr:uid="{3A845B2D-A089-488E-B664-1D270571F828}"/>
    <cellStyle name="Normal 7 23 6 2" xfId="21054" xr:uid="{FAE822F2-D7EA-4F60-ABF1-B537BC611698}"/>
    <cellStyle name="Normal 7 23 6 2 2" xfId="26610" xr:uid="{11FEB3A3-1D68-4F6B-B3B4-585B0AB2F47A}"/>
    <cellStyle name="Normal 7 23 6 2 3" xfId="32104" xr:uid="{E9CB9D07-A1CE-402C-A83A-3F8CF3BD8014}"/>
    <cellStyle name="Normal 7 23 6 2 4" xfId="37588" xr:uid="{0C2310FC-08BF-4FDC-AAAD-76FDA90679E7}"/>
    <cellStyle name="Normal 7 23 6 3" xfId="23881" xr:uid="{99D927B7-3B41-4901-BEDC-4F6F64765FD4}"/>
    <cellStyle name="Normal 7 23 6 4" xfId="29375" xr:uid="{131CCA2E-97AA-43F8-87CD-87ACD10DE3A5}"/>
    <cellStyle name="Normal 7 23 6 5" xfId="34859" xr:uid="{1E382FF6-63FF-4B3E-A194-23D87BD5D7A9}"/>
    <cellStyle name="Normal 7 24" xfId="6606" xr:uid="{ACCBD917-6FB2-4984-8B15-978B801BDDF3}"/>
    <cellStyle name="Normal 7 24 2" xfId="15017" xr:uid="{9E978806-896C-4F70-8ECF-EE70B0D86A4E}"/>
    <cellStyle name="Normal 7 24 2 2" xfId="22304" xr:uid="{4E25C83B-6244-4AAC-ADF1-9CDB2AB6E122}"/>
    <cellStyle name="Normal 7 24 2 2 2" xfId="27860" xr:uid="{E975EFC3-3BEA-4331-9DAD-436F8B2511F0}"/>
    <cellStyle name="Normal 7 24 2 2 3" xfId="33354" xr:uid="{F73C01DA-2C8D-431F-8E95-D2C1BBC11A39}"/>
    <cellStyle name="Normal 7 24 2 2 4" xfId="38838" xr:uid="{90E50409-DA6E-4762-832D-E9DA08062572}"/>
    <cellStyle name="Normal 7 24 2 3" xfId="25131" xr:uid="{3122DC0E-C2D8-400A-90AA-C56097443975}"/>
    <cellStyle name="Normal 7 24 2 4" xfId="30625" xr:uid="{3FE66419-27A0-476D-8C46-ED4BD5DE429E}"/>
    <cellStyle name="Normal 7 24 2 5" xfId="36109" xr:uid="{E4DF8D92-1BEA-424D-9F15-0FE66F69E4AA}"/>
    <cellStyle name="Normal 7 24 3" xfId="11952" xr:uid="{C51411E0-72F3-48B2-AA2D-20CE7013E699}"/>
    <cellStyle name="Normal 7 24 4" xfId="17188" xr:uid="{0A88799B-BC97-48F1-B2E5-3A5816E5DE3A}"/>
    <cellStyle name="Normal 7 24 5" xfId="19418" xr:uid="{2A06CC19-3986-48C1-82F4-02C09645579C}"/>
    <cellStyle name="Normal 7 24 6" xfId="9734" xr:uid="{CF0B7259-BA56-4340-B8A5-8A8889968781}"/>
    <cellStyle name="Normal 7 24 6 2" xfId="21055" xr:uid="{B72A22CF-61F8-4840-90CB-1211C43E830C}"/>
    <cellStyle name="Normal 7 24 6 2 2" xfId="26611" xr:uid="{C36F4052-8EB0-4201-A858-139E04B9DD74}"/>
    <cellStyle name="Normal 7 24 6 2 3" xfId="32105" xr:uid="{8365FA80-1D30-4804-9D9B-67448E3FD0BE}"/>
    <cellStyle name="Normal 7 24 6 2 4" xfId="37589" xr:uid="{3C574FE9-95AD-4528-84D0-DAD522DB410A}"/>
    <cellStyle name="Normal 7 24 6 3" xfId="23882" xr:uid="{3F672776-7715-4165-B6E1-93A0C28D07CB}"/>
    <cellStyle name="Normal 7 24 6 4" xfId="29376" xr:uid="{68E0348A-03AA-49D6-92F8-5C973BF59FA2}"/>
    <cellStyle name="Normal 7 24 6 5" xfId="34860" xr:uid="{51893247-FEEB-4D48-97DD-A12FB5A6F3B4}"/>
    <cellStyle name="Normal 7 25" xfId="6607" xr:uid="{858E85B2-0619-4C7C-931B-395C9C986279}"/>
    <cellStyle name="Normal 7 25 2" xfId="15018" xr:uid="{60AFDA23-DBF4-4309-A012-978F86CAC9FB}"/>
    <cellStyle name="Normal 7 25 2 2" xfId="22305" xr:uid="{082243BF-A494-4C90-9BB3-82CD3ABE4881}"/>
    <cellStyle name="Normal 7 25 2 2 2" xfId="27861" xr:uid="{68EE3835-01F3-42EE-991D-C858FBCBDBC7}"/>
    <cellStyle name="Normal 7 25 2 2 3" xfId="33355" xr:uid="{21578EEA-62CA-4816-AFE3-296ACFFC6B3C}"/>
    <cellStyle name="Normal 7 25 2 2 4" xfId="38839" xr:uid="{C44DBB4C-96F4-410D-B627-8C188A99500E}"/>
    <cellStyle name="Normal 7 25 2 3" xfId="25132" xr:uid="{A7B53F94-94CD-4DAE-9498-90BE3543507A}"/>
    <cellStyle name="Normal 7 25 2 4" xfId="30626" xr:uid="{83B17DAA-BC21-4C0C-B77D-4F06D2CC7568}"/>
    <cellStyle name="Normal 7 25 2 5" xfId="36110" xr:uid="{255489B7-78D1-4D87-8232-EA83DD05044B}"/>
    <cellStyle name="Normal 7 25 3" xfId="11953" xr:uid="{9FF19534-B188-48F4-9B32-97930AD00BF0}"/>
    <cellStyle name="Normal 7 25 4" xfId="17189" xr:uid="{AC85C7B3-48DE-4161-A765-25010BDCFE82}"/>
    <cellStyle name="Normal 7 25 5" xfId="19419" xr:uid="{C83B4DD4-F786-40DA-92E1-40FB56E482E1}"/>
    <cellStyle name="Normal 7 25 6" xfId="9735" xr:uid="{D07D449B-A516-4B91-8CF4-C3E22E872252}"/>
    <cellStyle name="Normal 7 25 6 2" xfId="21056" xr:uid="{04C2ADA1-964A-44BD-A608-775AE8D7A5FA}"/>
    <cellStyle name="Normal 7 25 6 2 2" xfId="26612" xr:uid="{4025EA78-2216-4705-A5F2-A6D2CB8941AD}"/>
    <cellStyle name="Normal 7 25 6 2 3" xfId="32106" xr:uid="{9608A873-FA27-46AC-8171-65215F3E7A91}"/>
    <cellStyle name="Normal 7 25 6 2 4" xfId="37590" xr:uid="{BEE9ABF6-95C0-4AB8-BBF9-7E628C734AA9}"/>
    <cellStyle name="Normal 7 25 6 3" xfId="23883" xr:uid="{1A694A2F-7C97-4570-B06E-923E9415867F}"/>
    <cellStyle name="Normal 7 25 6 4" xfId="29377" xr:uid="{1FA8B742-85ED-4727-8020-CBF72D10040A}"/>
    <cellStyle name="Normal 7 25 6 5" xfId="34861" xr:uid="{2D98079E-625E-478F-9201-5019749C35DC}"/>
    <cellStyle name="Normal 7 26" xfId="6608" xr:uid="{9BB0F98C-9841-44A1-8FAA-18559BF25F7E}"/>
    <cellStyle name="Normal 7 26 2" xfId="15019" xr:uid="{DBEE33DF-CD0C-48C6-9C7A-F229E7A533E5}"/>
    <cellStyle name="Normal 7 26 2 2" xfId="22306" xr:uid="{44C70AD1-261C-44BA-B565-2C8FB174051F}"/>
    <cellStyle name="Normal 7 26 2 2 2" xfId="27862" xr:uid="{13E69784-A872-46E8-AB0D-F828AFC899E0}"/>
    <cellStyle name="Normal 7 26 2 2 3" xfId="33356" xr:uid="{2E43E1DE-EDDB-4AB0-81B8-B61DB86C1AA3}"/>
    <cellStyle name="Normal 7 26 2 2 4" xfId="38840" xr:uid="{09298FE2-1033-4994-AB8A-FCB5D61F1213}"/>
    <cellStyle name="Normal 7 26 2 3" xfId="25133" xr:uid="{F4C73067-9258-40FC-9F9F-E72490534806}"/>
    <cellStyle name="Normal 7 26 2 4" xfId="30627" xr:uid="{9E4DD2C8-89D3-4163-B394-59AFC9D33C62}"/>
    <cellStyle name="Normal 7 26 2 5" xfId="36111" xr:uid="{591CD066-E92D-48A6-9D10-55B639163423}"/>
    <cellStyle name="Normal 7 26 3" xfId="11954" xr:uid="{D6409F9B-8761-4EAF-A307-5C2636E0E88D}"/>
    <cellStyle name="Normal 7 26 4" xfId="17190" xr:uid="{7E53EFFE-734D-4FAC-8D7A-3B83F14A7258}"/>
    <cellStyle name="Normal 7 26 5" xfId="19420" xr:uid="{F5FCC14A-0581-4B42-97F5-96701CA29655}"/>
    <cellStyle name="Normal 7 26 6" xfId="9736" xr:uid="{B9306A67-A91D-44C0-B1DB-EDA64CDA53B8}"/>
    <cellStyle name="Normal 7 26 6 2" xfId="21057" xr:uid="{A2EE4381-DCAE-43A5-AD72-828B31CB1573}"/>
    <cellStyle name="Normal 7 26 6 2 2" xfId="26613" xr:uid="{AA353BDE-FE89-4DB1-BFB4-205523C0B70B}"/>
    <cellStyle name="Normal 7 26 6 2 3" xfId="32107" xr:uid="{02675BF9-C313-4401-9EB9-EE505CA79C83}"/>
    <cellStyle name="Normal 7 26 6 2 4" xfId="37591" xr:uid="{BAD0ED43-B2D0-485B-BF03-F148A1CFD350}"/>
    <cellStyle name="Normal 7 26 6 3" xfId="23884" xr:uid="{F10AB84C-4CFA-4773-8009-8A9B32F33AC1}"/>
    <cellStyle name="Normal 7 26 6 4" xfId="29378" xr:uid="{8E613679-B7CC-479E-B3D4-DECBFE9F234E}"/>
    <cellStyle name="Normal 7 26 6 5" xfId="34862" xr:uid="{7A1008B0-D0DB-4D68-9DFF-4C607E9BE8F3}"/>
    <cellStyle name="Normal 7 27" xfId="6609" xr:uid="{3AA19803-C047-4F42-820D-B63688E77230}"/>
    <cellStyle name="Normal 7 27 2" xfId="15020" xr:uid="{334B169B-E240-437C-8B46-88D5A0EC0547}"/>
    <cellStyle name="Normal 7 27 2 2" xfId="22307" xr:uid="{555FC98C-F4BB-4AD2-9C2A-16496A09FF3B}"/>
    <cellStyle name="Normal 7 27 2 2 2" xfId="27863" xr:uid="{A92C794F-AE4A-4E1C-AABC-2BBBB208942B}"/>
    <cellStyle name="Normal 7 27 2 2 3" xfId="33357" xr:uid="{6A3740E9-C634-43DD-AC0B-C0A3316E687B}"/>
    <cellStyle name="Normal 7 27 2 2 4" xfId="38841" xr:uid="{90CCA9FF-0097-4230-9682-2467863D8790}"/>
    <cellStyle name="Normal 7 27 2 3" xfId="25134" xr:uid="{6A40E5FC-1A9D-4690-AC82-AB21986C8184}"/>
    <cellStyle name="Normal 7 27 2 4" xfId="30628" xr:uid="{C5214D60-8D57-4FFA-A94B-6CBB0DF6477C}"/>
    <cellStyle name="Normal 7 27 2 5" xfId="36112" xr:uid="{5B6E1AB5-6589-48A8-9937-741AEDC607A8}"/>
    <cellStyle name="Normal 7 27 3" xfId="11955" xr:uid="{345D69A8-26D8-440E-B674-BE69791CDA45}"/>
    <cellStyle name="Normal 7 27 4" xfId="17191" xr:uid="{8474F25D-2091-4CEF-ABE2-34BE0731F7C8}"/>
    <cellStyle name="Normal 7 27 5" xfId="19421" xr:uid="{FF697A06-2DE0-4574-8B41-C1C14E9A5307}"/>
    <cellStyle name="Normal 7 27 6" xfId="9737" xr:uid="{254A5D2F-932F-4D69-84D8-77E922B75A35}"/>
    <cellStyle name="Normal 7 27 6 2" xfId="21058" xr:uid="{A2358164-D4A2-44D6-88B9-E0B6965209E7}"/>
    <cellStyle name="Normal 7 27 6 2 2" xfId="26614" xr:uid="{EF2EFB5E-284D-403F-8647-D799FE8A2F2C}"/>
    <cellStyle name="Normal 7 27 6 2 3" xfId="32108" xr:uid="{1B3B2235-D8DE-4E21-ABA9-7B0971AB6B28}"/>
    <cellStyle name="Normal 7 27 6 2 4" xfId="37592" xr:uid="{AF599991-415A-48DB-8887-726F9D41D81F}"/>
    <cellStyle name="Normal 7 27 6 3" xfId="23885" xr:uid="{4831D45B-B7B1-4B49-8AB5-D5989B62B548}"/>
    <cellStyle name="Normal 7 27 6 4" xfId="29379" xr:uid="{692E952E-BD8D-420D-899C-A88C8C83201E}"/>
    <cellStyle name="Normal 7 27 6 5" xfId="34863" xr:uid="{F37FCC02-FA3E-4697-B281-0C0DE4EC45F2}"/>
    <cellStyle name="Normal 7 28" xfId="6610" xr:uid="{3FECDD4D-294B-4024-87AB-DB23D64E90A6}"/>
    <cellStyle name="Normal 7 28 2" xfId="15021" xr:uid="{7ADAAD4D-EE50-479B-90EC-006D53F5F790}"/>
    <cellStyle name="Normal 7 28 2 2" xfId="22308" xr:uid="{1D674E28-8C8E-4C4B-BE31-C743F9AFBDDE}"/>
    <cellStyle name="Normal 7 28 2 2 2" xfId="27864" xr:uid="{4DC28612-0220-4E5D-A5E5-99B2396B6786}"/>
    <cellStyle name="Normal 7 28 2 2 3" xfId="33358" xr:uid="{96A2D71E-C713-47D6-9368-478F3C076378}"/>
    <cellStyle name="Normal 7 28 2 2 4" xfId="38842" xr:uid="{818AC1CF-78E9-477D-90E3-78D055ED4B00}"/>
    <cellStyle name="Normal 7 28 2 3" xfId="25135" xr:uid="{EFDA14CB-1974-4BA7-ABEB-5EA9DB95DA39}"/>
    <cellStyle name="Normal 7 28 2 4" xfId="30629" xr:uid="{E54E70A5-2450-46E8-B1DB-3AED9C7A90DB}"/>
    <cellStyle name="Normal 7 28 2 5" xfId="36113" xr:uid="{7816E044-DBFB-4F13-B835-26047C75FCB5}"/>
    <cellStyle name="Normal 7 28 3" xfId="11956" xr:uid="{2EBE87F5-7344-4474-8668-03052670A6A6}"/>
    <cellStyle name="Normal 7 28 4" xfId="17192" xr:uid="{119C2869-34A1-4B6B-9D86-72F56ACCB77C}"/>
    <cellStyle name="Normal 7 28 5" xfId="19422" xr:uid="{AD95165B-0B35-42DD-94F1-FFA958387D98}"/>
    <cellStyle name="Normal 7 28 6" xfId="9738" xr:uid="{B4A3A611-20AE-4D7F-830A-6B5E232A32CD}"/>
    <cellStyle name="Normal 7 28 6 2" xfId="21059" xr:uid="{7D968638-E284-47CE-9577-27B775B9AE66}"/>
    <cellStyle name="Normal 7 28 6 2 2" xfId="26615" xr:uid="{6C00F3E7-9C21-4236-AD32-9B73E7B9ED9C}"/>
    <cellStyle name="Normal 7 28 6 2 3" xfId="32109" xr:uid="{017D51E8-E3A8-4672-8435-2B704892F58C}"/>
    <cellStyle name="Normal 7 28 6 2 4" xfId="37593" xr:uid="{4BB630C2-2F1F-43E6-8FE8-2193041DA3A9}"/>
    <cellStyle name="Normal 7 28 6 3" xfId="23886" xr:uid="{23431AB0-2FDA-4268-9B79-C1B8C40FE140}"/>
    <cellStyle name="Normal 7 28 6 4" xfId="29380" xr:uid="{A1AD3A98-5D64-4114-9D7B-34BD080B6818}"/>
    <cellStyle name="Normal 7 28 6 5" xfId="34864" xr:uid="{85D1EA32-1913-4A16-B030-77E91177BB4F}"/>
    <cellStyle name="Normal 7 29" xfId="6611" xr:uid="{CD1228DE-6B0E-4AFC-A046-7003558BEF91}"/>
    <cellStyle name="Normal 7 29 2" xfId="15022" xr:uid="{9ACE700E-DC71-4D17-92DB-452E9598365F}"/>
    <cellStyle name="Normal 7 29 2 2" xfId="22309" xr:uid="{D1ACB687-B82E-4ED2-AE1D-E6CA83908758}"/>
    <cellStyle name="Normal 7 29 2 2 2" xfId="27865" xr:uid="{09064828-049C-44FB-A7BF-5E97F1F62039}"/>
    <cellStyle name="Normal 7 29 2 2 3" xfId="33359" xr:uid="{C2A13F44-0A44-445E-BA1F-39891C50A9A0}"/>
    <cellStyle name="Normal 7 29 2 2 4" xfId="38843" xr:uid="{93A7BD4D-594E-45D9-A959-E6C10D86E871}"/>
    <cellStyle name="Normal 7 29 2 3" xfId="25136" xr:uid="{971B5206-20D9-44F6-A068-C5EE6C7841C2}"/>
    <cellStyle name="Normal 7 29 2 4" xfId="30630" xr:uid="{99DC2D63-EA3F-4671-9278-C10DC87F9F17}"/>
    <cellStyle name="Normal 7 29 2 5" xfId="36114" xr:uid="{CE11FC77-6203-48C4-A7E8-4082B10FAC20}"/>
    <cellStyle name="Normal 7 29 3" xfId="11957" xr:uid="{6F8B3BBC-5EB4-4968-890F-5F8A87B5D4E6}"/>
    <cellStyle name="Normal 7 29 4" xfId="17193" xr:uid="{7D16B5C8-0B6F-4002-9C0B-FF1A16A4865E}"/>
    <cellStyle name="Normal 7 29 5" xfId="19423" xr:uid="{BBC39FA6-79A1-4030-9292-31DD73A61AB8}"/>
    <cellStyle name="Normal 7 29 6" xfId="9739" xr:uid="{61DA652C-40AB-4AB6-A364-E08EAB744BCD}"/>
    <cellStyle name="Normal 7 29 6 2" xfId="21060" xr:uid="{B4A14543-AF86-42EA-89A7-6FAFFB6C2250}"/>
    <cellStyle name="Normal 7 29 6 2 2" xfId="26616" xr:uid="{C8014646-FCCB-4DF2-98CD-0942600B0706}"/>
    <cellStyle name="Normal 7 29 6 2 3" xfId="32110" xr:uid="{D940E2A0-128D-4785-BF89-32CA6CB10A34}"/>
    <cellStyle name="Normal 7 29 6 2 4" xfId="37594" xr:uid="{FF2EEEC0-65C8-40B4-BE26-C3F0F0FE97E1}"/>
    <cellStyle name="Normal 7 29 6 3" xfId="23887" xr:uid="{6D12835B-CDA7-46D8-BD81-18F65D56CD00}"/>
    <cellStyle name="Normal 7 29 6 4" xfId="29381" xr:uid="{CEE64117-04C2-4F04-BA90-55C2558F9E59}"/>
    <cellStyle name="Normal 7 29 6 5" xfId="34865" xr:uid="{78BA9D01-3BA7-40AB-B8E5-4B4BAE5B84E0}"/>
    <cellStyle name="Normal 7 3" xfId="6612" xr:uid="{A4F61ABE-13E3-4755-AC13-D5425FB85E04}"/>
    <cellStyle name="Normal 7 3 2" xfId="6613" xr:uid="{36ABCC38-7D9E-4F4C-9E24-4D0086D07996}"/>
    <cellStyle name="Normal 7 3 2 2" xfId="15024" xr:uid="{0EB8916C-AFFB-4692-9CA0-F20BBC815BE6}"/>
    <cellStyle name="Normal 7 3 2 2 2" xfId="22311" xr:uid="{A7C7C5E7-DC51-4EC3-84DC-69B6900827A8}"/>
    <cellStyle name="Normal 7 3 2 2 2 2" xfId="27867" xr:uid="{11BF9FE0-EDA4-4498-894F-42A7CA85B645}"/>
    <cellStyle name="Normal 7 3 2 2 2 3" xfId="33361" xr:uid="{FC34007E-F5C2-402D-BEB0-650E384A93D2}"/>
    <cellStyle name="Normal 7 3 2 2 2 4" xfId="38845" xr:uid="{51B34B3B-73A3-48A7-80E6-71F2D6B9790C}"/>
    <cellStyle name="Normal 7 3 2 2 3" xfId="25138" xr:uid="{68B97BE9-6843-4318-88EF-FF7B9F60D8E1}"/>
    <cellStyle name="Normal 7 3 2 2 4" xfId="30632" xr:uid="{75FBAAB2-D235-4CC7-B1E1-05E62BCB0F22}"/>
    <cellStyle name="Normal 7 3 2 2 5" xfId="36116" xr:uid="{DB6C982B-229A-430D-854B-1A59A9E401B9}"/>
    <cellStyle name="Normal 7 3 2 3" xfId="11959" xr:uid="{B5D985A6-906B-4336-A625-368E8BD3A42D}"/>
    <cellStyle name="Normal 7 3 2 4" xfId="17195" xr:uid="{4F60C622-B06E-4DD3-8A56-B40488F729FC}"/>
    <cellStyle name="Normal 7 3 2 5" xfId="19424" xr:uid="{3929E0F2-0DB2-4207-AFCE-BA60B6522D18}"/>
    <cellStyle name="Normal 7 3 2 6" xfId="9741" xr:uid="{3D200DCA-6126-4785-9FD8-2F10267606E0}"/>
    <cellStyle name="Normal 7 3 2 6 2" xfId="21062" xr:uid="{E024B980-D31A-48A6-B66A-B650F4E675AC}"/>
    <cellStyle name="Normal 7 3 2 6 2 2" xfId="26618" xr:uid="{45077D19-9263-4BDB-9FBF-3AEB0AA004CA}"/>
    <cellStyle name="Normal 7 3 2 6 2 3" xfId="32112" xr:uid="{BDAAB759-4447-4AF8-B7ED-334A17B08BBA}"/>
    <cellStyle name="Normal 7 3 2 6 2 4" xfId="37596" xr:uid="{307ED48C-F551-441A-A0B9-13DBA91947F5}"/>
    <cellStyle name="Normal 7 3 2 6 3" xfId="23889" xr:uid="{077B82A1-035D-4567-B71B-993B87E68430}"/>
    <cellStyle name="Normal 7 3 2 6 4" xfId="29383" xr:uid="{0ABAD84E-C438-4472-B712-4EA261C4F36F}"/>
    <cellStyle name="Normal 7 3 2 6 5" xfId="34867" xr:uid="{236B5832-80D1-49D2-8FFA-E0965AD7484C}"/>
    <cellStyle name="Normal 7 3 3" xfId="6614" xr:uid="{6CE89D18-1F13-4A1D-AF2A-55A7027F2A0A}"/>
    <cellStyle name="Normal 7 3 3 2" xfId="15025" xr:uid="{5E05EA81-10B2-49D9-8380-72565C7D57DB}"/>
    <cellStyle name="Normal 7 3 3 2 2" xfId="22312" xr:uid="{3E7F8687-2E7D-45EA-B2D7-03C525678F6B}"/>
    <cellStyle name="Normal 7 3 3 2 2 2" xfId="27868" xr:uid="{C91E8A5E-9CDE-48CC-A61D-7DAB0282410D}"/>
    <cellStyle name="Normal 7 3 3 2 2 3" xfId="33362" xr:uid="{8471DC5F-97A4-4618-8043-37C1136E2234}"/>
    <cellStyle name="Normal 7 3 3 2 2 4" xfId="38846" xr:uid="{E36B5FAD-9278-4A4A-B2D2-7ABBDAE9FE7E}"/>
    <cellStyle name="Normal 7 3 3 2 3" xfId="25139" xr:uid="{A060048B-8559-4FAC-9658-56C84B268520}"/>
    <cellStyle name="Normal 7 3 3 2 4" xfId="30633" xr:uid="{3023F050-CCA5-4A77-8076-5C8510992812}"/>
    <cellStyle name="Normal 7 3 3 2 5" xfId="36117" xr:uid="{8790E42E-D27E-49EB-9D43-2A32B260D52B}"/>
    <cellStyle name="Normal 7 3 3 3" xfId="11960" xr:uid="{787EF322-77F1-40C0-A9CF-4EC750CB1631}"/>
    <cellStyle name="Normal 7 3 3 4" xfId="17196" xr:uid="{CE7E4ED8-D127-419A-8F90-270F94E09C1E}"/>
    <cellStyle name="Normal 7 3 3 5" xfId="19425" xr:uid="{D5F6BE7B-DB3F-49DB-BF2E-B392AA795C1A}"/>
    <cellStyle name="Normal 7 3 3 6" xfId="9742" xr:uid="{06F4B8BA-52E1-4B31-8757-75499C818F8B}"/>
    <cellStyle name="Normal 7 3 3 6 2" xfId="21063" xr:uid="{D593D253-0CF9-49DB-935D-8E30F0B93A45}"/>
    <cellStyle name="Normal 7 3 3 6 2 2" xfId="26619" xr:uid="{06B1C489-63E7-44FC-93E9-D5ACE996651C}"/>
    <cellStyle name="Normal 7 3 3 6 2 3" xfId="32113" xr:uid="{93345286-948E-4979-BA74-A1EDB8C3C86E}"/>
    <cellStyle name="Normal 7 3 3 6 2 4" xfId="37597" xr:uid="{483C46E6-E30A-4150-B659-E3F7655B44BA}"/>
    <cellStyle name="Normal 7 3 3 6 3" xfId="23890" xr:uid="{88D368A0-E7E9-4500-B2C6-F48CF66CE224}"/>
    <cellStyle name="Normal 7 3 3 6 4" xfId="29384" xr:uid="{26C38E87-EA41-41C1-8C63-631968E6BFD1}"/>
    <cellStyle name="Normal 7 3 3 6 5" xfId="34868" xr:uid="{23359460-5CBA-4E62-B252-3214A6710118}"/>
    <cellStyle name="Normal 7 3 4" xfId="6615" xr:uid="{E85D5C79-223C-4222-900D-282A89E50801}"/>
    <cellStyle name="Normal 7 3 4 2" xfId="15026" xr:uid="{DDD04ED2-893C-42D7-93BE-C7D516C57C0A}"/>
    <cellStyle name="Normal 7 3 4 2 2" xfId="22313" xr:uid="{F143D193-5EDF-4739-8CE3-246E700B0DCD}"/>
    <cellStyle name="Normal 7 3 4 2 2 2" xfId="27869" xr:uid="{25A9DEC7-1876-4A52-9A52-89371C47158D}"/>
    <cellStyle name="Normal 7 3 4 2 2 3" xfId="33363" xr:uid="{8F86AD85-608F-4672-8D59-9C117D9B1C9A}"/>
    <cellStyle name="Normal 7 3 4 2 2 4" xfId="38847" xr:uid="{43B8AFAF-FCA8-417D-82BA-8AA055A52504}"/>
    <cellStyle name="Normal 7 3 4 2 3" xfId="25140" xr:uid="{BF6E43DF-4F1E-42AB-9776-6383C23F82D8}"/>
    <cellStyle name="Normal 7 3 4 2 4" xfId="30634" xr:uid="{ADCF9670-1C5C-446A-873B-6A3DF0D42D72}"/>
    <cellStyle name="Normal 7 3 4 2 5" xfId="36118" xr:uid="{42BA98F1-198A-4509-95CD-B008BACD557F}"/>
    <cellStyle name="Normal 7 3 4 3" xfId="11961" xr:uid="{2D0FF38E-9ED5-4160-BD26-314D576D1085}"/>
    <cellStyle name="Normal 7 3 4 4" xfId="17197" xr:uid="{A162B149-746C-47B0-B64E-9A54273ADBA4}"/>
    <cellStyle name="Normal 7 3 4 5" xfId="19426" xr:uid="{41141EC9-E420-4097-88D7-BEDA2215909E}"/>
    <cellStyle name="Normal 7 3 4 6" xfId="9743" xr:uid="{4A5E868A-0ACB-4B2B-BD2E-002D84924A17}"/>
    <cellStyle name="Normal 7 3 4 6 2" xfId="21064" xr:uid="{5CF4C15C-9434-49F0-8BDC-F859DD943BD8}"/>
    <cellStyle name="Normal 7 3 4 6 2 2" xfId="26620" xr:uid="{06EFD7C9-F80C-4FF4-B394-A405D069602E}"/>
    <cellStyle name="Normal 7 3 4 6 2 3" xfId="32114" xr:uid="{1A39C548-4C43-4918-A560-BC1A463FE21D}"/>
    <cellStyle name="Normal 7 3 4 6 2 4" xfId="37598" xr:uid="{F5BB772D-FE25-470A-ADD2-EDFD9BF20E09}"/>
    <cellStyle name="Normal 7 3 4 6 3" xfId="23891" xr:uid="{026C336D-2313-4D21-8F50-7FB5BD56CEC3}"/>
    <cellStyle name="Normal 7 3 4 6 4" xfId="29385" xr:uid="{8F43245C-0E8B-4051-B3D7-3EB4790D282B}"/>
    <cellStyle name="Normal 7 3 4 6 5" xfId="34869" xr:uid="{2FD67FB4-E1DF-4653-9BDE-0485D55F2C20}"/>
    <cellStyle name="Normal 7 3 5" xfId="6616" xr:uid="{CCE9062C-AC71-4C20-84D3-9E9CF502E60C}"/>
    <cellStyle name="Normal 7 3 5 2" xfId="15027" xr:uid="{A824B1B1-A0A4-4DBA-95CB-2B83DDB81DCC}"/>
    <cellStyle name="Normal 7 3 5 2 2" xfId="22314" xr:uid="{9E16A742-8979-4A2B-A08C-5AD29547E6E2}"/>
    <cellStyle name="Normal 7 3 5 2 2 2" xfId="27870" xr:uid="{4A2794F4-1559-4FAE-BE61-AF115B9ED1E4}"/>
    <cellStyle name="Normal 7 3 5 2 2 3" xfId="33364" xr:uid="{7EED3807-31C1-4B7B-B465-58B6C37A2FF4}"/>
    <cellStyle name="Normal 7 3 5 2 2 4" xfId="38848" xr:uid="{1D00A208-5CEA-4800-B33F-1CF3B7E045B9}"/>
    <cellStyle name="Normal 7 3 5 2 3" xfId="25141" xr:uid="{6805F05C-460D-4640-8410-26619C6C9945}"/>
    <cellStyle name="Normal 7 3 5 2 4" xfId="30635" xr:uid="{61F90ECF-6FAF-4496-ACAD-749C73786DD6}"/>
    <cellStyle name="Normal 7 3 5 2 5" xfId="36119" xr:uid="{4799DA7A-00C2-4D68-95BE-B15359A4091D}"/>
    <cellStyle name="Normal 7 3 5 3" xfId="12474" xr:uid="{537608E3-8456-447D-A6F2-9398ACCF8AC5}"/>
    <cellStyle name="Normal 7 3 5 4" xfId="9744" xr:uid="{CCA55E23-0BE6-47D9-B585-47C1584512B3}"/>
    <cellStyle name="Normal 7 3 5 4 2" xfId="21065" xr:uid="{F330A930-D943-40C5-8DB7-0595085AD0AF}"/>
    <cellStyle name="Normal 7 3 5 4 2 2" xfId="26621" xr:uid="{405EC107-8B6D-438B-A6DA-DEE1C9E60F3F}"/>
    <cellStyle name="Normal 7 3 5 4 2 3" xfId="32115" xr:uid="{CA10ED9F-77ED-4479-B335-80D23CEE9BAE}"/>
    <cellStyle name="Normal 7 3 5 4 2 4" xfId="37599" xr:uid="{F6EB7806-F1BF-42D9-A7BE-A037E89AC8FE}"/>
    <cellStyle name="Normal 7 3 5 4 3" xfId="23892" xr:uid="{A9E09DB7-E5E7-4F0B-85F0-9E0584B37AAD}"/>
    <cellStyle name="Normal 7 3 5 4 4" xfId="29386" xr:uid="{FD04DCB4-8937-4698-A109-9C31450A0519}"/>
    <cellStyle name="Normal 7 3 5 4 5" xfId="34870" xr:uid="{BA823C55-E511-471B-ADC3-610A03539321}"/>
    <cellStyle name="Normal 7 3 6" xfId="15023" xr:uid="{421DA091-9234-4FD0-A591-AA7B1737BA1C}"/>
    <cellStyle name="Normal 7 3 6 2" xfId="22310" xr:uid="{27F97EC8-6912-477E-9A02-3D61C5074589}"/>
    <cellStyle name="Normal 7 3 6 2 2" xfId="27866" xr:uid="{65C8EE34-0412-4BAA-8BC6-5D368AAA6C6C}"/>
    <cellStyle name="Normal 7 3 6 2 3" xfId="33360" xr:uid="{214E444F-1263-460F-8DF2-3CE35CD1BCC1}"/>
    <cellStyle name="Normal 7 3 6 2 4" xfId="38844" xr:uid="{FD86D92D-ABF4-45B0-9CE6-F294D80763BC}"/>
    <cellStyle name="Normal 7 3 6 3" xfId="25137" xr:uid="{427F9BBF-37A9-4BE9-BD83-94C10AAE22EA}"/>
    <cellStyle name="Normal 7 3 6 4" xfId="30631" xr:uid="{B99A6196-A132-4968-9EA1-01E2217D0D16}"/>
    <cellStyle name="Normal 7 3 6 5" xfId="36115" xr:uid="{5A85345B-B7FF-478A-9622-CDF710145D97}"/>
    <cellStyle name="Normal 7 3 7" xfId="11958" xr:uid="{5818C098-EB93-413D-B9FC-1AAB2060B04A}"/>
    <cellStyle name="Normal 7 3 8" xfId="17194" xr:uid="{79CD8ADA-04D5-4B9F-BFEA-C1B1895575C1}"/>
    <cellStyle name="Normal 7 3 9" xfId="9740" xr:uid="{6DD63C22-6216-4AF7-8E7A-A1680CDE8639}"/>
    <cellStyle name="Normal 7 3 9 2" xfId="21061" xr:uid="{9A8DC2CC-66E7-4258-99FB-413E45F24696}"/>
    <cellStyle name="Normal 7 3 9 2 2" xfId="26617" xr:uid="{B919E718-1C78-4ED3-BFA1-FEF28D34B183}"/>
    <cellStyle name="Normal 7 3 9 2 3" xfId="32111" xr:uid="{08246FA5-4169-4ADE-A53F-E7AE4C33821A}"/>
    <cellStyle name="Normal 7 3 9 2 4" xfId="37595" xr:uid="{ECFA02B3-85A6-47B1-85CC-EDF221DFEC0C}"/>
    <cellStyle name="Normal 7 3 9 3" xfId="23888" xr:uid="{8A828275-978A-408D-AE3F-3F8C220A500B}"/>
    <cellStyle name="Normal 7 3 9 4" xfId="29382" xr:uid="{58D801D0-8894-4CAC-94AA-3C3F037F9A42}"/>
    <cellStyle name="Normal 7 3 9 5" xfId="34866" xr:uid="{8D061539-F554-4D09-8515-0A7ADBD903DC}"/>
    <cellStyle name="Normal 7 30" xfId="6617" xr:uid="{68D183D0-B879-44DA-9B99-F03B5D1126BB}"/>
    <cellStyle name="Normal 7 30 2" xfId="15028" xr:uid="{E4B61085-2398-4041-8B23-7657F2F2452A}"/>
    <cellStyle name="Normal 7 30 2 2" xfId="22315" xr:uid="{F26BC9D1-12B4-40EF-99DB-F80352DB728C}"/>
    <cellStyle name="Normal 7 30 2 2 2" xfId="27871" xr:uid="{51AE77D4-BD5B-452A-B75B-BC56703F571A}"/>
    <cellStyle name="Normal 7 30 2 2 3" xfId="33365" xr:uid="{3957A300-93F6-4528-AA68-A03701A986A9}"/>
    <cellStyle name="Normal 7 30 2 2 4" xfId="38849" xr:uid="{F44DCEE4-57DD-45F1-9653-C00BF326A780}"/>
    <cellStyle name="Normal 7 30 2 3" xfId="25142" xr:uid="{9F2D6BB5-68E9-4A83-95E5-5EF46857C61A}"/>
    <cellStyle name="Normal 7 30 2 4" xfId="30636" xr:uid="{91BFD0EA-ED10-42F8-AC92-5E85274A04B0}"/>
    <cellStyle name="Normal 7 30 2 5" xfId="36120" xr:uid="{B76522BB-5292-442F-B50E-E358004954B6}"/>
    <cellStyle name="Normal 7 30 3" xfId="11962" xr:uid="{5C848EE8-CC5F-4523-969F-9CF884A465E2}"/>
    <cellStyle name="Normal 7 30 4" xfId="17198" xr:uid="{ECE10509-B9C3-44BC-A312-956B38C177DD}"/>
    <cellStyle name="Normal 7 30 5" xfId="19427" xr:uid="{FFF20683-36AE-4B61-A700-4F701AE23570}"/>
    <cellStyle name="Normal 7 30 6" xfId="9745" xr:uid="{A932A436-D321-4245-9CCC-48BB2F0422FF}"/>
    <cellStyle name="Normal 7 30 6 2" xfId="21066" xr:uid="{75179A11-35C6-4270-B98F-1E0F10A3D9DB}"/>
    <cellStyle name="Normal 7 30 6 2 2" xfId="26622" xr:uid="{42765AAE-72C1-484E-95EE-8756E5D2B629}"/>
    <cellStyle name="Normal 7 30 6 2 3" xfId="32116" xr:uid="{60B2E77F-4F20-4488-AD5A-C90198240B03}"/>
    <cellStyle name="Normal 7 30 6 2 4" xfId="37600" xr:uid="{C560CB34-6C11-4AD5-B7B4-E35C6CEF1541}"/>
    <cellStyle name="Normal 7 30 6 3" xfId="23893" xr:uid="{34AAEE6C-2AA2-4211-A85D-94E6F921C74A}"/>
    <cellStyle name="Normal 7 30 6 4" xfId="29387" xr:uid="{1ABE3BC6-768B-453A-B3CD-38180C2B094D}"/>
    <cellStyle name="Normal 7 30 6 5" xfId="34871" xr:uid="{8256C814-EB0C-48CD-A500-C05C45EEC71F}"/>
    <cellStyle name="Normal 7 31" xfId="6618" xr:uid="{ACDAAF5E-AED7-445E-9738-9614F14F7E82}"/>
    <cellStyle name="Normal 7 31 2" xfId="15029" xr:uid="{8BFE310F-D58B-4F35-B774-0D3C12FE1429}"/>
    <cellStyle name="Normal 7 31 2 2" xfId="22316" xr:uid="{824056C0-F448-4BDC-AC5D-ABAEF4081E83}"/>
    <cellStyle name="Normal 7 31 2 2 2" xfId="27872" xr:uid="{DA09D60D-4964-4A85-9109-622BBBDE20D8}"/>
    <cellStyle name="Normal 7 31 2 2 3" xfId="33366" xr:uid="{4FA2A114-7973-4AF2-B581-37836DCCAADC}"/>
    <cellStyle name="Normal 7 31 2 2 4" xfId="38850" xr:uid="{A08A9FD0-6264-4EEA-AAD6-6EFC13FE191E}"/>
    <cellStyle name="Normal 7 31 2 3" xfId="25143" xr:uid="{6504B421-5727-46B5-BB10-F55895AC4EE1}"/>
    <cellStyle name="Normal 7 31 2 4" xfId="30637" xr:uid="{618CAA34-F861-4DB2-849C-0E423E09FE93}"/>
    <cellStyle name="Normal 7 31 2 5" xfId="36121" xr:uid="{F8208056-F685-4990-8CA9-1648CE266342}"/>
    <cellStyle name="Normal 7 31 3" xfId="11963" xr:uid="{76A83746-0440-4B2B-AA83-585A11F1DC0A}"/>
    <cellStyle name="Normal 7 31 4" xfId="17199" xr:uid="{BFDC0DEA-2778-4217-9716-3DE4A58D2593}"/>
    <cellStyle name="Normal 7 31 5" xfId="19428" xr:uid="{BEFBD563-5EF4-4EFE-BE6E-CC11BB9DEAA2}"/>
    <cellStyle name="Normal 7 31 6" xfId="9746" xr:uid="{88D10164-3214-4E0B-84E1-6B7D781D2324}"/>
    <cellStyle name="Normal 7 31 6 2" xfId="21067" xr:uid="{5A1568B5-BC50-4EAB-A6C6-A95A052A63C6}"/>
    <cellStyle name="Normal 7 31 6 2 2" xfId="26623" xr:uid="{C4B70434-DB08-4537-81CF-68C63C97CECC}"/>
    <cellStyle name="Normal 7 31 6 2 3" xfId="32117" xr:uid="{8853192D-858C-4854-9C72-A6400C71A2F2}"/>
    <cellStyle name="Normal 7 31 6 2 4" xfId="37601" xr:uid="{9F24A6B7-89D6-4572-B4CF-C3655EAEF5A3}"/>
    <cellStyle name="Normal 7 31 6 3" xfId="23894" xr:uid="{2D9E6077-681C-4BE5-B7EE-92875783118F}"/>
    <cellStyle name="Normal 7 31 6 4" xfId="29388" xr:uid="{DD9FAF7D-4177-479D-94F6-03436A3E5A0D}"/>
    <cellStyle name="Normal 7 31 6 5" xfId="34872" xr:uid="{F85CD72A-0FE2-4487-89BB-34287412E896}"/>
    <cellStyle name="Normal 7 32" xfId="6619" xr:uid="{BD68242C-99EF-46D4-BDC6-45793FB136F6}"/>
    <cellStyle name="Normal 7 32 2" xfId="15030" xr:uid="{0D9C677B-0F51-4AA7-ADCD-5B341E6938A9}"/>
    <cellStyle name="Normal 7 32 2 2" xfId="22317" xr:uid="{0E080929-D042-4B2B-95D0-42DE4A3303B8}"/>
    <cellStyle name="Normal 7 32 2 2 2" xfId="27873" xr:uid="{C0913E1F-98AD-438D-9288-B878E25902F6}"/>
    <cellStyle name="Normal 7 32 2 2 3" xfId="33367" xr:uid="{EBE7F996-672C-49D5-83CD-797C59B83DB1}"/>
    <cellStyle name="Normal 7 32 2 2 4" xfId="38851" xr:uid="{0952F5B0-186B-40BB-9458-9FCF139614AA}"/>
    <cellStyle name="Normal 7 32 2 3" xfId="25144" xr:uid="{5D1BCB3B-EE9C-4683-AEBE-E97931B65115}"/>
    <cellStyle name="Normal 7 32 2 4" xfId="30638" xr:uid="{5E98BC45-340B-4876-843D-FF4DDF43E890}"/>
    <cellStyle name="Normal 7 32 2 5" xfId="36122" xr:uid="{FBC0291B-FECA-4EAD-8798-6C3F131C9092}"/>
    <cellStyle name="Normal 7 32 3" xfId="11964" xr:uid="{21976FC7-AF36-4AF2-A266-171BDC1C38FA}"/>
    <cellStyle name="Normal 7 32 4" xfId="17200" xr:uid="{CAC19930-52F3-43A9-937C-91F698C48A41}"/>
    <cellStyle name="Normal 7 32 5" xfId="19429" xr:uid="{F7687EF1-EB70-4DD6-AEFE-1E4BD8795239}"/>
    <cellStyle name="Normal 7 32 6" xfId="9747" xr:uid="{5A8CA918-4178-43AF-9BA2-682DD1394C59}"/>
    <cellStyle name="Normal 7 32 6 2" xfId="21068" xr:uid="{F2353A95-339A-4F77-9B2B-92BFD213A2FF}"/>
    <cellStyle name="Normal 7 32 6 2 2" xfId="26624" xr:uid="{F0F9DB18-0595-42B3-91DB-3313DBD3B5FB}"/>
    <cellStyle name="Normal 7 32 6 2 3" xfId="32118" xr:uid="{B5453C29-E313-4767-BCD6-05D91BC42078}"/>
    <cellStyle name="Normal 7 32 6 2 4" xfId="37602" xr:uid="{825F1580-B510-43CA-AB15-4ACC70D46D90}"/>
    <cellStyle name="Normal 7 32 6 3" xfId="23895" xr:uid="{D3118D05-2B3E-492A-BEC7-5963735EB14C}"/>
    <cellStyle name="Normal 7 32 6 4" xfId="29389" xr:uid="{0560DD9F-3D26-4F8F-9BC0-4F4F60E2617A}"/>
    <cellStyle name="Normal 7 32 6 5" xfId="34873" xr:uid="{0731B869-0D4F-4F8F-82EC-14AA157A219C}"/>
    <cellStyle name="Normal 7 33" xfId="6620" xr:uid="{A7FD779F-BD8F-403C-B9C7-99436CEF1DE5}"/>
    <cellStyle name="Normal 7 33 2" xfId="15031" xr:uid="{72121EB3-83A8-4CB9-A6ED-0F20BFC9DD9F}"/>
    <cellStyle name="Normal 7 33 2 2" xfId="22318" xr:uid="{FAEC6A01-45D4-40CB-BC06-4CCF1E51CA94}"/>
    <cellStyle name="Normal 7 33 2 2 2" xfId="27874" xr:uid="{96AB017E-59C9-49D9-A708-C169DE729BD9}"/>
    <cellStyle name="Normal 7 33 2 2 3" xfId="33368" xr:uid="{99321D15-39FD-43A2-9ED5-AF96F85E7AD0}"/>
    <cellStyle name="Normal 7 33 2 2 4" xfId="38852" xr:uid="{E4BB1058-BE9C-40A5-86F4-757968D37E81}"/>
    <cellStyle name="Normal 7 33 2 3" xfId="25145" xr:uid="{2336B353-1FFB-486E-8BE5-EAC2BB77C4B7}"/>
    <cellStyle name="Normal 7 33 2 4" xfId="30639" xr:uid="{A64B888B-6F7A-4A2A-8A7A-951244DA67E2}"/>
    <cellStyle name="Normal 7 33 2 5" xfId="36123" xr:uid="{7BAB70F5-46DB-436B-99E7-7640A2405549}"/>
    <cellStyle name="Normal 7 33 3" xfId="11965" xr:uid="{47960B2D-B506-4784-B227-0AE5C9A89004}"/>
    <cellStyle name="Normal 7 33 4" xfId="17201" xr:uid="{88FEFFCB-1757-4EEC-B257-10D23BB22550}"/>
    <cellStyle name="Normal 7 33 5" xfId="19430" xr:uid="{55C71BC4-241B-4CE8-96F5-478CD0D97CB3}"/>
    <cellStyle name="Normal 7 33 6" xfId="9748" xr:uid="{F3381FE8-E303-4456-B3D3-4C916E3A815A}"/>
    <cellStyle name="Normal 7 33 6 2" xfId="21069" xr:uid="{ADF609B3-D13D-4E7E-842D-02C9C1893FC8}"/>
    <cellStyle name="Normal 7 33 6 2 2" xfId="26625" xr:uid="{16696FBC-A496-4BCD-BC67-A6CF0BFD9158}"/>
    <cellStyle name="Normal 7 33 6 2 3" xfId="32119" xr:uid="{8D6DC86B-37E8-4050-8277-26A2E42BD7D6}"/>
    <cellStyle name="Normal 7 33 6 2 4" xfId="37603" xr:uid="{7B366B08-BFCA-4B7D-903F-7934D7A2B04E}"/>
    <cellStyle name="Normal 7 33 6 3" xfId="23896" xr:uid="{51B8E0B8-0445-4A83-BD6F-0AF3FF19A521}"/>
    <cellStyle name="Normal 7 33 6 4" xfId="29390" xr:uid="{9644D690-4DB9-4EA8-AE0C-ECEE417BF041}"/>
    <cellStyle name="Normal 7 33 6 5" xfId="34874" xr:uid="{3C642DDA-F77A-4002-AB84-2EB632D4D563}"/>
    <cellStyle name="Normal 7 34" xfId="6621" xr:uid="{B736A51C-7720-4EFB-9451-B0EFACACA975}"/>
    <cellStyle name="Normal 7 34 2" xfId="15032" xr:uid="{BB51606A-9A5F-41CA-B853-B4CCF102BBAF}"/>
    <cellStyle name="Normal 7 34 2 2" xfId="22319" xr:uid="{9AE4C544-3988-4D08-9A7F-04F6DA17C91D}"/>
    <cellStyle name="Normal 7 34 2 2 2" xfId="27875" xr:uid="{1C2F70ED-D3B5-4D69-969B-405EDC1E84FF}"/>
    <cellStyle name="Normal 7 34 2 2 3" xfId="33369" xr:uid="{6050BF66-8241-48F1-895A-7E174983BA58}"/>
    <cellStyle name="Normal 7 34 2 2 4" xfId="38853" xr:uid="{E8A20E5D-D05F-4489-B6AE-76F46F12F94C}"/>
    <cellStyle name="Normal 7 34 2 3" xfId="25146" xr:uid="{598FDBB6-C9CA-4414-BEDC-61047F2200E3}"/>
    <cellStyle name="Normal 7 34 2 4" xfId="30640" xr:uid="{D943A1EC-F8CD-4AE7-B515-9C6F5C3562C8}"/>
    <cellStyle name="Normal 7 34 2 5" xfId="36124" xr:uid="{20B6BD8D-E5F2-4851-9A8E-07E05EC8FD0C}"/>
    <cellStyle name="Normal 7 34 3" xfId="11966" xr:uid="{E72C39EE-E2DD-4964-ABBE-43F68392A8C7}"/>
    <cellStyle name="Normal 7 34 4" xfId="17202" xr:uid="{1181D4EE-1D2A-448C-B4BE-90199E725881}"/>
    <cellStyle name="Normal 7 34 5" xfId="19431" xr:uid="{76A09260-CD45-4C45-B7F3-21078AAE01EE}"/>
    <cellStyle name="Normal 7 34 6" xfId="9749" xr:uid="{C87AC5BF-0619-4ABF-A438-9E51E1537EBC}"/>
    <cellStyle name="Normal 7 34 6 2" xfId="21070" xr:uid="{5D68B94A-D21C-4E2F-B6A3-5833F024D2FA}"/>
    <cellStyle name="Normal 7 34 6 2 2" xfId="26626" xr:uid="{15FFB325-A56A-40CA-8A8E-B947BB3B34BA}"/>
    <cellStyle name="Normal 7 34 6 2 3" xfId="32120" xr:uid="{D4451DED-7146-47A0-894D-DB13E1016B01}"/>
    <cellStyle name="Normal 7 34 6 2 4" xfId="37604" xr:uid="{E31EA1F2-64FB-4FDC-B561-2DABBDC96D25}"/>
    <cellStyle name="Normal 7 34 6 3" xfId="23897" xr:uid="{37E9CF20-6E87-454C-BC4E-D6009554BCCC}"/>
    <cellStyle name="Normal 7 34 6 4" xfId="29391" xr:uid="{133177F5-1E2F-40A6-8374-DF8ED7FB7E73}"/>
    <cellStyle name="Normal 7 34 6 5" xfId="34875" xr:uid="{067506B5-0635-4FD6-8F94-F1BFB1D54626}"/>
    <cellStyle name="Normal 7 35" xfId="6622" xr:uid="{8ED67AD9-5008-4AC4-BAF5-D4F26ABF4B60}"/>
    <cellStyle name="Normal 7 35 2" xfId="15033" xr:uid="{5A06C4AE-43FE-4E7C-9A7E-E2FFEBCEC48A}"/>
    <cellStyle name="Normal 7 35 2 2" xfId="22320" xr:uid="{45362482-AD6B-4CCE-8027-6805CC36A79C}"/>
    <cellStyle name="Normal 7 35 2 2 2" xfId="27876" xr:uid="{F1118320-C647-4AAF-8AD7-D034573C5697}"/>
    <cellStyle name="Normal 7 35 2 2 3" xfId="33370" xr:uid="{7B41315B-BABD-49A3-A61A-B1C28F7C6B10}"/>
    <cellStyle name="Normal 7 35 2 2 4" xfId="38854" xr:uid="{B5EC1038-5360-42F3-926A-E25D94F6D6AB}"/>
    <cellStyle name="Normal 7 35 2 3" xfId="25147" xr:uid="{24D84066-4222-4907-A117-ED139BC26090}"/>
    <cellStyle name="Normal 7 35 2 4" xfId="30641" xr:uid="{9E9D7FF0-B2EC-44F4-B059-0F76C6C3EB02}"/>
    <cellStyle name="Normal 7 35 2 5" xfId="36125" xr:uid="{493EF886-D8D1-4D6B-8A43-FAC0380EEBE3}"/>
    <cellStyle name="Normal 7 35 3" xfId="11967" xr:uid="{59A7531A-16C2-462D-A6F0-4625D9984EFA}"/>
    <cellStyle name="Normal 7 35 4" xfId="17203" xr:uid="{0D734F18-84DC-4081-976D-B676443AB54E}"/>
    <cellStyle name="Normal 7 35 5" xfId="19432" xr:uid="{27C95C5F-AFFB-4152-84B0-BD15F0CFFB66}"/>
    <cellStyle name="Normal 7 35 6" xfId="9750" xr:uid="{0F136B31-6A89-4D3B-9B1A-EFD0505E62F4}"/>
    <cellStyle name="Normal 7 35 6 2" xfId="21071" xr:uid="{D56B0902-7A11-4E68-909B-BBC2A3AE9E76}"/>
    <cellStyle name="Normal 7 35 6 2 2" xfId="26627" xr:uid="{BAA03796-2DC9-4968-95CF-3C3801AEC442}"/>
    <cellStyle name="Normal 7 35 6 2 3" xfId="32121" xr:uid="{C2192E41-2E0D-404C-8708-661CFAFAE355}"/>
    <cellStyle name="Normal 7 35 6 2 4" xfId="37605" xr:uid="{F628ED1C-9F35-411F-BA5F-69741142B669}"/>
    <cellStyle name="Normal 7 35 6 3" xfId="23898" xr:uid="{7CD54944-2649-4FB7-B48E-5B7D204684AF}"/>
    <cellStyle name="Normal 7 35 6 4" xfId="29392" xr:uid="{FAF11053-7FFE-4794-A293-39239EAAC178}"/>
    <cellStyle name="Normal 7 35 6 5" xfId="34876" xr:uid="{FB3EB940-DE80-4840-9329-5AF157259A61}"/>
    <cellStyle name="Normal 7 36" xfId="6623" xr:uid="{E3BFEF3B-4683-4C82-89D6-BAAD1B03FDCE}"/>
    <cellStyle name="Normal 7 36 2" xfId="15034" xr:uid="{329E2CD0-A451-4DE4-BC52-29119BF5D340}"/>
    <cellStyle name="Normal 7 36 2 2" xfId="22321" xr:uid="{09A4FE39-F739-4E39-A89D-9299C32C760E}"/>
    <cellStyle name="Normal 7 36 2 2 2" xfId="27877" xr:uid="{743515B2-163B-44AD-ACEC-7C44D0C571D9}"/>
    <cellStyle name="Normal 7 36 2 2 3" xfId="33371" xr:uid="{47595096-4881-460F-99EB-68A74AB4F3FC}"/>
    <cellStyle name="Normal 7 36 2 2 4" xfId="38855" xr:uid="{7B7AE9AB-9E02-40D6-BB8F-F3A6456B36D9}"/>
    <cellStyle name="Normal 7 36 2 3" xfId="25148" xr:uid="{7DFA915C-B0E1-49FD-8853-D62EBCEE4D4E}"/>
    <cellStyle name="Normal 7 36 2 4" xfId="30642" xr:uid="{C59979EE-BA3E-438B-8D19-88DB9536418E}"/>
    <cellStyle name="Normal 7 36 2 5" xfId="36126" xr:uid="{FB666C26-6E5A-4E05-9EB8-C3926211510D}"/>
    <cellStyle name="Normal 7 36 3" xfId="11968" xr:uid="{681CCC72-9E82-4A8F-B450-12A63512E5D3}"/>
    <cellStyle name="Normal 7 36 4" xfId="17204" xr:uid="{0DD6BF26-0EBE-4A07-84CE-050FA9A2AE39}"/>
    <cellStyle name="Normal 7 36 5" xfId="19433" xr:uid="{814E4361-5D58-43A0-B7E9-F3D82EF88669}"/>
    <cellStyle name="Normal 7 36 6" xfId="9751" xr:uid="{888BC9F8-870F-4ED4-9BB5-5A7153610C00}"/>
    <cellStyle name="Normal 7 36 6 2" xfId="21072" xr:uid="{BF5A4293-7A91-4EF7-B850-0074048E4DEF}"/>
    <cellStyle name="Normal 7 36 6 2 2" xfId="26628" xr:uid="{6B1D0729-3892-4E46-AA1A-0DAACEF7BE8A}"/>
    <cellStyle name="Normal 7 36 6 2 3" xfId="32122" xr:uid="{63825501-3698-4342-B2E8-DAC37099E3A0}"/>
    <cellStyle name="Normal 7 36 6 2 4" xfId="37606" xr:uid="{72A854F1-33A4-4D2A-923D-C2DAB84AFCB7}"/>
    <cellStyle name="Normal 7 36 6 3" xfId="23899" xr:uid="{2DEACD73-AA8F-44E9-94C9-1B2F9BEAC03D}"/>
    <cellStyle name="Normal 7 36 6 4" xfId="29393" xr:uid="{CF76E166-0C93-41DE-8A35-C7A8D0CBA04E}"/>
    <cellStyle name="Normal 7 36 6 5" xfId="34877" xr:uid="{BC691B49-3B5E-47DD-948A-58B70DF34946}"/>
    <cellStyle name="Normal 7 37" xfId="6624" xr:uid="{2846A0EF-ADCD-4758-BB9F-F25B965D051C}"/>
    <cellStyle name="Normal 7 37 2" xfId="15035" xr:uid="{0F478308-B9DC-43EE-AF74-5A26D1C8EA2D}"/>
    <cellStyle name="Normal 7 37 2 2" xfId="22322" xr:uid="{ACA3934C-B94C-4AC9-AE35-5FCD223A22E0}"/>
    <cellStyle name="Normal 7 37 2 2 2" xfId="27878" xr:uid="{D87BB446-1BE3-4775-9B82-0533FA9B3C79}"/>
    <cellStyle name="Normal 7 37 2 2 3" xfId="33372" xr:uid="{BB9BDC63-39B3-4422-ABB5-1641827DF456}"/>
    <cellStyle name="Normal 7 37 2 2 4" xfId="38856" xr:uid="{65CFE33F-81CD-4459-8AC9-36EDD4AF0A6E}"/>
    <cellStyle name="Normal 7 37 2 3" xfId="25149" xr:uid="{B7C8B264-F5D0-42CF-8B08-ABDC3B325583}"/>
    <cellStyle name="Normal 7 37 2 4" xfId="30643" xr:uid="{4EA281E8-063B-4123-A8C1-831D6AAB4DB3}"/>
    <cellStyle name="Normal 7 37 2 5" xfId="36127" xr:uid="{A2D031A3-6029-4881-ACFE-91786FC6B5B5}"/>
    <cellStyle name="Normal 7 37 3" xfId="11969" xr:uid="{AB5FE8FE-5E64-4013-91BC-806BB7F347BC}"/>
    <cellStyle name="Normal 7 37 4" xfId="17205" xr:uid="{88A7982B-7E56-4F8B-A1C6-CCC7A2D5D778}"/>
    <cellStyle name="Normal 7 37 5" xfId="19434" xr:uid="{7F6E8DF6-C36F-49F9-BF8C-084DE3D077B4}"/>
    <cellStyle name="Normal 7 37 6" xfId="9752" xr:uid="{272F6662-09DF-4AB2-88AD-164AA2DDB578}"/>
    <cellStyle name="Normal 7 37 6 2" xfId="21073" xr:uid="{CDE6BA0F-3B3D-4F9C-81CA-5CD605795003}"/>
    <cellStyle name="Normal 7 37 6 2 2" xfId="26629" xr:uid="{BA74708B-37E3-4BE3-8AA9-6D772CDBAECC}"/>
    <cellStyle name="Normal 7 37 6 2 3" xfId="32123" xr:uid="{0EAB7202-8FF6-4CB9-8DEA-786F76FB0ABC}"/>
    <cellStyle name="Normal 7 37 6 2 4" xfId="37607" xr:uid="{88EEA634-3628-4698-BEF1-7F84672FE5FD}"/>
    <cellStyle name="Normal 7 37 6 3" xfId="23900" xr:uid="{F137BFE3-9105-450D-AA79-93D916704612}"/>
    <cellStyle name="Normal 7 37 6 4" xfId="29394" xr:uid="{C000B240-F5CB-4B41-B045-584D5EF0C846}"/>
    <cellStyle name="Normal 7 37 6 5" xfId="34878" xr:uid="{6B5891A3-EF70-48FB-8E1C-8C12F62D3410}"/>
    <cellStyle name="Normal 7 38" xfId="6625" xr:uid="{F5A3A98E-A15B-4B3E-AAD7-F503EA5AC850}"/>
    <cellStyle name="Normal 7 38 2" xfId="15036" xr:uid="{BFD37457-9468-49AB-A8C8-7901AAF6E8E4}"/>
    <cellStyle name="Normal 7 38 2 2" xfId="22323" xr:uid="{E7101261-674C-4405-88E5-831C44F5741E}"/>
    <cellStyle name="Normal 7 38 2 2 2" xfId="27879" xr:uid="{CCB1AEB9-3C83-457C-9290-99B0CC630EBF}"/>
    <cellStyle name="Normal 7 38 2 2 3" xfId="33373" xr:uid="{D5BB929C-E4A8-4FBF-AD67-EE5913CA24DE}"/>
    <cellStyle name="Normal 7 38 2 2 4" xfId="38857" xr:uid="{6CC4E030-0673-410F-8695-5205551CB265}"/>
    <cellStyle name="Normal 7 38 2 3" xfId="25150" xr:uid="{D9D4058F-CC51-4FCC-910E-A892B4492D71}"/>
    <cellStyle name="Normal 7 38 2 4" xfId="30644" xr:uid="{8CEC3325-E6B3-473C-B80E-58D63690883E}"/>
    <cellStyle name="Normal 7 38 2 5" xfId="36128" xr:uid="{CC077B18-D8A9-4426-85C0-D39A8234D95F}"/>
    <cellStyle name="Normal 7 38 3" xfId="11970" xr:uid="{D6F2F270-2A53-462C-8B68-43E5761E920D}"/>
    <cellStyle name="Normal 7 38 4" xfId="17206" xr:uid="{B23FD1E5-E4E0-4981-A275-2A7F63242721}"/>
    <cellStyle name="Normal 7 38 5" xfId="19435" xr:uid="{D2317115-F04B-48D2-BB5D-C33A5714DF22}"/>
    <cellStyle name="Normal 7 38 6" xfId="9753" xr:uid="{510F2869-B74D-4702-AFB9-F4D97A8CFD66}"/>
    <cellStyle name="Normal 7 38 6 2" xfId="21074" xr:uid="{BF10C8E2-6393-4353-8DC6-22FA32C3AD6E}"/>
    <cellStyle name="Normal 7 38 6 2 2" xfId="26630" xr:uid="{484603E6-6C8C-4189-B8EE-461A458730DB}"/>
    <cellStyle name="Normal 7 38 6 2 3" xfId="32124" xr:uid="{EC5C85FF-8E3E-4A0D-81E8-56A29EDCEFD8}"/>
    <cellStyle name="Normal 7 38 6 2 4" xfId="37608" xr:uid="{0DFDCDC2-4E34-45B0-AE5B-28B05D3BBBFC}"/>
    <cellStyle name="Normal 7 38 6 3" xfId="23901" xr:uid="{72041003-D6C4-4D19-BF0D-ECFCE3FF5E30}"/>
    <cellStyle name="Normal 7 38 6 4" xfId="29395" xr:uid="{A89BE1F4-29B8-4D6D-8205-684B776A28AC}"/>
    <cellStyle name="Normal 7 38 6 5" xfId="34879" xr:uid="{30225627-D445-4A89-9EB5-737440A65B31}"/>
    <cellStyle name="Normal 7 39" xfId="6626" xr:uid="{6A0DEAA6-EF77-4725-9E51-9D58FF2794BE}"/>
    <cellStyle name="Normal 7 39 2" xfId="15037" xr:uid="{9FF9F499-7BB5-498F-A3E6-AEEEF356C052}"/>
    <cellStyle name="Normal 7 39 2 2" xfId="22324" xr:uid="{72917719-FA96-4629-BB4C-A59C92ED1E2A}"/>
    <cellStyle name="Normal 7 39 2 2 2" xfId="27880" xr:uid="{D1926467-A4B3-473C-9D42-5D9585A14AFD}"/>
    <cellStyle name="Normal 7 39 2 2 3" xfId="33374" xr:uid="{DA91805A-439A-4952-B82E-4056B249EF53}"/>
    <cellStyle name="Normal 7 39 2 2 4" xfId="38858" xr:uid="{02D905B2-2310-4B34-A9A4-98751203CC63}"/>
    <cellStyle name="Normal 7 39 2 3" xfId="25151" xr:uid="{8D50DD24-9937-416B-B1B5-AA66617F0718}"/>
    <cellStyle name="Normal 7 39 2 4" xfId="30645" xr:uid="{77358098-18E5-4AC8-A593-3BF72A9891DC}"/>
    <cellStyle name="Normal 7 39 2 5" xfId="36129" xr:uid="{7E227F5B-1FA9-404D-B7E4-0E2E20522686}"/>
    <cellStyle name="Normal 7 39 3" xfId="11971" xr:uid="{4E1E6391-E717-4078-9EFD-58BECD745125}"/>
    <cellStyle name="Normal 7 39 4" xfId="17207" xr:uid="{F0E09263-C3D2-4481-9146-744D3ED46753}"/>
    <cellStyle name="Normal 7 39 5" xfId="19436" xr:uid="{0549770C-26E6-4DAD-B131-BD5D15C0D248}"/>
    <cellStyle name="Normal 7 39 6" xfId="9754" xr:uid="{C8ECF7FF-DEAA-49E2-B5AD-7B8637B0832E}"/>
    <cellStyle name="Normal 7 39 6 2" xfId="21075" xr:uid="{EE3B9E2E-FA7F-431D-A7AC-0F1E5CFEE3A0}"/>
    <cellStyle name="Normal 7 39 6 2 2" xfId="26631" xr:uid="{B355ABCF-480F-4AE1-8E79-B29106710D72}"/>
    <cellStyle name="Normal 7 39 6 2 3" xfId="32125" xr:uid="{BF54FEEB-1E92-414E-B614-996004D64F49}"/>
    <cellStyle name="Normal 7 39 6 2 4" xfId="37609" xr:uid="{9244527F-C73F-4908-8ADF-A437C1C5FBD9}"/>
    <cellStyle name="Normal 7 39 6 3" xfId="23902" xr:uid="{6327C51D-9CCB-46A7-BD8C-508BE11F9755}"/>
    <cellStyle name="Normal 7 39 6 4" xfId="29396" xr:uid="{E8AF2C66-F28A-42EF-B4D4-2810839937AA}"/>
    <cellStyle name="Normal 7 39 6 5" xfId="34880" xr:uid="{70EEE76D-B1BB-4E82-87BF-DDF9D5D91A59}"/>
    <cellStyle name="Normal 7 4" xfId="6627" xr:uid="{7FDEDA13-11B5-450A-BDDE-510D4EBC0264}"/>
    <cellStyle name="Normal 7 4 2" xfId="15038" xr:uid="{E666711B-7206-4A9B-AE50-C0A789BF420C}"/>
    <cellStyle name="Normal 7 4 2 2" xfId="22325" xr:uid="{798DCA0A-8CC0-447A-9D89-8A6F94C05E8B}"/>
    <cellStyle name="Normal 7 4 2 2 2" xfId="27881" xr:uid="{91B24FC9-3F5E-408C-80DC-81C6E3410ADA}"/>
    <cellStyle name="Normal 7 4 2 2 3" xfId="33375" xr:uid="{63B1142C-866B-40DB-90F1-B9B17C931691}"/>
    <cellStyle name="Normal 7 4 2 2 4" xfId="38859" xr:uid="{E1A55940-21AF-42B1-90B8-6F51C930EB54}"/>
    <cellStyle name="Normal 7 4 2 3" xfId="25152" xr:uid="{4AC70B8C-F521-43FD-AF71-875E05FA9B7D}"/>
    <cellStyle name="Normal 7 4 2 4" xfId="30646" xr:uid="{B3A60FA6-8041-4A50-B7AE-BFFABB19B419}"/>
    <cellStyle name="Normal 7 4 2 5" xfId="36130" xr:uid="{81962C54-B7BC-4C60-BDE8-2DD2181CA9FC}"/>
    <cellStyle name="Normal 7 4 3" xfId="11972" xr:uid="{EB5DB60E-E4A8-4303-8FA6-ABE90C0A6560}"/>
    <cellStyle name="Normal 7 4 4" xfId="17208" xr:uid="{6950B23E-E843-4FA6-A8FF-E11E3501E902}"/>
    <cellStyle name="Normal 7 4 5" xfId="19437" xr:uid="{AECD3D42-AC4A-48D7-BC4C-12923C9CBA26}"/>
    <cellStyle name="Normal 7 4 6" xfId="9755" xr:uid="{8AB799AF-86E3-49C6-904C-54826B1261B0}"/>
    <cellStyle name="Normal 7 4 6 2" xfId="21076" xr:uid="{15103587-CDA4-42EF-856E-651365E078F2}"/>
    <cellStyle name="Normal 7 4 6 2 2" xfId="26632" xr:uid="{A345D742-CB2B-4974-A1D1-6617DD508978}"/>
    <cellStyle name="Normal 7 4 6 2 3" xfId="32126" xr:uid="{C37CDCFE-9DC8-42A9-84F3-6EC2B52946E3}"/>
    <cellStyle name="Normal 7 4 6 2 4" xfId="37610" xr:uid="{14D02D15-F044-4A23-B95F-9ECB3D433F1C}"/>
    <cellStyle name="Normal 7 4 6 3" xfId="23903" xr:uid="{26E68679-B877-479D-B887-182DDB3E99F3}"/>
    <cellStyle name="Normal 7 4 6 4" xfId="29397" xr:uid="{375C3236-E795-4A69-AC23-AAD461FAE488}"/>
    <cellStyle name="Normal 7 4 6 5" xfId="34881" xr:uid="{F5599EAA-F40B-4AEA-81F3-BC986A0B17FE}"/>
    <cellStyle name="Normal 7 40" xfId="6628" xr:uid="{36D6469A-356B-4969-9457-D728F82161F1}"/>
    <cellStyle name="Normal 7 40 2" xfId="15039" xr:uid="{74637B9E-81B7-4535-969C-118B3F831C7F}"/>
    <cellStyle name="Normal 7 40 2 2" xfId="22326" xr:uid="{E1341C2D-4FBA-4E69-AFBF-B72C8CB74390}"/>
    <cellStyle name="Normal 7 40 2 2 2" xfId="27882" xr:uid="{5CCFDA41-B91D-4850-AB58-5C23FB45A611}"/>
    <cellStyle name="Normal 7 40 2 2 3" xfId="33376" xr:uid="{010B6207-20C7-4140-8E61-B345138A68F3}"/>
    <cellStyle name="Normal 7 40 2 2 4" xfId="38860" xr:uid="{D19BFC91-316E-449A-8915-F805634F4246}"/>
    <cellStyle name="Normal 7 40 2 3" xfId="25153" xr:uid="{E20B274F-68AA-4FC2-B69A-0A5134903C5D}"/>
    <cellStyle name="Normal 7 40 2 4" xfId="30647" xr:uid="{6E2785A3-B5D6-4286-947E-17C521F9292B}"/>
    <cellStyle name="Normal 7 40 2 5" xfId="36131" xr:uid="{4FDD02BB-5BF1-4892-9AA7-81E7290DFFB5}"/>
    <cellStyle name="Normal 7 40 3" xfId="11973" xr:uid="{4B2DFF8D-67C4-4CCD-95B4-8075376C7F4D}"/>
    <cellStyle name="Normal 7 40 4" xfId="17209" xr:uid="{2A695C7F-30BD-4C54-9A17-6BD96B12559B}"/>
    <cellStyle name="Normal 7 40 5" xfId="19438" xr:uid="{DBA6C30A-0BAE-4535-943D-B39855259C45}"/>
    <cellStyle name="Normal 7 40 6" xfId="9756" xr:uid="{137B3EF1-A9A6-4BAA-8D3F-D066798ACFC1}"/>
    <cellStyle name="Normal 7 40 6 2" xfId="21077" xr:uid="{2D82DF21-48D7-46E7-A1B6-6091FF586D29}"/>
    <cellStyle name="Normal 7 40 6 2 2" xfId="26633" xr:uid="{C18101C6-E0CA-47CD-8A37-3CC6D0753AE0}"/>
    <cellStyle name="Normal 7 40 6 2 3" xfId="32127" xr:uid="{DA83425D-DB05-4969-99E9-F4CE616DC6B9}"/>
    <cellStyle name="Normal 7 40 6 2 4" xfId="37611" xr:uid="{4BB58CD4-0E33-437B-A9D1-1E66DE82BFA2}"/>
    <cellStyle name="Normal 7 40 6 3" xfId="23904" xr:uid="{24E27839-644D-4828-93CF-0098F5734FF6}"/>
    <cellStyle name="Normal 7 40 6 4" xfId="29398" xr:uid="{EE7B2D1C-4457-480F-8E1A-BC7C5A0B635E}"/>
    <cellStyle name="Normal 7 40 6 5" xfId="34882" xr:uid="{BD81D4D1-957A-4158-8129-075BC2689CF0}"/>
    <cellStyle name="Normal 7 41" xfId="6629" xr:uid="{39CBB06C-D96D-43B0-9B0B-C7281E6DDFD3}"/>
    <cellStyle name="Normal 7 41 2" xfId="15040" xr:uid="{3CE6E887-50AF-42F8-985E-7A2878271FAB}"/>
    <cellStyle name="Normal 7 41 2 2" xfId="22327" xr:uid="{B9691189-3F54-4115-A958-364E4B277B24}"/>
    <cellStyle name="Normal 7 41 2 2 2" xfId="27883" xr:uid="{2CE2C7D8-3218-493E-B3EA-34DB7C4017FC}"/>
    <cellStyle name="Normal 7 41 2 2 3" xfId="33377" xr:uid="{570F7575-50DC-4614-8F9C-B3C0D32D1541}"/>
    <cellStyle name="Normal 7 41 2 2 4" xfId="38861" xr:uid="{02346EC1-A600-4400-A1FE-C2F8A7854684}"/>
    <cellStyle name="Normal 7 41 2 3" xfId="25154" xr:uid="{C34274B3-BBE2-4369-8A18-8D752F4B390E}"/>
    <cellStyle name="Normal 7 41 2 4" xfId="30648" xr:uid="{D2F8FB92-F62D-4B78-9952-2F40EC0F6B9B}"/>
    <cellStyle name="Normal 7 41 2 5" xfId="36132" xr:uid="{BEC7A662-91CC-4D0B-B9EC-3F0076CDDBA5}"/>
    <cellStyle name="Normal 7 41 3" xfId="19439" xr:uid="{D3C8020B-B876-40DE-AE1B-EB3FD2B393A3}"/>
    <cellStyle name="Normal 7 41 4" xfId="9757" xr:uid="{C23A0171-4031-4853-8316-F5FE8DDB6140}"/>
    <cellStyle name="Normal 7 41 4 2" xfId="21078" xr:uid="{9B9492D8-1686-4948-AD41-0AA292FA26D4}"/>
    <cellStyle name="Normal 7 41 4 2 2" xfId="26634" xr:uid="{18F31ADB-12CD-4F7D-9A57-896EE5019CD2}"/>
    <cellStyle name="Normal 7 41 4 2 3" xfId="32128" xr:uid="{1E4060C7-C395-4AE8-9307-5CEDD0B62A7B}"/>
    <cellStyle name="Normal 7 41 4 2 4" xfId="37612" xr:uid="{ED598C59-98DF-4FBD-AA56-6883005B9EAA}"/>
    <cellStyle name="Normal 7 41 4 3" xfId="23905" xr:uid="{11831417-B591-4DE2-BB4C-FC4339770BE4}"/>
    <cellStyle name="Normal 7 41 4 4" xfId="29399" xr:uid="{5EF501E2-A4DE-43C3-A191-3B0C25A816B9}"/>
    <cellStyle name="Normal 7 41 4 5" xfId="34883" xr:uid="{CAF318DE-A90E-424D-A1E5-A06FCC51EDA7}"/>
    <cellStyle name="Normal 7 42" xfId="7100" xr:uid="{24559FE1-6BE0-4CAB-BB8B-557ABA8629A0}"/>
    <cellStyle name="Normal 7 42 2" xfId="9758" xr:uid="{C89C5A17-EF19-43B0-A1E3-EB1D875514BF}"/>
    <cellStyle name="Normal 7 42 2 2" xfId="21079" xr:uid="{3F4036B9-0953-46D1-A506-9502EEE1BD2C}"/>
    <cellStyle name="Normal 7 42 2 2 2" xfId="26635" xr:uid="{AB854851-5835-4EC9-B623-BF616AFD4788}"/>
    <cellStyle name="Normal 7 42 2 2 3" xfId="32129" xr:uid="{FE128FA0-2329-4035-A63B-46EB4E63505D}"/>
    <cellStyle name="Normal 7 42 2 2 4" xfId="37613" xr:uid="{97E735C1-FD02-4717-9001-CD36BDBE8BF2}"/>
    <cellStyle name="Normal 7 42 2 3" xfId="23906" xr:uid="{8D57D326-1BFC-4853-B998-3576F36FEBF7}"/>
    <cellStyle name="Normal 7 42 2 4" xfId="29400" xr:uid="{36D64221-8241-45EC-9675-1CDF12FAF35D}"/>
    <cellStyle name="Normal 7 42 2 5" xfId="34884" xr:uid="{F321D5A5-E20D-4F2B-ACC2-3599C029574C}"/>
    <cellStyle name="Normal 7 42 3" xfId="20097" xr:uid="{62216B8B-27D6-47B7-A236-5153F9A7AFD1}"/>
    <cellStyle name="Normal 7 42 3 2" xfId="25653" xr:uid="{3396820A-6D94-4F60-AFBE-7F63A83209DC}"/>
    <cellStyle name="Normal 7 42 3 3" xfId="31147" xr:uid="{52DD6FCA-6D0B-498B-8B78-049DCA5526FF}"/>
    <cellStyle name="Normal 7 42 3 4" xfId="36631" xr:uid="{24FC13D6-8A2D-4BB0-A9C9-963DFCB50D2A}"/>
    <cellStyle name="Normal 7 42 4" xfId="22924" xr:uid="{2B537357-B86E-483B-BB9D-05A25277AA5D}"/>
    <cellStyle name="Normal 7 42 5" xfId="28416" xr:uid="{72C1C783-4484-485E-B8A4-A846349C56B1}"/>
    <cellStyle name="Normal 7 42 6" xfId="33900" xr:uid="{D01DC977-8832-4F83-B2F5-47216495E42B}"/>
    <cellStyle name="Normal 7 43" xfId="7230" xr:uid="{EF37308E-8A6B-4FE1-BEE9-D7A119BB312A}"/>
    <cellStyle name="Normal 7 43 2" xfId="9759" xr:uid="{C7CF915D-41D7-4EB2-ACEF-34315C8182B2}"/>
    <cellStyle name="Normal 7 43 2 2" xfId="21080" xr:uid="{C02D5889-6978-4177-866E-A021201DA2E3}"/>
    <cellStyle name="Normal 7 43 2 2 2" xfId="26636" xr:uid="{60F300CF-2A08-4C34-A406-76B7B1CBA3FB}"/>
    <cellStyle name="Normal 7 43 2 2 3" xfId="32130" xr:uid="{86FCBACC-8F43-4DBC-8047-EBD4C62A113B}"/>
    <cellStyle name="Normal 7 43 2 2 4" xfId="37614" xr:uid="{75CBA5C5-2AEE-4337-AC6D-7CF2B17CA20F}"/>
    <cellStyle name="Normal 7 43 2 3" xfId="23907" xr:uid="{AE9FD80D-9695-4E83-8B22-B47C46EB6DE2}"/>
    <cellStyle name="Normal 7 43 2 4" xfId="29401" xr:uid="{018E68A9-2EBB-4031-82DB-16627268265C}"/>
    <cellStyle name="Normal 7 43 2 5" xfId="34885" xr:uid="{16080F8E-6C58-400C-9C28-9D5D54A72114}"/>
    <cellStyle name="Normal 7 43 3" xfId="20118" xr:uid="{97313212-8019-4077-8012-170748A9490D}"/>
    <cellStyle name="Normal 7 43 3 2" xfId="25674" xr:uid="{78D9CF53-8DBA-46FB-9ACD-4B22168C0B00}"/>
    <cellStyle name="Normal 7 43 3 3" xfId="31168" xr:uid="{195B989C-A2C4-4AF2-AF14-0525E84CCA8D}"/>
    <cellStyle name="Normal 7 43 3 4" xfId="36652" xr:uid="{DE786231-D395-42B6-86F8-83D34FB76442}"/>
    <cellStyle name="Normal 7 43 4" xfId="22945" xr:uid="{883CC93F-5C59-451B-8606-6A9DDBB3021B}"/>
    <cellStyle name="Normal 7 43 5" xfId="28437" xr:uid="{867E6A52-F0E9-430C-8213-3FDAA6FBDD4D}"/>
    <cellStyle name="Normal 7 43 6" xfId="33921" xr:uid="{6101D439-47C3-4E27-BFD4-05836899B93F}"/>
    <cellStyle name="Normal 7 44" xfId="7320" xr:uid="{122EEE31-E7BD-425F-BD7E-4DC70DAE9394}"/>
    <cellStyle name="Normal 7 44 2" xfId="15000" xr:uid="{AFF13BB1-4786-48B7-B33A-857F86CE4532}"/>
    <cellStyle name="Normal 7 44 2 2" xfId="22287" xr:uid="{2798BA3A-D00C-477F-A5F9-2AB76AA320F7}"/>
    <cellStyle name="Normal 7 44 2 2 2" xfId="27843" xr:uid="{9350A289-2C6B-4D25-8DD3-6EBA9881C196}"/>
    <cellStyle name="Normal 7 44 2 2 3" xfId="33337" xr:uid="{A63FA28F-331F-4E98-9472-80932A714A41}"/>
    <cellStyle name="Normal 7 44 2 2 4" xfId="38821" xr:uid="{9F25D42C-1972-4459-97D6-34ED565BE739}"/>
    <cellStyle name="Normal 7 44 2 3" xfId="25114" xr:uid="{38394630-EF17-41C2-8B64-FE19A218ECCC}"/>
    <cellStyle name="Normal 7 44 2 4" xfId="30608" xr:uid="{3DB1AACA-C8B3-4FF8-9074-FB2B44458D3D}"/>
    <cellStyle name="Normal 7 44 2 5" xfId="36092" xr:uid="{264741AC-F259-4E8F-8353-B30A341BE6C7}"/>
    <cellStyle name="Normal 7 44 3" xfId="20204" xr:uid="{07A1EDD6-4B85-49AE-A11A-78C38D5AE179}"/>
    <cellStyle name="Normal 7 44 3 2" xfId="25760" xr:uid="{ABB7A605-A273-46FD-A1E2-4B82FE823D5D}"/>
    <cellStyle name="Normal 7 44 3 3" xfId="31254" xr:uid="{C4BAC5F6-51A8-487B-A2DC-DB99B4525C33}"/>
    <cellStyle name="Normal 7 44 3 4" xfId="36738" xr:uid="{716C5AB8-4BFA-4FF6-8084-1A347C71B04D}"/>
    <cellStyle name="Normal 7 44 4" xfId="23031" xr:uid="{EF07C25C-6BD9-4805-9FBD-C8998FD58C35}"/>
    <cellStyle name="Normal 7 44 5" xfId="28523" xr:uid="{8B1192CD-67ED-4985-91E6-E835CEEBFE75}"/>
    <cellStyle name="Normal 7 44 6" xfId="34007" xr:uid="{17F09384-FFAA-451B-9A4C-1A8675683783}"/>
    <cellStyle name="Normal 7 45" xfId="7385" xr:uid="{97A022B5-269C-49A1-8ADE-830BC2AC9519}"/>
    <cellStyle name="Normal 7 45 2" xfId="20013" xr:uid="{86A5BF7C-6FBA-4B31-8E6A-02FE86074320}"/>
    <cellStyle name="Normal 7 45 2 2" xfId="22747" xr:uid="{B0DADDBE-76C0-41BE-847E-C2C40BD73C9E}"/>
    <cellStyle name="Normal 7 45 2 2 2" xfId="28303" xr:uid="{A2D9B79E-AD32-4B8E-8A5D-F882A19F839C}"/>
    <cellStyle name="Normal 7 45 2 2 3" xfId="33797" xr:uid="{6CB7B6B3-771D-4AB9-B7EA-20E5F411D794}"/>
    <cellStyle name="Normal 7 45 2 2 4" xfId="39281" xr:uid="{4035D712-AD5B-45BB-870F-DF1D4CFFF494}"/>
    <cellStyle name="Normal 7 45 2 3" xfId="25574" xr:uid="{78D3186D-E10F-4EA4-AFA2-F91A17668F77}"/>
    <cellStyle name="Normal 7 45 2 4" xfId="31068" xr:uid="{E03E6974-DEF0-4C66-A8F3-3044CB59EDB8}"/>
    <cellStyle name="Normal 7 45 2 5" xfId="36552" xr:uid="{B4883615-57FE-4AAF-A351-83E340CB16E2}"/>
    <cellStyle name="Normal 7 45 3" xfId="11935" xr:uid="{02BF8973-B83F-493D-8393-F19BDD173577}"/>
    <cellStyle name="Normal 7 45 4" xfId="20269" xr:uid="{A156DCB2-8CD1-41C2-A670-B584750B4744}"/>
    <cellStyle name="Normal 7 45 4 2" xfId="25825" xr:uid="{3280FE83-7B32-4D4A-8D73-44A1E9EA37EE}"/>
    <cellStyle name="Normal 7 45 4 3" xfId="31319" xr:uid="{51AA2332-C3C5-4286-A03B-94A250BC7C7F}"/>
    <cellStyle name="Normal 7 45 4 4" xfId="36803" xr:uid="{73A7EB66-C9DA-434D-86F9-B68AC2F8D4D6}"/>
    <cellStyle name="Normal 7 45 5" xfId="23096" xr:uid="{24055817-AD49-4DF5-AA76-79912277FDE2}"/>
    <cellStyle name="Normal 7 45 6" xfId="28590" xr:uid="{A8615DE6-28F1-4CA9-BBF6-3BEC98BB4C3C}"/>
    <cellStyle name="Normal 7 45 7" xfId="34074" xr:uid="{E248C128-1E62-4765-9523-8C31053CF5A3}"/>
    <cellStyle name="Normal 7 46" xfId="17171" xr:uid="{44065B70-F39A-4DEB-9B05-BE417407777C}"/>
    <cellStyle name="Normal 7 47" xfId="22793" xr:uid="{5C20EDF3-56A6-4D17-80E2-6C25CFEF8D8A}"/>
    <cellStyle name="Normal 7 47 2" xfId="28339" xr:uid="{03D6F368-EC8C-412D-A494-4EBB5AE622CE}"/>
    <cellStyle name="Normal 7 47 3" xfId="33827" xr:uid="{E83C25CD-B46D-4DCA-994C-1154191682B7}"/>
    <cellStyle name="Normal 7 47 4" xfId="39311" xr:uid="{B8A3B1C4-B50C-4EBE-81F0-526FC921D53E}"/>
    <cellStyle name="Normal 7 48" xfId="40295" xr:uid="{CDB70D71-211F-4638-BCF1-5E4FC8D16973}"/>
    <cellStyle name="Normal 7 49" xfId="6588" xr:uid="{9FCE5DAF-E691-4470-ACAC-10A4E6E29A87}"/>
    <cellStyle name="Normal 7 5" xfId="6630" xr:uid="{BA6AEB62-5B6D-4349-81D7-C29712184AB4}"/>
    <cellStyle name="Normal 7 5 2" xfId="15041" xr:uid="{46F31A84-3B33-4761-A38F-88DC1280424E}"/>
    <cellStyle name="Normal 7 5 2 2" xfId="22328" xr:uid="{AD3B90B5-B654-4C98-B757-6BB85591AEF1}"/>
    <cellStyle name="Normal 7 5 2 2 2" xfId="27884" xr:uid="{9B4B5635-00CA-4A88-9939-FF023260FBB8}"/>
    <cellStyle name="Normal 7 5 2 2 3" xfId="33378" xr:uid="{5406C8DE-F46E-4156-A63A-D350EF2575CF}"/>
    <cellStyle name="Normal 7 5 2 2 4" xfId="38862" xr:uid="{5D947599-9C43-4819-BFBA-2E451436B45E}"/>
    <cellStyle name="Normal 7 5 2 3" xfId="25155" xr:uid="{BAC1FB3D-E3B7-4376-998C-F17F75F6FE86}"/>
    <cellStyle name="Normal 7 5 2 4" xfId="30649" xr:uid="{AECEED27-918A-44D5-9CBA-25B0C3B8EA74}"/>
    <cellStyle name="Normal 7 5 2 5" xfId="36133" xr:uid="{4B046275-1ABC-490F-A870-B75C1A82A3AB}"/>
    <cellStyle name="Normal 7 5 3" xfId="11974" xr:uid="{DECDBD15-0E3E-43DD-A788-D8B152EA770A}"/>
    <cellStyle name="Normal 7 5 4" xfId="17210" xr:uid="{A259F63F-80AE-464D-9C09-B1E65ACA74A2}"/>
    <cellStyle name="Normal 7 5 5" xfId="19440" xr:uid="{A61BEB32-EE2E-4E90-B29C-4BF91E1791A9}"/>
    <cellStyle name="Normal 7 5 6" xfId="9760" xr:uid="{50DD28F0-DC73-4BFE-A7F4-2EE867EE4275}"/>
    <cellStyle name="Normal 7 5 6 2" xfId="21081" xr:uid="{91FE01ED-AC72-49E2-8CFF-A1E18A3084AD}"/>
    <cellStyle name="Normal 7 5 6 2 2" xfId="26637" xr:uid="{72E8DCC6-BF6A-4D43-A45C-A253A4E1DEA8}"/>
    <cellStyle name="Normal 7 5 6 2 3" xfId="32131" xr:uid="{B4FC0788-CC6D-4132-8A46-BDF75CAB68E1}"/>
    <cellStyle name="Normal 7 5 6 2 4" xfId="37615" xr:uid="{668090CA-AE4F-4F8D-A11B-CEB9A716FC52}"/>
    <cellStyle name="Normal 7 5 6 3" xfId="23908" xr:uid="{DC6DA77B-9D74-4B30-BF1F-E2E38925BBE0}"/>
    <cellStyle name="Normal 7 5 6 4" xfId="29402" xr:uid="{7C7C74E3-418D-4E57-9C66-1B7349409714}"/>
    <cellStyle name="Normal 7 5 6 5" xfId="34886" xr:uid="{C8E83A1D-B048-4AC2-A3BC-25E5682060B0}"/>
    <cellStyle name="Normal 7 6" xfId="6631" xr:uid="{D81F3E21-2422-4191-B0CB-BA33B5B3AA4D}"/>
    <cellStyle name="Normal 7 6 2" xfId="15042" xr:uid="{DD438541-D6B2-4CF4-84D2-9D82E7B0478A}"/>
    <cellStyle name="Normal 7 6 2 2" xfId="22329" xr:uid="{2D4B206D-1F2C-42CD-A274-B8246ABA6481}"/>
    <cellStyle name="Normal 7 6 2 2 2" xfId="27885" xr:uid="{197BA4AB-CBE2-41AC-B767-53546AA481C4}"/>
    <cellStyle name="Normal 7 6 2 2 3" xfId="33379" xr:uid="{4D5AD87F-EA3B-4556-92EE-3F04005354B9}"/>
    <cellStyle name="Normal 7 6 2 2 4" xfId="38863" xr:uid="{B401E1E7-0197-44A1-9514-D67032E6D5E1}"/>
    <cellStyle name="Normal 7 6 2 3" xfId="25156" xr:uid="{17F5E378-1A69-482A-9C19-7176E5F93064}"/>
    <cellStyle name="Normal 7 6 2 4" xfId="30650" xr:uid="{0F091717-35E1-41D5-8A6A-9FBBF23E0C92}"/>
    <cellStyle name="Normal 7 6 2 5" xfId="36134" xr:uid="{941D84C5-1079-4CE7-B1E6-B9DF055C188D}"/>
    <cellStyle name="Normal 7 6 3" xfId="11975" xr:uid="{8B66ED2D-CBD1-473E-81DF-1A1F8C768B1F}"/>
    <cellStyle name="Normal 7 6 4" xfId="17211" xr:uid="{781365D4-EAC0-45CB-915F-6FEF76583996}"/>
    <cellStyle name="Normal 7 6 5" xfId="19441" xr:uid="{E964CE39-E9C0-430D-82A6-F00989640B26}"/>
    <cellStyle name="Normal 7 6 6" xfId="9761" xr:uid="{9C1DDEDE-6AC6-4EAC-97BD-455A2CC169AE}"/>
    <cellStyle name="Normal 7 6 6 2" xfId="21082" xr:uid="{E192842B-2B2A-4222-B6DF-917D06623AD1}"/>
    <cellStyle name="Normal 7 6 6 2 2" xfId="26638" xr:uid="{8B8A57AA-3714-415B-A706-652702551F60}"/>
    <cellStyle name="Normal 7 6 6 2 3" xfId="32132" xr:uid="{87F315FC-4EDD-431C-991C-779C78BDD3EE}"/>
    <cellStyle name="Normal 7 6 6 2 4" xfId="37616" xr:uid="{08CA5C1C-9834-41C8-A709-3DC66B3345F2}"/>
    <cellStyle name="Normal 7 6 6 3" xfId="23909" xr:uid="{C541FDA8-0010-44CD-9735-51036AA51317}"/>
    <cellStyle name="Normal 7 6 6 4" xfId="29403" xr:uid="{0E140F72-043F-4082-9D4C-A7BC8A8EADA5}"/>
    <cellStyle name="Normal 7 6 6 5" xfId="34887" xr:uid="{BFC8147E-89CE-4B9C-9991-F9CE88BDBE76}"/>
    <cellStyle name="Normal 7 7" xfId="6632" xr:uid="{BB77DD85-61E2-4A37-B277-1358734EA7B7}"/>
    <cellStyle name="Normal 7 7 2" xfId="15043" xr:uid="{F7F7F08E-F14B-4718-957D-6488F1303F7B}"/>
    <cellStyle name="Normal 7 7 2 2" xfId="22330" xr:uid="{AA7A24B1-C658-408E-AFA0-69C77DF4B933}"/>
    <cellStyle name="Normal 7 7 2 2 2" xfId="27886" xr:uid="{2ECD2B2D-EEED-4F94-931E-FE4BA27FCC95}"/>
    <cellStyle name="Normal 7 7 2 2 3" xfId="33380" xr:uid="{1468D51A-8D73-4904-AC57-9D470A854CB0}"/>
    <cellStyle name="Normal 7 7 2 2 4" xfId="38864" xr:uid="{ACD1FEAA-CFA7-4628-9245-0FB21C1F153F}"/>
    <cellStyle name="Normal 7 7 2 3" xfId="25157" xr:uid="{2B2B7C47-7E83-434B-A053-EFBAEC32898D}"/>
    <cellStyle name="Normal 7 7 2 4" xfId="30651" xr:uid="{FA9AD3DD-0164-446F-A42C-017F6D37237E}"/>
    <cellStyle name="Normal 7 7 2 5" xfId="36135" xr:uid="{DB311E1F-1791-4091-95F2-D8C2FF388B93}"/>
    <cellStyle name="Normal 7 7 3" xfId="11976" xr:uid="{FA6D3F93-E6EC-4583-B166-6D44D515D79D}"/>
    <cellStyle name="Normal 7 7 4" xfId="17212" xr:uid="{713532BB-42DB-4C50-B038-3099719415D5}"/>
    <cellStyle name="Normal 7 7 5" xfId="19442" xr:uid="{3AA4ED85-6941-4415-B9C4-9BBF29E2DD4D}"/>
    <cellStyle name="Normal 7 7 6" xfId="9762" xr:uid="{83C6E33A-F6AA-4757-8F57-DC02DA60CDE6}"/>
    <cellStyle name="Normal 7 7 6 2" xfId="21083" xr:uid="{C3BA566B-76DF-4715-91CC-C25429ED360D}"/>
    <cellStyle name="Normal 7 7 6 2 2" xfId="26639" xr:uid="{6F5DBCA3-BB83-470E-BA54-9459B2D847B3}"/>
    <cellStyle name="Normal 7 7 6 2 3" xfId="32133" xr:uid="{11471305-F66A-4AD2-BBA0-01174656297B}"/>
    <cellStyle name="Normal 7 7 6 2 4" xfId="37617" xr:uid="{7242415E-2C99-46B9-BAC2-0A5FC9C94E09}"/>
    <cellStyle name="Normal 7 7 6 3" xfId="23910" xr:uid="{B5BD4F79-E415-44E6-9D22-3FE45200BD1A}"/>
    <cellStyle name="Normal 7 7 6 4" xfId="29404" xr:uid="{75195195-B429-402F-ACBC-657A1961E942}"/>
    <cellStyle name="Normal 7 7 6 5" xfId="34888" xr:uid="{277DB38B-CFF0-49FA-89C8-7D89DEEB588F}"/>
    <cellStyle name="Normal 7 8" xfId="6633" xr:uid="{FAADC70B-72A6-43B0-9115-4576952AD689}"/>
    <cellStyle name="Normal 7 8 2" xfId="15044" xr:uid="{55295C7B-E35B-46EE-B2A9-1E88EF5EC095}"/>
    <cellStyle name="Normal 7 8 2 2" xfId="22331" xr:uid="{DA2447E1-942B-4CB7-9F55-B2AFA6785211}"/>
    <cellStyle name="Normal 7 8 2 2 2" xfId="27887" xr:uid="{EFFC4863-5902-4CC3-8969-6CCD449EEA48}"/>
    <cellStyle name="Normal 7 8 2 2 3" xfId="33381" xr:uid="{5324C47E-D2B5-4409-9B79-D282E2517F10}"/>
    <cellStyle name="Normal 7 8 2 2 4" xfId="38865" xr:uid="{F41B77EE-BCBB-4F96-9D43-2002878FEA60}"/>
    <cellStyle name="Normal 7 8 2 3" xfId="25158" xr:uid="{76D73829-A5E5-4ABF-8E43-FA255D64E66E}"/>
    <cellStyle name="Normal 7 8 2 4" xfId="30652" xr:uid="{0198BD77-AE31-424A-9D91-17720DEA3C67}"/>
    <cellStyle name="Normal 7 8 2 5" xfId="36136" xr:uid="{75405CAE-48B7-4BBC-AB25-2A42267BC3DA}"/>
    <cellStyle name="Normal 7 8 3" xfId="11977" xr:uid="{2517CE41-EB3A-4CD3-9F33-03620AC004BE}"/>
    <cellStyle name="Normal 7 8 4" xfId="17213" xr:uid="{C143237C-266F-4304-A312-F4BC30F12CEA}"/>
    <cellStyle name="Normal 7 8 5" xfId="19443" xr:uid="{9780C9E5-EC6D-4B64-BCF0-04C60E874A36}"/>
    <cellStyle name="Normal 7 8 6" xfId="9763" xr:uid="{A8730A48-361A-4838-968D-0DEFD0C1815E}"/>
    <cellStyle name="Normal 7 8 6 2" xfId="21084" xr:uid="{29B8918F-A0ED-4C13-993E-208ED85551AD}"/>
    <cellStyle name="Normal 7 8 6 2 2" xfId="26640" xr:uid="{E843E096-4893-40BC-8B41-D6C31BD49828}"/>
    <cellStyle name="Normal 7 8 6 2 3" xfId="32134" xr:uid="{5E8DEDE4-D6C5-4756-BDD6-69B712678BF0}"/>
    <cellStyle name="Normal 7 8 6 2 4" xfId="37618" xr:uid="{1526AECA-08D9-4A2C-A674-84C5FCCB36C8}"/>
    <cellStyle name="Normal 7 8 6 3" xfId="23911" xr:uid="{0DEB2F30-6515-4776-8FCF-441A5AC33E72}"/>
    <cellStyle name="Normal 7 8 6 4" xfId="29405" xr:uid="{985EE500-32F4-466F-B98F-36111E2E716E}"/>
    <cellStyle name="Normal 7 8 6 5" xfId="34889" xr:uid="{B1F0B46B-DC58-49F3-8AC3-9CFE8407FECB}"/>
    <cellStyle name="Normal 7 9" xfId="6634" xr:uid="{95077E7D-0264-45E3-83D9-47732E785419}"/>
    <cellStyle name="Normal 7 9 2" xfId="15045" xr:uid="{CBEBB02D-B0C5-4245-8C5D-2451E70DFBED}"/>
    <cellStyle name="Normal 7 9 2 2" xfId="22332" xr:uid="{D1D394F1-FEAD-4BBC-96A3-EE23DC9A736E}"/>
    <cellStyle name="Normal 7 9 2 2 2" xfId="27888" xr:uid="{E1C75DFB-864D-4842-9EFC-A8B335FD1A4E}"/>
    <cellStyle name="Normal 7 9 2 2 3" xfId="33382" xr:uid="{76AC69F0-B79F-430A-87A5-D41A1688C27F}"/>
    <cellStyle name="Normal 7 9 2 2 4" xfId="38866" xr:uid="{099D70DB-2C41-4FD5-9EA3-E193AF5AC3F0}"/>
    <cellStyle name="Normal 7 9 2 3" xfId="25159" xr:uid="{DBD09835-5D8B-4B13-9BFC-FDF3266BE0B9}"/>
    <cellStyle name="Normal 7 9 2 4" xfId="30653" xr:uid="{40EF22A8-9D53-4884-97FE-FA46BD292DA5}"/>
    <cellStyle name="Normal 7 9 2 5" xfId="36137" xr:uid="{2940EA5E-40A3-42DC-BF7E-D63BDE43E7B0}"/>
    <cellStyle name="Normal 7 9 3" xfId="11978" xr:uid="{A634E72B-AAE1-4190-9B72-2115814294BD}"/>
    <cellStyle name="Normal 7 9 4" xfId="17214" xr:uid="{F054AC44-529C-4A1F-8FAD-B1F6E8AC10AC}"/>
    <cellStyle name="Normal 7 9 5" xfId="19444" xr:uid="{B60D64D8-568D-4181-BC4A-3137DF5AA0B2}"/>
    <cellStyle name="Normal 7 9 6" xfId="9764" xr:uid="{31F6DAFD-93D5-4BF2-8B62-076CE1FC85C6}"/>
    <cellStyle name="Normal 7 9 6 2" xfId="21085" xr:uid="{FB2685C3-1F12-4B23-A597-F84000BF611D}"/>
    <cellStyle name="Normal 7 9 6 2 2" xfId="26641" xr:uid="{9861C31F-95DA-4B3C-8004-2C6417FE8FFC}"/>
    <cellStyle name="Normal 7 9 6 2 3" xfId="32135" xr:uid="{0B0D750A-1E29-491C-8605-43E3696EA1FF}"/>
    <cellStyle name="Normal 7 9 6 2 4" xfId="37619" xr:uid="{7E40461A-AF3C-456B-823F-980F947D7A5B}"/>
    <cellStyle name="Normal 7 9 6 3" xfId="23912" xr:uid="{E1D9125D-0060-45AF-89BE-0F9BE9202EE7}"/>
    <cellStyle name="Normal 7 9 6 4" xfId="29406" xr:uid="{DA0CBBE6-F3AF-4C4B-826B-136F495629DE}"/>
    <cellStyle name="Normal 7 9 6 5" xfId="34890" xr:uid="{6A516D5B-7C00-4142-B363-2B685447E6F5}"/>
    <cellStyle name="Normal 70" xfId="7235" xr:uid="{53140EFE-909B-4D45-BEA8-8586562AB9E2}"/>
    <cellStyle name="Normal 70 2" xfId="9765" xr:uid="{6E3C80E4-62A8-4484-B934-4728FD8D2EA7}"/>
    <cellStyle name="Normal 70 2 2" xfId="21086" xr:uid="{B0973B21-1087-40F6-9D06-47A6990420D7}"/>
    <cellStyle name="Normal 70 2 2 2" xfId="26642" xr:uid="{DB50DA74-A9BB-4375-A3F9-41A472A12472}"/>
    <cellStyle name="Normal 70 2 2 3" xfId="32136" xr:uid="{0107ABDD-FA8E-4F44-B40E-5A462BFAA398}"/>
    <cellStyle name="Normal 70 2 2 4" xfId="37620" xr:uid="{00E95D28-CC07-4D4A-BDCB-5D6B9F581BAA}"/>
    <cellStyle name="Normal 70 2 3" xfId="23913" xr:uid="{FE0EEBC8-45EC-40F7-929C-DA69B20C2222}"/>
    <cellStyle name="Normal 70 2 4" xfId="29407" xr:uid="{979FBE9D-7BEA-4234-AC42-D5D15C369F0A}"/>
    <cellStyle name="Normal 70 2 5" xfId="34891" xr:uid="{38244EDD-B628-4AE6-8D45-12608E7C6665}"/>
    <cellStyle name="Normal 70 3" xfId="20123" xr:uid="{7CD38EBA-9DC0-466B-AFAF-3FFC91E0BF2B}"/>
    <cellStyle name="Normal 70 3 2" xfId="25679" xr:uid="{F150AA34-FC0E-4F86-B66F-76F2FE06BE0B}"/>
    <cellStyle name="Normal 70 3 3" xfId="31173" xr:uid="{33A87D41-8D55-4645-BBF3-B9E9A2B2AC98}"/>
    <cellStyle name="Normal 70 3 4" xfId="36657" xr:uid="{5B85BCEF-C7FD-48AA-BE92-410C1AB8C544}"/>
    <cellStyle name="Normal 70 4" xfId="22950" xr:uid="{3D4DD021-7DC8-452B-90F1-AB8D1F10EB77}"/>
    <cellStyle name="Normal 70 5" xfId="28442" xr:uid="{A3F19D2E-8E65-4704-8750-B3300A611D7F}"/>
    <cellStyle name="Normal 70 6" xfId="33926" xr:uid="{015CEEB7-F221-4707-961E-FF50018628DF}"/>
    <cellStyle name="Normal 700" xfId="39885" xr:uid="{736FB5E0-3F38-432A-AFE2-EAF64D28649A}"/>
    <cellStyle name="Normal 701" xfId="39886" xr:uid="{E49B7976-0491-4888-91ED-8FBE6ABA05CF}"/>
    <cellStyle name="Normal 702" xfId="39887" xr:uid="{FB5E7376-E435-4602-B2F5-530B830D0AC3}"/>
    <cellStyle name="Normal 703" xfId="39888" xr:uid="{552D96BB-2715-413A-9710-65A09A6D5F58}"/>
    <cellStyle name="Normal 704" xfId="39889" xr:uid="{C1A26970-2D4C-494E-88CE-0CAD8416E457}"/>
    <cellStyle name="Normal 705" xfId="39890" xr:uid="{ADA3D171-8A3F-4A5C-9D20-F4C68D23946B}"/>
    <cellStyle name="Normal 706" xfId="39891" xr:uid="{B077D7CB-2CBA-4C49-B687-0974E824276A}"/>
    <cellStyle name="Normal 707" xfId="39892" xr:uid="{DC4664F1-AF1B-446B-90D8-3EFA3DD682D7}"/>
    <cellStyle name="Normal 708" xfId="39893" xr:uid="{CA44718F-47A6-4A33-B11D-0FD9EF143A21}"/>
    <cellStyle name="Normal 709" xfId="39894" xr:uid="{5DE65599-F587-459D-ABEE-AC8E7DFBB634}"/>
    <cellStyle name="Normal 71" xfId="6635" xr:uid="{095F213C-06C9-46B1-ACA7-407AC6403874}"/>
    <cellStyle name="Normal 71 2" xfId="15046" xr:uid="{792E70D9-BF36-4EA4-A245-61002C15A5B0}"/>
    <cellStyle name="Normal 71 2 2" xfId="22333" xr:uid="{C4828C3B-F6A0-401A-982F-87F9029FEC74}"/>
    <cellStyle name="Normal 71 2 2 2" xfId="27889" xr:uid="{682342A1-4A96-49C9-951C-5893537B3E60}"/>
    <cellStyle name="Normal 71 2 2 3" xfId="33383" xr:uid="{F8BBB3EF-691B-4B6C-84A7-70A2B5D33956}"/>
    <cellStyle name="Normal 71 2 2 4" xfId="38867" xr:uid="{87C63FD9-F429-4492-9D1E-60C04F8BDF13}"/>
    <cellStyle name="Normal 71 2 3" xfId="25160" xr:uid="{55EAE4A8-4001-4B86-8B41-49D0C8A5F0B1}"/>
    <cellStyle name="Normal 71 2 4" xfId="30654" xr:uid="{9525FE2A-B3A0-4661-B317-A13B38BB8F34}"/>
    <cellStyle name="Normal 71 2 5" xfId="36138" xr:uid="{BFE73AFA-0EF3-4F93-B6FD-E0BEE41E66B5}"/>
    <cellStyle name="Normal 71 3" xfId="11979" xr:uid="{6CCBCC7B-D788-4E6D-A556-31FEC4EE7BAA}"/>
    <cellStyle name="Normal 71 4" xfId="17215" xr:uid="{DCE9D8D9-F20F-48EE-9077-486F73CA701E}"/>
    <cellStyle name="Normal 71 5" xfId="19445" xr:uid="{3EA4347D-0106-468B-8D7C-A0BCCDEF530F}"/>
    <cellStyle name="Normal 71 6" xfId="9766" xr:uid="{3C90B35A-B719-4BEE-89FB-434F0AA8B623}"/>
    <cellStyle name="Normal 71 6 2" xfId="21087" xr:uid="{0FB2B296-C171-4C4C-B882-75E61176384B}"/>
    <cellStyle name="Normal 71 6 2 2" xfId="26643" xr:uid="{73B97BBA-6E19-4F91-AC27-BA10579EEF83}"/>
    <cellStyle name="Normal 71 6 2 3" xfId="32137" xr:uid="{0524E6BA-1708-463B-A94C-807FFF5AE8A7}"/>
    <cellStyle name="Normal 71 6 2 4" xfId="37621" xr:uid="{65553FD1-E474-4470-BC78-2DC1A2CABE8A}"/>
    <cellStyle name="Normal 71 6 3" xfId="23914" xr:uid="{F2350269-98DF-4B3B-B6F9-61A230DD02A2}"/>
    <cellStyle name="Normal 71 6 4" xfId="29408" xr:uid="{4E850D51-0337-4AEF-ADA5-C1A4F83B56E6}"/>
    <cellStyle name="Normal 71 6 5" xfId="34892" xr:uid="{73113FDE-C93E-4BC3-913D-FFB5B935DEFA}"/>
    <cellStyle name="Normal 710" xfId="39895" xr:uid="{3F043B4B-0630-4E7F-94ED-10CF0C120803}"/>
    <cellStyle name="Normal 711" xfId="39896" xr:uid="{3DA454A0-83A0-4C7C-A80D-4043086BC69B}"/>
    <cellStyle name="Normal 712" xfId="39897" xr:uid="{A2E9FF63-92E8-4905-922D-B37A42DF99D7}"/>
    <cellStyle name="Normal 713" xfId="370" xr:uid="{147A8847-2B22-40C1-9A29-A4221C25D9B6}"/>
    <cellStyle name="Normal 713 2" xfId="40233" xr:uid="{B78031E4-9C83-4220-8233-4A5595498627}"/>
    <cellStyle name="Normal 714" xfId="371" xr:uid="{7D060907-5E0B-4479-B878-1648CA79E383}"/>
    <cellStyle name="Normal 714 2" xfId="40234" xr:uid="{E988F686-675D-429F-BE1F-2946E39D8FB9}"/>
    <cellStyle name="Normal 715" xfId="372" xr:uid="{D85B12ED-7FC4-4032-9D71-1EE2264F7BFE}"/>
    <cellStyle name="Normal 715 2" xfId="40235" xr:uid="{99FF7347-84ED-42A8-8AA0-16CBF3742501}"/>
    <cellStyle name="Normal 716" xfId="39898" xr:uid="{C128BAC5-374A-4874-9C2F-776E5F05FA1E}"/>
    <cellStyle name="Normal 717" xfId="39899" xr:uid="{10B2D3B2-1C79-4922-97C0-2FFCFEDA49D8}"/>
    <cellStyle name="Normal 718" xfId="39900" xr:uid="{C179AC08-4755-4576-A7BE-7FB1C3145DFC}"/>
    <cellStyle name="Normal 719" xfId="39901" xr:uid="{CC0617C0-B5BE-4284-8837-199284843696}"/>
    <cellStyle name="Normal 72" xfId="6636" xr:uid="{36B9A88C-242D-40FC-B788-B8CED41B05FC}"/>
    <cellStyle name="Normal 72 2" xfId="15047" xr:uid="{EDA61973-2153-4A85-BFFE-AAE97182EC4A}"/>
    <cellStyle name="Normal 72 2 2" xfId="22334" xr:uid="{EA4C2D70-4F84-4094-93D7-269BF366FA20}"/>
    <cellStyle name="Normal 72 2 2 2" xfId="27890" xr:uid="{79D84EA5-20EF-40AE-9E76-DF3C73EB93F1}"/>
    <cellStyle name="Normal 72 2 2 3" xfId="33384" xr:uid="{3C9397BD-AD6E-42F0-8B86-0101F0DC1874}"/>
    <cellStyle name="Normal 72 2 2 4" xfId="38868" xr:uid="{6A5F19BF-54AD-4EDE-A400-5A9F864B69F7}"/>
    <cellStyle name="Normal 72 2 3" xfId="25161" xr:uid="{1371C078-80ED-460B-9E5B-EF68CB91EFCB}"/>
    <cellStyle name="Normal 72 2 4" xfId="30655" xr:uid="{4F8C42B8-6264-4ACE-AE81-B3E362402315}"/>
    <cellStyle name="Normal 72 2 5" xfId="36139" xr:uid="{B47AFE41-3A02-4771-BE62-82449F3C3785}"/>
    <cellStyle name="Normal 72 3" xfId="11980" xr:uid="{044CA110-6F9C-40D1-97D4-520EB5A02684}"/>
    <cellStyle name="Normal 72 4" xfId="17216" xr:uid="{62D0BC16-C1B0-471A-8FF8-4ABEB3DA5C4F}"/>
    <cellStyle name="Normal 72 5" xfId="19446" xr:uid="{80BDD60A-4ADD-4C75-AD95-40A12F9CF253}"/>
    <cellStyle name="Normal 72 6" xfId="9767" xr:uid="{DE319948-061E-4851-A869-7F1208F52F28}"/>
    <cellStyle name="Normal 72 6 2" xfId="21088" xr:uid="{961955D0-DA1E-40F0-A09F-C01571BE4CA3}"/>
    <cellStyle name="Normal 72 6 2 2" xfId="26644" xr:uid="{C5A9276E-F8C0-461A-9D59-6FEDB1FCB8E0}"/>
    <cellStyle name="Normal 72 6 2 3" xfId="32138" xr:uid="{9872D71F-B50E-46E2-9C99-5B3DC6C35AD9}"/>
    <cellStyle name="Normal 72 6 2 4" xfId="37622" xr:uid="{3FCE00EB-56C1-4E52-AF94-7320150CD353}"/>
    <cellStyle name="Normal 72 6 3" xfId="23915" xr:uid="{5BF01AFA-1F57-46EE-ADD0-4EA5DFCCDFEA}"/>
    <cellStyle name="Normal 72 6 4" xfId="29409" xr:uid="{71CC4A02-AC7A-4C62-B587-CA2D3B9CAEF1}"/>
    <cellStyle name="Normal 72 6 5" xfId="34893" xr:uid="{CDE19B2B-74C3-46BE-A76E-63037ADEF12A}"/>
    <cellStyle name="Normal 720" xfId="39902" xr:uid="{7D179BDE-9922-4C9A-9B0A-393183E4F56F}"/>
    <cellStyle name="Normal 721" xfId="39903" xr:uid="{463C60B2-47CE-497E-A7F5-7EC37FEBE893}"/>
    <cellStyle name="Normal 722" xfId="39904" xr:uid="{2A630DDD-6732-485E-8CE3-C21CD5E76A67}"/>
    <cellStyle name="Normal 723" xfId="39905" xr:uid="{D482A9BA-BF67-4839-B8F0-49FF23054384}"/>
    <cellStyle name="Normal 724" xfId="39906" xr:uid="{1D2C1A68-22C6-4464-BB9C-9CDD52FDD9A8}"/>
    <cellStyle name="Normal 725" xfId="39907" xr:uid="{026ED57B-C442-4314-A21C-6C110F7BE016}"/>
    <cellStyle name="Normal 726" xfId="39908" xr:uid="{CFECCE97-376B-44B5-B3E8-CE17C840FD38}"/>
    <cellStyle name="Normal 727" xfId="39909" xr:uid="{A71D3698-EFC8-4CA8-B6D3-321DF0DB31DE}"/>
    <cellStyle name="Normal 728" xfId="39910" xr:uid="{20FC73B5-1AE1-48E0-8890-61BABB5D5F02}"/>
    <cellStyle name="Normal 729" xfId="39911" xr:uid="{E0D101FC-0ECD-48F4-BBF5-A5DB052CB410}"/>
    <cellStyle name="Normal 73" xfId="6637" xr:uid="{B0F607A2-97D7-4DEB-8DCD-4AC58CA414A1}"/>
    <cellStyle name="Normal 73 2" xfId="15048" xr:uid="{A57EBA71-43F0-4150-83AD-E0064C703402}"/>
    <cellStyle name="Normal 73 2 2" xfId="22335" xr:uid="{CDC22333-C878-45D6-A6AA-8D21EEC5ED8C}"/>
    <cellStyle name="Normal 73 2 2 2" xfId="27891" xr:uid="{9569CFBB-0B34-409D-B4AA-23B38380D336}"/>
    <cellStyle name="Normal 73 2 2 3" xfId="33385" xr:uid="{549DBC0A-97FE-4F81-B7E7-54DD536A3F2F}"/>
    <cellStyle name="Normal 73 2 2 4" xfId="38869" xr:uid="{22767646-27B0-4423-AB3F-E8B5752D0584}"/>
    <cellStyle name="Normal 73 2 3" xfId="25162" xr:uid="{481B9034-ADB8-401B-8C17-233C9BCAE579}"/>
    <cellStyle name="Normal 73 2 4" xfId="30656" xr:uid="{C8444A13-6E08-4247-AFBB-8AE233565CBD}"/>
    <cellStyle name="Normal 73 2 5" xfId="36140" xr:uid="{A620FFDE-9136-4B76-9111-21A808C9125B}"/>
    <cellStyle name="Normal 73 3" xfId="11981" xr:uid="{F465A4D0-C2E5-402F-9C19-AE5D49C07F5B}"/>
    <cellStyle name="Normal 73 4" xfId="17217" xr:uid="{0734C672-C97E-4222-979F-BBDE3E650DDA}"/>
    <cellStyle name="Normal 73 5" xfId="19447" xr:uid="{1B6B613C-4D3D-45D5-A56B-AF7C0BF45E43}"/>
    <cellStyle name="Normal 73 6" xfId="9768" xr:uid="{1D1E583F-4396-4F21-B77F-A1C49E2C1EAD}"/>
    <cellStyle name="Normal 73 6 2" xfId="21089" xr:uid="{49F641D7-D3A3-47A9-8C5E-A211746F07E9}"/>
    <cellStyle name="Normal 73 6 2 2" xfId="26645" xr:uid="{E334BB90-38BA-4359-B1F8-11645B179CBA}"/>
    <cellStyle name="Normal 73 6 2 3" xfId="32139" xr:uid="{694C23A8-4905-4D49-AFB2-7AD80EDA0DE7}"/>
    <cellStyle name="Normal 73 6 2 4" xfId="37623" xr:uid="{607DBBC6-4E9C-437A-9060-64D7BB5B59BA}"/>
    <cellStyle name="Normal 73 6 3" xfId="23916" xr:uid="{482EE00E-C338-4B8E-BB6D-9830DA172279}"/>
    <cellStyle name="Normal 73 6 4" xfId="29410" xr:uid="{557CAA0B-3641-4ABB-82A2-6E3B5D70A3FF}"/>
    <cellStyle name="Normal 73 6 5" xfId="34894" xr:uid="{9659D0AB-E462-4E95-8886-940AF3B1ECA6}"/>
    <cellStyle name="Normal 730" xfId="39912" xr:uid="{10088A79-A9A3-45DC-BF7A-F4861C1B778E}"/>
    <cellStyle name="Normal 731" xfId="39913" xr:uid="{3729BB7B-5643-48CF-9F9B-F6E9EFB33C87}"/>
    <cellStyle name="Normal 732" xfId="39914" xr:uid="{CDFD119F-D3BF-43D6-BAB8-0D7532AB82CA}"/>
    <cellStyle name="Normal 733" xfId="39915" xr:uid="{81B67D81-58CA-414B-B5A9-1938C05666AE}"/>
    <cellStyle name="Normal 734" xfId="39916" xr:uid="{44930541-53C7-49A8-8D69-3547EF476E41}"/>
    <cellStyle name="Normal 735" xfId="39917" xr:uid="{D4392426-2AF6-43AA-82DE-3607B51FDF47}"/>
    <cellStyle name="Normal 736" xfId="39918" xr:uid="{35F846A1-6213-4897-A6DF-5266078AA1AE}"/>
    <cellStyle name="Normal 737" xfId="39919" xr:uid="{9AE5C628-39F3-4E22-BEE5-E377A6D77315}"/>
    <cellStyle name="Normal 738" xfId="39920" xr:uid="{A28C81CD-5C63-4027-9068-B418DB1DB616}"/>
    <cellStyle name="Normal 739" xfId="39921" xr:uid="{50A3A1DD-AD11-4C87-B396-1FE8EE6B3D6E}"/>
    <cellStyle name="Normal 74" xfId="7236" xr:uid="{D429B192-29ED-49BD-A985-58EE62827667}"/>
    <cellStyle name="Normal 74 2" xfId="9769" xr:uid="{2F3ED4B4-8172-4118-B192-56DA278C13F4}"/>
    <cellStyle name="Normal 74 2 2" xfId="21090" xr:uid="{ADBD906B-2CC1-4A0C-A5EB-3E35B624A8CB}"/>
    <cellStyle name="Normal 74 2 2 2" xfId="26646" xr:uid="{5804892F-A1D6-47B2-A1FF-7D97628F9DCA}"/>
    <cellStyle name="Normal 74 2 2 3" xfId="32140" xr:uid="{CD8EC7C7-9FCD-4691-AE24-BE81AC54709C}"/>
    <cellStyle name="Normal 74 2 2 4" xfId="37624" xr:uid="{BF333F01-F787-4F37-ADBD-0770BF30062D}"/>
    <cellStyle name="Normal 74 2 3" xfId="23917" xr:uid="{90B1FD61-D22C-4023-B0FA-8B430094B4BD}"/>
    <cellStyle name="Normal 74 2 4" xfId="29411" xr:uid="{5CDBE5FE-6121-4091-A572-F5B63CCD5E74}"/>
    <cellStyle name="Normal 74 2 5" xfId="34895" xr:uid="{A837FF91-9C48-404D-A50E-375D067E41A1}"/>
    <cellStyle name="Normal 74 3" xfId="20124" xr:uid="{3FB51E6C-DE5F-4D8D-A050-885E8E6585E9}"/>
    <cellStyle name="Normal 74 3 2" xfId="25680" xr:uid="{D7E28E26-18C1-4F48-96AA-F78BAC957BF0}"/>
    <cellStyle name="Normal 74 3 3" xfId="31174" xr:uid="{8A600A33-97D2-4BFD-A440-8A7DA82ADF3C}"/>
    <cellStyle name="Normal 74 3 4" xfId="36658" xr:uid="{730941DD-2A71-4928-8ADD-6CCB7E6FE7B7}"/>
    <cellStyle name="Normal 74 4" xfId="22951" xr:uid="{3A5FA8B4-3551-49F1-9C32-32AE2CAC5026}"/>
    <cellStyle name="Normal 74 5" xfId="28443" xr:uid="{445405AE-70FA-4075-BDC1-DD0990CE6A2B}"/>
    <cellStyle name="Normal 74 6" xfId="33927" xr:uid="{61F03120-F350-40E5-B0E9-83F93210E553}"/>
    <cellStyle name="Normal 740" xfId="39922" xr:uid="{4625022B-5D79-4745-A95E-C731961D32FC}"/>
    <cellStyle name="Normal 741" xfId="39923" xr:uid="{73D85C66-58CE-434F-BE18-35B0204ECD96}"/>
    <cellStyle name="Normal 742" xfId="39924" xr:uid="{6D18CE21-61CA-465C-BC11-92AAA7D32116}"/>
    <cellStyle name="Normal 743" xfId="39925" xr:uid="{F27DE709-7550-4106-A7AA-6D0F3922D87D}"/>
    <cellStyle name="Normal 744" xfId="390" xr:uid="{BEDE4267-D57A-4B6F-82DC-EE54F4166E75}"/>
    <cellStyle name="Normal 744 2" xfId="40252" xr:uid="{E687F055-5D09-4F41-A4AE-07AF9B17DC53}"/>
    <cellStyle name="Normal 745" xfId="39926" xr:uid="{A7BAC2F8-A7CF-40C7-A642-6DE3C6DB60F5}"/>
    <cellStyle name="Normal 746" xfId="39927" xr:uid="{2ECC4309-9E75-445B-9047-D49224183FBD}"/>
    <cellStyle name="Normal 747" xfId="39928" xr:uid="{3D34144D-AC2C-4938-B662-D7FC7DE9914A}"/>
    <cellStyle name="Normal 748" xfId="39929" xr:uid="{3F4B7621-0C70-4508-9BCB-BCE1974CC14E}"/>
    <cellStyle name="Normal 749" xfId="39930" xr:uid="{C6BCF17D-7969-4723-B2E5-F1C9C2C3A3F9}"/>
    <cellStyle name="Normal 75" xfId="7237" xr:uid="{4344AA25-EACB-4FEC-AD49-1DE7DDCC8AEF}"/>
    <cellStyle name="Normal 75 2" xfId="12508" xr:uid="{F0DDB3BA-1962-41A8-8D01-01869BFF64C5}"/>
    <cellStyle name="Normal 75 2 2" xfId="21549" xr:uid="{65CFD3B5-1103-44B2-9246-A330337F68E1}"/>
    <cellStyle name="Normal 75 2 2 2" xfId="27105" xr:uid="{C293EC50-23E2-46CF-8B6A-E2E8B31D85AB}"/>
    <cellStyle name="Normal 75 2 2 3" xfId="32599" xr:uid="{E73BF6DE-F574-4740-9B6B-67BBF88E01B6}"/>
    <cellStyle name="Normal 75 2 2 4" xfId="38083" xr:uid="{5FB6E0F9-A732-4EAD-A6C7-F256933D9E53}"/>
    <cellStyle name="Normal 75 2 3" xfId="24376" xr:uid="{207DA856-48B1-44F0-ADF4-D3B3154E2353}"/>
    <cellStyle name="Normal 75 2 4" xfId="29870" xr:uid="{A6FF557E-7DBB-421F-A95B-1F393712ABFD}"/>
    <cellStyle name="Normal 75 2 5" xfId="35354" xr:uid="{E582A684-08A5-4A87-8CF3-B537068293C0}"/>
    <cellStyle name="Normal 75 3" xfId="20125" xr:uid="{F92CE075-12D2-49D9-8D57-5DFA5C8A8EA9}"/>
    <cellStyle name="Normal 75 3 2" xfId="25681" xr:uid="{995AAB82-DA9F-4AEF-9AFD-3A2DC46C4B80}"/>
    <cellStyle name="Normal 75 3 3" xfId="31175" xr:uid="{B9D69F40-78BB-4EDC-ADAA-275A8E7D65B1}"/>
    <cellStyle name="Normal 75 3 4" xfId="36659" xr:uid="{5C792B8D-5E5F-41DE-AE9E-8ED5CBF55CC6}"/>
    <cellStyle name="Normal 75 4" xfId="22952" xr:uid="{FB3C2487-82D7-46CF-A4A5-CD5E8CBB93FE}"/>
    <cellStyle name="Normal 75 5" xfId="28444" xr:uid="{424C7733-9300-44CB-86EA-1E71CC479958}"/>
    <cellStyle name="Normal 75 6" xfId="33928" xr:uid="{69DC8D56-2AA8-42C6-95FF-EC9990F253D6}"/>
    <cellStyle name="Normal 750" xfId="39931" xr:uid="{7881271C-0E87-4FA5-B6C6-246B79608E3A}"/>
    <cellStyle name="Normal 751" xfId="39932" xr:uid="{B4173834-AA36-4FC0-AA71-6FD2C795E02E}"/>
    <cellStyle name="Normal 752" xfId="39933" xr:uid="{C40ED7FB-C227-4556-8645-FB29D8E89ED9}"/>
    <cellStyle name="Normal 753" xfId="39934" xr:uid="{036C7795-485B-4072-A548-8D1E81C1A209}"/>
    <cellStyle name="Normal 754" xfId="39935" xr:uid="{A6E403E9-59E6-4B9A-A7C8-6214522787BD}"/>
    <cellStyle name="Normal 755" xfId="39936" xr:uid="{8559DDD6-D5E4-4EDB-B938-BE64F79C29DE}"/>
    <cellStyle name="Normal 756" xfId="39937" xr:uid="{BCDD4C16-0A15-4F0C-99BC-DEEA75EBC920}"/>
    <cellStyle name="Normal 757" xfId="39938" xr:uid="{B6E16726-DC3E-401B-B8E8-E0B03EA815E5}"/>
    <cellStyle name="Normal 758" xfId="39939" xr:uid="{386574B1-ED7A-4EEB-96DC-771C04F97F67}"/>
    <cellStyle name="Normal 759" xfId="39940" xr:uid="{7D0B17BB-1B2F-4A06-A655-703A5958E050}"/>
    <cellStyle name="Normal 76" xfId="7238" xr:uid="{DDE90B47-4B07-4CF7-9892-798742406F31}"/>
    <cellStyle name="Normal 76 2" xfId="19982" xr:uid="{902ED9F2-9F84-42CE-A67B-286B6A34D4C2}"/>
    <cellStyle name="Normal 76 2 2" xfId="22716" xr:uid="{7D64F373-F6F3-4A78-A84B-441307863728}"/>
    <cellStyle name="Normal 76 2 2 2" xfId="28272" xr:uid="{84F14112-617E-47FB-AE36-742DFDED37AA}"/>
    <cellStyle name="Normal 76 2 2 3" xfId="33766" xr:uid="{8014E941-B429-48B7-880C-92EC97E1F952}"/>
    <cellStyle name="Normal 76 2 2 4" xfId="39250" xr:uid="{7D5D9DBF-E161-45CE-B868-8BAD82E8C538}"/>
    <cellStyle name="Normal 76 2 3" xfId="25543" xr:uid="{3DF03C9A-3BB9-44DC-B87E-F5DE95D9A5BB}"/>
    <cellStyle name="Normal 76 2 4" xfId="31037" xr:uid="{2ABAF9E3-ED00-4A20-8C69-5CACCF9607ED}"/>
    <cellStyle name="Normal 76 2 5" xfId="36521" xr:uid="{0AE511E4-8401-4C04-A940-DAABD25EA9D2}"/>
    <cellStyle name="Normal 76 3" xfId="10186" xr:uid="{EDB28065-E708-4996-A950-96A25454BDDB}"/>
    <cellStyle name="Normal 76 4" xfId="20126" xr:uid="{C4115C2E-C598-4260-9E90-B30F74108987}"/>
    <cellStyle name="Normal 76 4 2" xfId="25682" xr:uid="{8E1BD44A-7D47-4602-8F30-1EF6991F180E}"/>
    <cellStyle name="Normal 76 4 3" xfId="31176" xr:uid="{B5955AE1-C06A-4E01-A58D-038A3E235E3D}"/>
    <cellStyle name="Normal 76 4 4" xfId="36660" xr:uid="{E1911DB0-152B-497D-81D2-904C8C3A90A0}"/>
    <cellStyle name="Normal 76 5" xfId="22953" xr:uid="{9DD019DB-3BF6-4876-8A64-9269B57EED33}"/>
    <cellStyle name="Normal 76 6" xfId="28445" xr:uid="{65DDE5B0-23AE-4D5C-A3FF-F91B03B20B26}"/>
    <cellStyle name="Normal 76 7" xfId="33929" xr:uid="{15A02A95-67DF-418F-9928-68E9453F68DC}"/>
    <cellStyle name="Normal 760" xfId="39941" xr:uid="{19C2D2D3-A644-4768-8167-7AF0C40AFCFD}"/>
    <cellStyle name="Normal 761" xfId="39942" xr:uid="{3EB60364-E696-4E5E-A0CA-81E5ABDC0456}"/>
    <cellStyle name="Normal 762" xfId="39943" xr:uid="{E0354ABB-43FC-469D-8C6F-498CC75DB0A1}"/>
    <cellStyle name="Normal 763" xfId="39944" xr:uid="{2E1D747E-8859-4258-830C-3B0210C02059}"/>
    <cellStyle name="Normal 764" xfId="39945" xr:uid="{B1630607-DAA2-4B26-B4E9-F0C901517C31}"/>
    <cellStyle name="Normal 765" xfId="39946" xr:uid="{73F6D737-6E44-48EA-8622-5E0C1307C813}"/>
    <cellStyle name="Normal 766" xfId="39947" xr:uid="{D5AA96EF-154B-4107-B8FD-360619034B42}"/>
    <cellStyle name="Normal 767" xfId="39948" xr:uid="{48F5810D-AA86-4A0B-AD1E-941687331DDB}"/>
    <cellStyle name="Normal 768" xfId="39949" xr:uid="{37E74F1A-B942-440B-A9BE-AB616B3F1EAE}"/>
    <cellStyle name="Normal 769" xfId="39950" xr:uid="{53FA07D3-1A76-4811-B902-2C564CF96CB6}"/>
    <cellStyle name="Normal 77" xfId="7239" xr:uid="{3C589EB9-372C-4B40-80E3-D94056DA91B9}"/>
    <cellStyle name="Normal 77 2" xfId="19983" xr:uid="{51358C55-D6C5-405D-A69E-964449AF439A}"/>
    <cellStyle name="Normal 77 2 2" xfId="22717" xr:uid="{EB5F89B6-B43A-4B20-A1D2-CB8811262C27}"/>
    <cellStyle name="Normal 77 2 2 2" xfId="28273" xr:uid="{F7817032-0848-47B7-8130-08AE4DA545CB}"/>
    <cellStyle name="Normal 77 2 2 3" xfId="33767" xr:uid="{564494DD-9C14-410F-A33E-4A4280B3F986}"/>
    <cellStyle name="Normal 77 2 2 4" xfId="39251" xr:uid="{F179500A-A57B-4F6A-AD33-B6311816D7E9}"/>
    <cellStyle name="Normal 77 2 3" xfId="25544" xr:uid="{69E3B137-362D-4D6B-9C77-4D78B9CF3758}"/>
    <cellStyle name="Normal 77 2 4" xfId="31038" xr:uid="{43014E47-1CA5-45B5-8099-6F2B9FD5D9B1}"/>
    <cellStyle name="Normal 77 2 5" xfId="36522" xr:uid="{0A3E7F41-5B56-4EF2-A299-8407CBF17123}"/>
    <cellStyle name="Normal 77 3" xfId="15402" xr:uid="{16860ABB-190D-4FCE-AAAF-DBE2F17741E3}"/>
    <cellStyle name="Normal 77 4" xfId="20127" xr:uid="{744A0C2A-93EF-43D0-AFB8-D5413B635832}"/>
    <cellStyle name="Normal 77 4 2" xfId="25683" xr:uid="{B8C2571E-11B8-42B7-8FEA-6A7BE16EFC82}"/>
    <cellStyle name="Normal 77 4 3" xfId="31177" xr:uid="{CAC1A0A9-B46C-4635-A7AB-1D3188D6D80D}"/>
    <cellStyle name="Normal 77 4 4" xfId="36661" xr:uid="{2A6233CB-4103-45FB-92DF-A441D55377B4}"/>
    <cellStyle name="Normal 77 5" xfId="22954" xr:uid="{FA039831-AB48-4DE0-A121-16A3B590D80B}"/>
    <cellStyle name="Normal 77 6" xfId="28446" xr:uid="{6C90E1E4-1C03-408A-8456-32F1D883551C}"/>
    <cellStyle name="Normal 77 7" xfId="33930" xr:uid="{72D2FDD8-4B60-472F-89D1-D07D2CE04DC5}"/>
    <cellStyle name="Normal 770" xfId="39951" xr:uid="{B1CF26C6-3D62-4874-9942-179D08D0682A}"/>
    <cellStyle name="Normal 771" xfId="39952" xr:uid="{AC2BBB8B-E2C8-444E-8BA3-3AFA8FAFA856}"/>
    <cellStyle name="Normal 772" xfId="39953" xr:uid="{A9118D28-9341-4AA4-8857-82FF9CAB4B50}"/>
    <cellStyle name="Normal 773" xfId="39954" xr:uid="{57FCEC60-F329-4D25-B49C-A7A8DECED2DB}"/>
    <cellStyle name="Normal 774" xfId="39955" xr:uid="{8794F275-9DD9-412E-B75E-CFBBA8294B6C}"/>
    <cellStyle name="Normal 775" xfId="39956" xr:uid="{C15975CD-B546-4977-9A33-C7B393988F81}"/>
    <cellStyle name="Normal 776" xfId="39957" xr:uid="{E5E3E4BA-C296-495C-B6AC-B60D5E71ED48}"/>
    <cellStyle name="Normal 777" xfId="39958" xr:uid="{3981861C-D912-4847-B14B-2C694F3E7F26}"/>
    <cellStyle name="Normal 778" xfId="39959" xr:uid="{B894B722-6848-4D39-BF0B-8D0A972825F8}"/>
    <cellStyle name="Normal 779" xfId="39960" xr:uid="{0057B3B4-9F37-47F9-A42A-FD9F71D5CDA5}"/>
    <cellStyle name="Normal 78" xfId="7240" xr:uid="{66E9B7BD-C193-4546-BA65-038019F9F88B}"/>
    <cellStyle name="Normal 78 2" xfId="19984" xr:uid="{1A9A62C3-2C24-481B-9116-A9ACB74C7F87}"/>
    <cellStyle name="Normal 78 2 2" xfId="22718" xr:uid="{B9637178-C6B1-4D37-A75D-2E33B51671B8}"/>
    <cellStyle name="Normal 78 2 2 2" xfId="28274" xr:uid="{EBE24506-67E3-4A90-A96B-501AB1BE5716}"/>
    <cellStyle name="Normal 78 2 2 3" xfId="33768" xr:uid="{7E866776-6A41-4E11-A939-A6481F44AC44}"/>
    <cellStyle name="Normal 78 2 2 4" xfId="39252" xr:uid="{659BA9A0-2B19-4D7C-9B70-EB6026994F1A}"/>
    <cellStyle name="Normal 78 2 3" xfId="25545" xr:uid="{746E01D6-24A8-482F-9FD9-B6065AEED217}"/>
    <cellStyle name="Normal 78 2 4" xfId="31039" xr:uid="{FBB9B22A-0C0D-49AB-9544-D5CC783483F1}"/>
    <cellStyle name="Normal 78 2 5" xfId="36523" xr:uid="{97202BE5-367F-449C-9E5E-BAAEE86E6738}"/>
    <cellStyle name="Normal 78 3" xfId="20128" xr:uid="{AEA94834-384F-4DEB-8F39-ECFA83EC44A3}"/>
    <cellStyle name="Normal 78 3 2" xfId="25684" xr:uid="{E0E2C6C3-A915-4098-9A88-421B1E3000E8}"/>
    <cellStyle name="Normal 78 3 3" xfId="31178" xr:uid="{F378F920-FA8B-4CB2-B668-70116288439C}"/>
    <cellStyle name="Normal 78 3 4" xfId="36662" xr:uid="{FDA8686F-2FB5-4B90-A194-DC70C2E9EAB7}"/>
    <cellStyle name="Normal 78 4" xfId="22955" xr:uid="{0E1374C6-C349-44AE-A7BC-31F2EC3CC4FE}"/>
    <cellStyle name="Normal 78 5" xfId="28447" xr:uid="{B4824694-B8BD-4D78-A934-34052258C3D6}"/>
    <cellStyle name="Normal 78 6" xfId="33931" xr:uid="{0058CEB7-7A6D-485A-9FED-A05D426546EE}"/>
    <cellStyle name="Normal 780" xfId="39961" xr:uid="{B7F89839-5400-47CB-8BAE-2BA1060E5B9A}"/>
    <cellStyle name="Normal 781" xfId="39962" xr:uid="{E68AED36-CE11-482D-9A4C-A449F41ED6E6}"/>
    <cellStyle name="Normal 782" xfId="39963" xr:uid="{5CAF639A-731B-4F1D-9295-7897905D5CE5}"/>
    <cellStyle name="Normal 783" xfId="39964" xr:uid="{63463432-1839-4676-9780-A018DCC22DC3}"/>
    <cellStyle name="Normal 784" xfId="39965" xr:uid="{F39F90DF-05A7-4367-8A51-6536ADFB0BDC}"/>
    <cellStyle name="Normal 785" xfId="39966" xr:uid="{02CEB897-E2B5-4C31-BE91-F072C76839F3}"/>
    <cellStyle name="Normal 786" xfId="39967" xr:uid="{B8109A8C-52FD-49DE-A66F-16366586089D}"/>
    <cellStyle name="Normal 787" xfId="39968" xr:uid="{E86161EE-B73C-4E28-9E74-E65FBC7A6557}"/>
    <cellStyle name="Normal 788" xfId="39969" xr:uid="{6BFFA9C8-98EC-4CF0-BDB7-4D9A6B46444E}"/>
    <cellStyle name="Normal 789" xfId="39970" xr:uid="{B1236C40-E74C-4910-BF80-306EE64A11F3}"/>
    <cellStyle name="Normal 79" xfId="7241" xr:uid="{B4491720-3A0D-43E5-9846-7C570063A5EE}"/>
    <cellStyle name="Normal 79 2" xfId="19985" xr:uid="{DEAB0066-001A-400D-957F-719CD82F51CE}"/>
    <cellStyle name="Normal 79 2 2" xfId="22719" xr:uid="{B07B5C2D-010A-4D04-AF60-BA22C649F022}"/>
    <cellStyle name="Normal 79 2 2 2" xfId="28275" xr:uid="{94176C6D-F146-40B5-AEEC-D73177E032EF}"/>
    <cellStyle name="Normal 79 2 2 3" xfId="33769" xr:uid="{99F35AD8-234B-4FCD-BBD5-858586B72FEA}"/>
    <cellStyle name="Normal 79 2 2 4" xfId="39253" xr:uid="{6A65B1CD-D554-4A0A-9009-B3B2C092B1F3}"/>
    <cellStyle name="Normal 79 2 3" xfId="25546" xr:uid="{D8647323-0952-44C5-88F7-1112EDB98244}"/>
    <cellStyle name="Normal 79 2 4" xfId="31040" xr:uid="{0337219E-5EB8-4C03-9CFA-056DD295F837}"/>
    <cellStyle name="Normal 79 2 5" xfId="36524" xr:uid="{C7C400C6-7108-493A-8804-C2BA8354F667}"/>
    <cellStyle name="Normal 79 3" xfId="20129" xr:uid="{6B5CEA72-A1AA-43F1-99FB-856019B85C80}"/>
    <cellStyle name="Normal 79 3 2" xfId="25685" xr:uid="{B5BD11F5-5F3D-48DB-A765-A53326B36469}"/>
    <cellStyle name="Normal 79 3 3" xfId="31179" xr:uid="{291C317F-19B8-468F-AB78-31DF97F1701A}"/>
    <cellStyle name="Normal 79 3 4" xfId="36663" xr:uid="{369CB0B1-E0F9-4A57-A832-686142988F2E}"/>
    <cellStyle name="Normal 79 4" xfId="22956" xr:uid="{1BFBA38F-7752-48D8-8265-3DE2C7481DE9}"/>
    <cellStyle name="Normal 79 5" xfId="28448" xr:uid="{EEDF8D7F-B0D0-419B-8CFC-078B0F4C81F9}"/>
    <cellStyle name="Normal 79 6" xfId="33932" xr:uid="{241EB134-178B-47CE-A465-66642054B73E}"/>
    <cellStyle name="Normal 790" xfId="39971" xr:uid="{BD49AD38-6D05-45DA-B669-9EB344D4E6F2}"/>
    <cellStyle name="Normal 791" xfId="39972" xr:uid="{5A2385D7-A312-4E6B-8F29-33F13C68D0FA}"/>
    <cellStyle name="Normal 792" xfId="39973" xr:uid="{9B8AD936-DD64-46DA-86B4-A23D931F12C8}"/>
    <cellStyle name="Normal 793" xfId="39974" xr:uid="{23D322B7-DA90-436B-8A1F-089C3C0A808A}"/>
    <cellStyle name="Normal 794" xfId="39975" xr:uid="{270373F3-EAE3-4B99-9E24-ADC76DD9F424}"/>
    <cellStyle name="Normal 795" xfId="39976" xr:uid="{D8C4EFEE-D07D-455F-A303-5A56F5B7399A}"/>
    <cellStyle name="Normal 796" xfId="39977" xr:uid="{D3EA2F75-D971-418A-8A38-B8E5FDF38E14}"/>
    <cellStyle name="Normal 797" xfId="39978" xr:uid="{6276539B-8423-485D-8E8D-933A0761780D}"/>
    <cellStyle name="Normal 798" xfId="39979" xr:uid="{AD370552-EB93-4B83-9A12-4C786EB60B09}"/>
    <cellStyle name="Normal 799" xfId="39980" xr:uid="{4205577F-F6D8-44C6-A889-26C566250F33}"/>
    <cellStyle name="Normal 8" xfId="414" xr:uid="{40D351F7-B356-49B9-B270-5AE1355E6D56}"/>
    <cellStyle name="Normal 8 10" xfId="6639" xr:uid="{C4CF2E18-2AD7-4E68-BEAE-A5BE289888D0}"/>
    <cellStyle name="Normal 8 10 2" xfId="15049" xr:uid="{E6B5C9A6-7749-4088-AE11-5C1CF66098F9}"/>
    <cellStyle name="Normal 8 10 2 2" xfId="22336" xr:uid="{3C86B7ED-0093-452F-81FB-0D560F06BF0F}"/>
    <cellStyle name="Normal 8 10 2 2 2" xfId="27892" xr:uid="{D38C724A-8070-4FFF-8950-9326C0F0143E}"/>
    <cellStyle name="Normal 8 10 2 2 3" xfId="33386" xr:uid="{C73F81A1-F651-4EDB-988C-7FE0469AD1E3}"/>
    <cellStyle name="Normal 8 10 2 2 4" xfId="38870" xr:uid="{AC4794A9-CDE5-45F8-91D9-E9A0B349B205}"/>
    <cellStyle name="Normal 8 10 2 3" xfId="25163" xr:uid="{37CAC623-3F4A-4714-9280-C44D75367A54}"/>
    <cellStyle name="Normal 8 10 2 4" xfId="30657" xr:uid="{1585C298-5840-4046-ACEB-4DDD777162F6}"/>
    <cellStyle name="Normal 8 10 2 5" xfId="36141" xr:uid="{8438431B-400F-462C-8DE1-32A6AF6D1D00}"/>
    <cellStyle name="Normal 8 10 3" xfId="11983" xr:uid="{29E274C3-C7CD-41E3-8A52-63213B7B9E74}"/>
    <cellStyle name="Normal 8 10 4" xfId="17219" xr:uid="{64C3AB70-443A-4274-B591-F531D4D8A351}"/>
    <cellStyle name="Normal 8 10 5" xfId="19449" xr:uid="{99443F31-309E-4A54-BC9D-B8AA6709649D}"/>
    <cellStyle name="Normal 8 10 6" xfId="9770" xr:uid="{E695ECB2-CA04-4934-A550-757D91E2CD25}"/>
    <cellStyle name="Normal 8 10 6 2" xfId="21091" xr:uid="{FB29AD35-94FF-49B7-92AD-2E426D175C9F}"/>
    <cellStyle name="Normal 8 10 6 2 2" xfId="26647" xr:uid="{856459EE-0449-4E52-B31E-BAE9708E47F3}"/>
    <cellStyle name="Normal 8 10 6 2 3" xfId="32141" xr:uid="{A4288D6B-419B-4D92-A46E-E525B8BFC1CA}"/>
    <cellStyle name="Normal 8 10 6 2 4" xfId="37625" xr:uid="{D8EF9341-D758-4BA1-A14A-0D7FC69E5386}"/>
    <cellStyle name="Normal 8 10 6 3" xfId="23918" xr:uid="{BC5C812A-0679-47B7-ADF7-934D312A5BD0}"/>
    <cellStyle name="Normal 8 10 6 4" xfId="29412" xr:uid="{D42310FA-DA16-4854-9D50-AB5E15D1253C}"/>
    <cellStyle name="Normal 8 10 6 5" xfId="34896" xr:uid="{32B3C74C-0527-400D-AE7C-55073880ED7A}"/>
    <cellStyle name="Normal 8 11" xfId="6640" xr:uid="{B117772B-CD3B-4A09-95A8-786113FD3ED4}"/>
    <cellStyle name="Normal 8 11 2" xfId="15050" xr:uid="{55394864-CB64-4E1E-A79F-0C0C0153E336}"/>
    <cellStyle name="Normal 8 11 2 2" xfId="22337" xr:uid="{69BE1C4F-077F-4878-8424-9E0D4DA52D50}"/>
    <cellStyle name="Normal 8 11 2 2 2" xfId="27893" xr:uid="{DEBABD37-32FF-4822-BDEB-28722ED821D1}"/>
    <cellStyle name="Normal 8 11 2 2 3" xfId="33387" xr:uid="{5D41F416-D23D-486E-B867-7EA42D8032A7}"/>
    <cellStyle name="Normal 8 11 2 2 4" xfId="38871" xr:uid="{70A40889-D078-4665-98F2-58FBB7288EE6}"/>
    <cellStyle name="Normal 8 11 2 3" xfId="25164" xr:uid="{732C9910-211F-46E6-A8C0-5DF3769C29C1}"/>
    <cellStyle name="Normal 8 11 2 4" xfId="30658" xr:uid="{CC59AF89-70E3-4EF6-B9A7-50E5CC7E0239}"/>
    <cellStyle name="Normal 8 11 2 5" xfId="36142" xr:uid="{F141E0B8-2D54-4ED3-BEE8-8DDB4EA23918}"/>
    <cellStyle name="Normal 8 11 3" xfId="11984" xr:uid="{04A897F7-0B9F-482D-8B9D-75E9AE0663D1}"/>
    <cellStyle name="Normal 8 11 4" xfId="17220" xr:uid="{36AFF2CB-0643-44CE-9E1D-D0CFB7AA829B}"/>
    <cellStyle name="Normal 8 11 5" xfId="19450" xr:uid="{7A39572E-CED1-4BF6-A670-395519F5FC4D}"/>
    <cellStyle name="Normal 8 11 6" xfId="9771" xr:uid="{04B14035-589D-4DD7-9DAF-84662A2CD32B}"/>
    <cellStyle name="Normal 8 11 6 2" xfId="21092" xr:uid="{FAE35270-DDAF-4AE3-9438-BEE13B793F0D}"/>
    <cellStyle name="Normal 8 11 6 2 2" xfId="26648" xr:uid="{8A52447C-E278-4D17-87F2-47FADF86A07F}"/>
    <cellStyle name="Normal 8 11 6 2 3" xfId="32142" xr:uid="{4179DF53-75D3-403D-9CC5-E087A765FB28}"/>
    <cellStyle name="Normal 8 11 6 2 4" xfId="37626" xr:uid="{EAE8CF3A-A1FD-4DE5-8932-AF0801251BCF}"/>
    <cellStyle name="Normal 8 11 6 3" xfId="23919" xr:uid="{27032D3C-75A2-4DBB-AEC5-EF160F35F393}"/>
    <cellStyle name="Normal 8 11 6 4" xfId="29413" xr:uid="{3B6572E4-1049-445B-9C0D-5F8294195232}"/>
    <cellStyle name="Normal 8 11 6 5" xfId="34897" xr:uid="{A209EFEF-E276-46FC-A9A4-ABD23A4D41BB}"/>
    <cellStyle name="Normal 8 12" xfId="6641" xr:uid="{B8A34206-228A-481B-BB5C-583BE4F20C3B}"/>
    <cellStyle name="Normal 8 12 2" xfId="15051" xr:uid="{50E65E64-AF35-4929-A35D-9C36B2F3755F}"/>
    <cellStyle name="Normal 8 12 2 2" xfId="22338" xr:uid="{AF9EA1A5-6714-491A-B293-453BE7BCCBF4}"/>
    <cellStyle name="Normal 8 12 2 2 2" xfId="27894" xr:uid="{9A5F6B26-4AD8-4645-892C-517C70780520}"/>
    <cellStyle name="Normal 8 12 2 2 3" xfId="33388" xr:uid="{9AC9E2A0-AB8C-40F2-91A0-4808DCAF199E}"/>
    <cellStyle name="Normal 8 12 2 2 4" xfId="38872" xr:uid="{07E2449D-D06D-4543-AAF0-BC3AC3F2B3DB}"/>
    <cellStyle name="Normal 8 12 2 3" xfId="25165" xr:uid="{B96DA9AF-D7C6-4C94-BD1E-01CC650DE29D}"/>
    <cellStyle name="Normal 8 12 2 4" xfId="30659" xr:uid="{A2F02B6A-948A-4499-95C6-7A3F7E81F2F9}"/>
    <cellStyle name="Normal 8 12 2 5" xfId="36143" xr:uid="{65CBC655-4557-43EB-9074-E6FA05E17C21}"/>
    <cellStyle name="Normal 8 12 3" xfId="11985" xr:uid="{96132F6B-5303-46ED-8974-63AEC9F69037}"/>
    <cellStyle name="Normal 8 12 4" xfId="17221" xr:uid="{E4F3D050-B65A-4487-B221-37A84406F283}"/>
    <cellStyle name="Normal 8 12 5" xfId="19451" xr:uid="{C2945316-DAE8-41FA-A578-3D2A9D229DD5}"/>
    <cellStyle name="Normal 8 12 6" xfId="9772" xr:uid="{A609803B-5DA0-4EC8-9F93-FAEB2E236FB1}"/>
    <cellStyle name="Normal 8 12 6 2" xfId="21093" xr:uid="{2AC49C20-4863-433E-8305-B86383BA5423}"/>
    <cellStyle name="Normal 8 12 6 2 2" xfId="26649" xr:uid="{F07D0A3C-1556-4BC9-8D49-8F94057BF9F5}"/>
    <cellStyle name="Normal 8 12 6 2 3" xfId="32143" xr:uid="{48DA2DAC-5055-47CA-AEAA-821A7A10358C}"/>
    <cellStyle name="Normal 8 12 6 2 4" xfId="37627" xr:uid="{1BF01E43-C784-49F4-A77E-EBB252838397}"/>
    <cellStyle name="Normal 8 12 6 3" xfId="23920" xr:uid="{1B9D501F-D65F-4009-8AC2-A2FE29C413A1}"/>
    <cellStyle name="Normal 8 12 6 4" xfId="29414" xr:uid="{C00E2999-17BB-4F2A-9E3E-49C324FCC498}"/>
    <cellStyle name="Normal 8 12 6 5" xfId="34898" xr:uid="{4EC5A0A5-581D-454B-A2BA-C72D90BD8220}"/>
    <cellStyle name="Normal 8 13" xfId="6642" xr:uid="{5C0B6299-A3BC-4DAB-8A5C-AA74BABB439A}"/>
    <cellStyle name="Normal 8 13 2" xfId="15052" xr:uid="{BF3378FE-C917-4F92-804E-05586D534FB9}"/>
    <cellStyle name="Normal 8 13 2 2" xfId="22339" xr:uid="{53AC8B2B-AA85-4D9B-A2B9-F0DF52045703}"/>
    <cellStyle name="Normal 8 13 2 2 2" xfId="27895" xr:uid="{AB12CB15-DC79-4BE8-A17D-763DA2EF85AE}"/>
    <cellStyle name="Normal 8 13 2 2 3" xfId="33389" xr:uid="{6CF54CBD-0FB6-4DD0-BA58-62F8F38B01A9}"/>
    <cellStyle name="Normal 8 13 2 2 4" xfId="38873" xr:uid="{8BEF5622-9538-4151-A579-3F6DA2A3093E}"/>
    <cellStyle name="Normal 8 13 2 3" xfId="25166" xr:uid="{9ED79ABA-13F3-434E-851A-916B7F0C5CEB}"/>
    <cellStyle name="Normal 8 13 2 4" xfId="30660" xr:uid="{8D700175-9982-479D-B362-D2938EC75C72}"/>
    <cellStyle name="Normal 8 13 2 5" xfId="36144" xr:uid="{E7270151-C5E8-42CA-BEC6-547AC6B77816}"/>
    <cellStyle name="Normal 8 13 3" xfId="11986" xr:uid="{C2724CBA-36F3-428C-9CCF-0FABB671877E}"/>
    <cellStyle name="Normal 8 13 4" xfId="17222" xr:uid="{E19D616C-6319-4831-A13B-0D7882015C41}"/>
    <cellStyle name="Normal 8 13 5" xfId="19452" xr:uid="{2A8AD5CD-A90B-4545-ACE4-67490CD67335}"/>
    <cellStyle name="Normal 8 13 6" xfId="9773" xr:uid="{ACC06C53-C338-4C6C-BA97-E068E22E3B60}"/>
    <cellStyle name="Normal 8 13 6 2" xfId="21094" xr:uid="{F4281F42-7D32-4D41-BF2D-71C15873D76C}"/>
    <cellStyle name="Normal 8 13 6 2 2" xfId="26650" xr:uid="{5AE15A4F-B853-4012-AF8E-003C2BF362EF}"/>
    <cellStyle name="Normal 8 13 6 2 3" xfId="32144" xr:uid="{0F98731F-2444-4046-BFB6-625B4397B6F9}"/>
    <cellStyle name="Normal 8 13 6 2 4" xfId="37628" xr:uid="{A7E36D91-4B94-49E8-B2D2-E7E34468731B}"/>
    <cellStyle name="Normal 8 13 6 3" xfId="23921" xr:uid="{B608D2AB-CDFA-4CB6-9097-32797A550298}"/>
    <cellStyle name="Normal 8 13 6 4" xfId="29415" xr:uid="{E62ADE19-2237-49D8-BA2E-4B1C96307EAF}"/>
    <cellStyle name="Normal 8 13 6 5" xfId="34899" xr:uid="{ECE88BEC-5881-458C-9407-11DEFACFD870}"/>
    <cellStyle name="Normal 8 14" xfId="6643" xr:uid="{3295CCEB-E0F4-4B10-A7B5-9FC033D03A62}"/>
    <cellStyle name="Normal 8 14 2" xfId="15053" xr:uid="{FC01444D-DC3A-4B50-91B1-C3919506BD68}"/>
    <cellStyle name="Normal 8 14 2 2" xfId="22340" xr:uid="{F7B54972-14EA-4AEC-AF79-DAB13F2545CE}"/>
    <cellStyle name="Normal 8 14 2 2 2" xfId="27896" xr:uid="{61117828-0DBD-4A36-A611-73A1DB1F9445}"/>
    <cellStyle name="Normal 8 14 2 2 3" xfId="33390" xr:uid="{182A751C-B726-4ECD-ADB9-8E2D683BFD15}"/>
    <cellStyle name="Normal 8 14 2 2 4" xfId="38874" xr:uid="{7809DAAA-27AC-44C3-B5A3-1D9110C0BDC8}"/>
    <cellStyle name="Normal 8 14 2 3" xfId="25167" xr:uid="{F71927C2-A98B-4581-89F0-325624BF1BF0}"/>
    <cellStyle name="Normal 8 14 2 4" xfId="30661" xr:uid="{8CBAA549-3FE0-4920-A147-DE8057794145}"/>
    <cellStyle name="Normal 8 14 2 5" xfId="36145" xr:uid="{1CC65FFB-BD20-4AEA-B478-BA3A7DC5D028}"/>
    <cellStyle name="Normal 8 14 3" xfId="11987" xr:uid="{27CA0CC9-9D09-4593-8B68-4F03CCEF6698}"/>
    <cellStyle name="Normal 8 14 4" xfId="17223" xr:uid="{4A3B4FE2-8AFD-42B1-9262-8EF0C1F377C0}"/>
    <cellStyle name="Normal 8 14 5" xfId="19453" xr:uid="{F63A2ED9-A20D-4E5D-8BE5-FD31D5CFF12C}"/>
    <cellStyle name="Normal 8 14 6" xfId="9774" xr:uid="{E56AACE0-C99E-414B-BFAD-D104F611E5A7}"/>
    <cellStyle name="Normal 8 14 6 2" xfId="21095" xr:uid="{E5E3F480-C253-4BAA-B6BD-6289C8C7E99A}"/>
    <cellStyle name="Normal 8 14 6 2 2" xfId="26651" xr:uid="{00782FE2-967A-4619-9B30-535BAF8120C5}"/>
    <cellStyle name="Normal 8 14 6 2 3" xfId="32145" xr:uid="{F33170BD-BD20-4B06-980A-551C1354F133}"/>
    <cellStyle name="Normal 8 14 6 2 4" xfId="37629" xr:uid="{53B5684C-9B02-4F21-97F6-8C355DE0CBFB}"/>
    <cellStyle name="Normal 8 14 6 3" xfId="23922" xr:uid="{1452D50D-C727-451F-B9ED-E01C8895B011}"/>
    <cellStyle name="Normal 8 14 6 4" xfId="29416" xr:uid="{62DF9420-AE08-4057-8C5D-70CE6D1FEFCB}"/>
    <cellStyle name="Normal 8 14 6 5" xfId="34900" xr:uid="{58FCBCFB-70B6-43B5-9856-C722025ACD58}"/>
    <cellStyle name="Normal 8 15" xfId="6644" xr:uid="{50B43E70-D02B-435A-AD82-D2FAD6A6902E}"/>
    <cellStyle name="Normal 8 15 2" xfId="15054" xr:uid="{5C0C7F98-1A6B-4530-96D1-E141FE26186D}"/>
    <cellStyle name="Normal 8 15 2 2" xfId="22341" xr:uid="{FF6C6BA4-876F-4133-8DB2-64F11334A762}"/>
    <cellStyle name="Normal 8 15 2 2 2" xfId="27897" xr:uid="{77666BFC-6CCD-422D-9EFC-0976A34DC463}"/>
    <cellStyle name="Normal 8 15 2 2 3" xfId="33391" xr:uid="{66C21717-BB4A-4B7E-88D0-46CBBB7059F6}"/>
    <cellStyle name="Normal 8 15 2 2 4" xfId="38875" xr:uid="{1A289171-8099-4346-B8C6-4783FD7432B8}"/>
    <cellStyle name="Normal 8 15 2 3" xfId="25168" xr:uid="{E0E020CA-8AA8-4CAD-91D7-2212A9E25BB8}"/>
    <cellStyle name="Normal 8 15 2 4" xfId="30662" xr:uid="{A28B1F9D-A78C-4997-A7A2-ED43BE7B7655}"/>
    <cellStyle name="Normal 8 15 2 5" xfId="36146" xr:uid="{D4E399A4-0CC4-4761-8341-941ABDBA9F49}"/>
    <cellStyle name="Normal 8 15 3" xfId="11988" xr:uid="{FCCD3A56-E0C3-4F77-BEE1-D8323E48974C}"/>
    <cellStyle name="Normal 8 15 4" xfId="17224" xr:uid="{E3A5541E-639B-469A-8D0B-44EA7332731B}"/>
    <cellStyle name="Normal 8 15 5" xfId="19454" xr:uid="{87A097C3-A998-4B2D-963E-AA321922721E}"/>
    <cellStyle name="Normal 8 15 6" xfId="9775" xr:uid="{3583E63A-F8D7-495C-BECB-7687ED98DF5B}"/>
    <cellStyle name="Normal 8 15 6 2" xfId="21096" xr:uid="{3FFB7FD2-0B4D-4964-BD3A-28CAF612F9B9}"/>
    <cellStyle name="Normal 8 15 6 2 2" xfId="26652" xr:uid="{95ED021D-B3AD-4500-83CE-B29551752FBF}"/>
    <cellStyle name="Normal 8 15 6 2 3" xfId="32146" xr:uid="{8522F403-21BE-4D99-A8EA-7CB40A8584D2}"/>
    <cellStyle name="Normal 8 15 6 2 4" xfId="37630" xr:uid="{A63AD9BC-ADF5-4489-8154-7AC0DC69C18C}"/>
    <cellStyle name="Normal 8 15 6 3" xfId="23923" xr:uid="{DA788A04-2CC3-49C2-832F-AA39D724504B}"/>
    <cellStyle name="Normal 8 15 6 4" xfId="29417" xr:uid="{E0CB123F-D812-46DB-B79F-E580C5B201EF}"/>
    <cellStyle name="Normal 8 15 6 5" xfId="34901" xr:uid="{C95F06BE-B08A-4013-99F2-60F4906D1DCB}"/>
    <cellStyle name="Normal 8 16" xfId="6645" xr:uid="{EDBA4D5E-0909-44C6-BC74-B49EAF8EA65F}"/>
    <cellStyle name="Normal 8 16 2" xfId="15055" xr:uid="{4603A94C-2A03-47BF-9281-B4313255FC92}"/>
    <cellStyle name="Normal 8 16 2 2" xfId="22342" xr:uid="{732C8FE1-74B6-467F-9E20-689A651A2AB0}"/>
    <cellStyle name="Normal 8 16 2 2 2" xfId="27898" xr:uid="{B280E895-B489-4954-86BD-6CE4449FADD2}"/>
    <cellStyle name="Normal 8 16 2 2 3" xfId="33392" xr:uid="{4AE808B9-5A01-4923-B95B-4D736C0A23BA}"/>
    <cellStyle name="Normal 8 16 2 2 4" xfId="38876" xr:uid="{8E072967-4DEA-4583-A761-CEF1E18F0898}"/>
    <cellStyle name="Normal 8 16 2 3" xfId="25169" xr:uid="{839030B2-35BF-4A36-BED2-ACAA77AB4DA7}"/>
    <cellStyle name="Normal 8 16 2 4" xfId="30663" xr:uid="{75A1C700-2671-46B4-B78C-33072161E7D1}"/>
    <cellStyle name="Normal 8 16 2 5" xfId="36147" xr:uid="{17B4E793-ADE0-43CA-8521-493A80C63CCC}"/>
    <cellStyle name="Normal 8 16 3" xfId="11989" xr:uid="{72357A23-EA5B-4BEA-A9DB-C6397F0D0E53}"/>
    <cellStyle name="Normal 8 16 4" xfId="17225" xr:uid="{8D35734A-E3C2-43A3-82CE-65995A97E696}"/>
    <cellStyle name="Normal 8 16 5" xfId="19455" xr:uid="{6C382493-1227-4D7F-B52C-AFDFC297EBF7}"/>
    <cellStyle name="Normal 8 16 6" xfId="9776" xr:uid="{2F29272E-FF9B-43C5-960D-9BECE72DE3DB}"/>
    <cellStyle name="Normal 8 16 6 2" xfId="21097" xr:uid="{29BADB6E-7B31-4D54-A941-88D89CC95FB1}"/>
    <cellStyle name="Normal 8 16 6 2 2" xfId="26653" xr:uid="{8CE8F3B0-89C4-4DDA-9D3E-2C280175B62A}"/>
    <cellStyle name="Normal 8 16 6 2 3" xfId="32147" xr:uid="{B121BA71-AC99-4B50-8BB3-B5A2415D9F67}"/>
    <cellStyle name="Normal 8 16 6 2 4" xfId="37631" xr:uid="{EDA26CC1-B05E-40E8-92F0-68EFE72D6A09}"/>
    <cellStyle name="Normal 8 16 6 3" xfId="23924" xr:uid="{698B7D15-590E-41A3-80B0-E2E0E167CB2C}"/>
    <cellStyle name="Normal 8 16 6 4" xfId="29418" xr:uid="{3B431A87-7E16-49FD-9659-41490CB1064B}"/>
    <cellStyle name="Normal 8 16 6 5" xfId="34902" xr:uid="{3368DF19-3D57-4A92-84B8-38E983F24ECB}"/>
    <cellStyle name="Normal 8 17" xfId="6646" xr:uid="{BB530918-CD27-45C6-A94C-3768B181685B}"/>
    <cellStyle name="Normal 8 17 2" xfId="15056" xr:uid="{7AC21713-77FA-4883-B1EC-0928545B4D66}"/>
    <cellStyle name="Normal 8 17 2 2" xfId="22343" xr:uid="{DF4368BA-2BEA-443F-9C43-57FD10E2E70C}"/>
    <cellStyle name="Normal 8 17 2 2 2" xfId="27899" xr:uid="{6C34CBED-7697-4D01-9370-C1F5AB7AE274}"/>
    <cellStyle name="Normal 8 17 2 2 3" xfId="33393" xr:uid="{C6EB55A6-D573-4DD3-9734-CA0B28362D6A}"/>
    <cellStyle name="Normal 8 17 2 2 4" xfId="38877" xr:uid="{DD15D1BF-67A0-45DA-ABF6-A0C7CADAC897}"/>
    <cellStyle name="Normal 8 17 2 3" xfId="25170" xr:uid="{675E1D70-FBE0-4129-9131-BD25E17B4D1C}"/>
    <cellStyle name="Normal 8 17 2 4" xfId="30664" xr:uid="{52AC9427-D474-4412-B5A9-1FFDC49F4C7B}"/>
    <cellStyle name="Normal 8 17 2 5" xfId="36148" xr:uid="{5F0BF720-DFF9-48BA-8AF8-5835C1E018DD}"/>
    <cellStyle name="Normal 8 17 3" xfId="11990" xr:uid="{F46951DB-6176-4500-90DD-A5FBF0062C3C}"/>
    <cellStyle name="Normal 8 17 4" xfId="17226" xr:uid="{A79F9716-0F9C-4E99-A29C-F4BF9CE7B2D3}"/>
    <cellStyle name="Normal 8 17 5" xfId="19456" xr:uid="{E42E8BCC-6A58-489C-9ADD-DC51D05BED22}"/>
    <cellStyle name="Normal 8 17 6" xfId="9777" xr:uid="{4D62390E-E892-47FA-B371-AB8657AAE3CD}"/>
    <cellStyle name="Normal 8 17 6 2" xfId="21098" xr:uid="{DA445387-973C-406D-BD6E-894935BEED96}"/>
    <cellStyle name="Normal 8 17 6 2 2" xfId="26654" xr:uid="{F1341062-CDF5-42B9-99C5-752BBD734FBF}"/>
    <cellStyle name="Normal 8 17 6 2 3" xfId="32148" xr:uid="{C47F5D9E-381F-4BD1-8336-140132739C65}"/>
    <cellStyle name="Normal 8 17 6 2 4" xfId="37632" xr:uid="{20DCF9B4-F1C6-47ED-88AA-E4E20E60F944}"/>
    <cellStyle name="Normal 8 17 6 3" xfId="23925" xr:uid="{4D68061E-0D3F-4354-BC02-79E3114EEAF2}"/>
    <cellStyle name="Normal 8 17 6 4" xfId="29419" xr:uid="{12F1B77D-96E5-433D-9741-24F2DA963670}"/>
    <cellStyle name="Normal 8 17 6 5" xfId="34903" xr:uid="{73DB8888-D235-4E84-934E-3CFF1E5978CF}"/>
    <cellStyle name="Normal 8 18" xfId="6647" xr:uid="{BA6DDC8A-0E0E-4051-BDF9-A433C5E00B61}"/>
    <cellStyle name="Normal 8 18 2" xfId="15057" xr:uid="{C95D2F48-ACB1-4BCB-A805-AE3A1D383D75}"/>
    <cellStyle name="Normal 8 18 2 2" xfId="22344" xr:uid="{A0199754-BCF3-40CF-86A3-7D4BA188B379}"/>
    <cellStyle name="Normal 8 18 2 2 2" xfId="27900" xr:uid="{282A4133-C5F4-419B-9240-81AC4164FEB8}"/>
    <cellStyle name="Normal 8 18 2 2 3" xfId="33394" xr:uid="{3F0D2D39-1021-4E3B-B0F1-7244508DCFCB}"/>
    <cellStyle name="Normal 8 18 2 2 4" xfId="38878" xr:uid="{B0727266-606C-4BE3-A132-9EB18ADB8CC4}"/>
    <cellStyle name="Normal 8 18 2 3" xfId="25171" xr:uid="{B7451763-4EDF-4853-84B3-E549F8F30D57}"/>
    <cellStyle name="Normal 8 18 2 4" xfId="30665" xr:uid="{52CD6E8A-427D-4DC2-905A-2507FBCB70F1}"/>
    <cellStyle name="Normal 8 18 2 5" xfId="36149" xr:uid="{E291AAC4-02E2-40CD-89B1-F3C23BA86111}"/>
    <cellStyle name="Normal 8 18 3" xfId="11991" xr:uid="{2A8CA2E2-3CD1-4E79-8330-2F7732D8AC98}"/>
    <cellStyle name="Normal 8 18 4" xfId="17227" xr:uid="{89B59652-BC57-48E7-BF4E-92092251ADB1}"/>
    <cellStyle name="Normal 8 18 5" xfId="19457" xr:uid="{5CA4FD01-D24F-4809-8F8D-DBCAFD1F1A69}"/>
    <cellStyle name="Normal 8 18 6" xfId="9778" xr:uid="{6C22770D-99B9-434A-B812-C4BEB3FFF9AE}"/>
    <cellStyle name="Normal 8 18 6 2" xfId="21099" xr:uid="{CDF76A66-6A94-4223-A506-1DF3F1D96759}"/>
    <cellStyle name="Normal 8 18 6 2 2" xfId="26655" xr:uid="{CD0B9973-1ED1-4696-8C06-DB04A8394AB3}"/>
    <cellStyle name="Normal 8 18 6 2 3" xfId="32149" xr:uid="{EEC5E8F7-A840-49C8-892B-9B8C6B5759E4}"/>
    <cellStyle name="Normal 8 18 6 2 4" xfId="37633" xr:uid="{1643E418-6FB9-438E-8DC4-87B0042285D0}"/>
    <cellStyle name="Normal 8 18 6 3" xfId="23926" xr:uid="{7808FB55-854B-4DC6-A3E9-AED746FA9C38}"/>
    <cellStyle name="Normal 8 18 6 4" xfId="29420" xr:uid="{F3958A13-670A-4998-97A6-18986C8708BF}"/>
    <cellStyle name="Normal 8 18 6 5" xfId="34904" xr:uid="{33B1E936-45FD-4643-A23F-26BAD81C4CF8}"/>
    <cellStyle name="Normal 8 19" xfId="6648" xr:uid="{749AD2E0-4254-4AC5-924E-0106A7E5803D}"/>
    <cellStyle name="Normal 8 19 2" xfId="15058" xr:uid="{2AD8C2D1-0AAB-4B84-9549-15001CAF672D}"/>
    <cellStyle name="Normal 8 19 2 2" xfId="22345" xr:uid="{CE021A31-C348-49BE-AF8D-C3C648F7DAFC}"/>
    <cellStyle name="Normal 8 19 2 2 2" xfId="27901" xr:uid="{CE8FCE4C-4E2A-4F04-B2F8-26A2EF79469D}"/>
    <cellStyle name="Normal 8 19 2 2 3" xfId="33395" xr:uid="{F98DB571-988D-491E-8922-59CB47A739DC}"/>
    <cellStyle name="Normal 8 19 2 2 4" xfId="38879" xr:uid="{A9D2400A-0F0F-4805-912F-C850F1C46FC1}"/>
    <cellStyle name="Normal 8 19 2 3" xfId="25172" xr:uid="{B69F6135-B334-41AF-8F9F-995291D6EA08}"/>
    <cellStyle name="Normal 8 19 2 4" xfId="30666" xr:uid="{7A0EBA30-06A3-4274-AF3A-0F74B716D57B}"/>
    <cellStyle name="Normal 8 19 2 5" xfId="36150" xr:uid="{9A936B0F-98DC-4725-B6E5-F8EEDEDF4D29}"/>
    <cellStyle name="Normal 8 19 3" xfId="11992" xr:uid="{14A17614-ED81-45FE-AEE7-3D5910DD6683}"/>
    <cellStyle name="Normal 8 19 4" xfId="17228" xr:uid="{00EA4596-C716-41B4-AC74-56D8E6C98B29}"/>
    <cellStyle name="Normal 8 19 5" xfId="19458" xr:uid="{84B36B74-484A-4F2C-9FF9-B2E918C89748}"/>
    <cellStyle name="Normal 8 19 6" xfId="9779" xr:uid="{94F9CE3A-C473-46B9-9A89-06954835A4E0}"/>
    <cellStyle name="Normal 8 19 6 2" xfId="21100" xr:uid="{BD0ABF24-EC83-47AB-887B-3686A7EBF4EE}"/>
    <cellStyle name="Normal 8 19 6 2 2" xfId="26656" xr:uid="{71E8E6DE-D5A5-4270-8DC5-8352C204379C}"/>
    <cellStyle name="Normal 8 19 6 2 3" xfId="32150" xr:uid="{7B4D5040-E841-457E-A4DE-7F7F8A1D8133}"/>
    <cellStyle name="Normal 8 19 6 2 4" xfId="37634" xr:uid="{ACD6FF12-C2B4-44E1-94FE-85FD41672830}"/>
    <cellStyle name="Normal 8 19 6 3" xfId="23927" xr:uid="{28AC118F-E9B8-4EAB-A82D-62DAB8EAA99E}"/>
    <cellStyle name="Normal 8 19 6 4" xfId="29421" xr:uid="{28BCC7B9-F64A-4EEE-9242-780CC60604A6}"/>
    <cellStyle name="Normal 8 19 6 5" xfId="34905" xr:uid="{4DF9A9B1-B3F2-4BD4-AC77-341591D8DD32}"/>
    <cellStyle name="Normal 8 2" xfId="673" xr:uid="{87E89ED2-564F-40AC-B225-4B2EEABE41FD}"/>
    <cellStyle name="Normal 8 2 2" xfId="15059" xr:uid="{99AA2BCC-A346-4585-86D2-50CE69844B1B}"/>
    <cellStyle name="Normal 8 2 2 2" xfId="22346" xr:uid="{9C5A221F-661D-48F0-AF92-27694620FBFD}"/>
    <cellStyle name="Normal 8 2 2 2 2" xfId="27902" xr:uid="{3DE45A73-80EA-4137-899E-26EA90F3E9C5}"/>
    <cellStyle name="Normal 8 2 2 2 3" xfId="33396" xr:uid="{576ACACC-C876-4342-882D-85F22452C500}"/>
    <cellStyle name="Normal 8 2 2 2 4" xfId="38880" xr:uid="{A0D9DBB0-EB10-4F8A-842E-753E9FAE1203}"/>
    <cellStyle name="Normal 8 2 2 3" xfId="25173" xr:uid="{215AA423-C653-4C3F-9E0B-4A7131EBAE9D}"/>
    <cellStyle name="Normal 8 2 2 4" xfId="30667" xr:uid="{75FEBCED-1331-452D-B9E2-23E7D9F398E7}"/>
    <cellStyle name="Normal 8 2 2 5" xfId="36151" xr:uid="{E01C9966-E2C7-48C6-BA65-1945F0BF8462}"/>
    <cellStyle name="Normal 8 2 3" xfId="11993" xr:uid="{5FAC598B-A5DA-4DE7-870F-2AC31A3F4616}"/>
    <cellStyle name="Normal 8 2 4" xfId="17229" xr:uid="{6DF44D7D-A4C4-4C22-B0C2-9BD44D9D4A5B}"/>
    <cellStyle name="Normal 8 2 5" xfId="19459" xr:uid="{D121B00A-C502-471C-A81F-985036F1768B}"/>
    <cellStyle name="Normal 8 2 6" xfId="9780" xr:uid="{C6F68001-5976-48D2-B97C-B0783588BD91}"/>
    <cellStyle name="Normal 8 2 6 2" xfId="21101" xr:uid="{A4AE6940-B806-431E-BF4B-9C646C6B65DC}"/>
    <cellStyle name="Normal 8 2 6 2 2" xfId="26657" xr:uid="{A88017C9-B802-4257-847B-3385827FC982}"/>
    <cellStyle name="Normal 8 2 6 2 3" xfId="32151" xr:uid="{60AE5D2B-CEF6-48EA-84D4-C5F6CDA80FE9}"/>
    <cellStyle name="Normal 8 2 6 2 4" xfId="37635" xr:uid="{34809FF3-520F-4EBB-ADD9-2ABACB633AE8}"/>
    <cellStyle name="Normal 8 2 6 3" xfId="23928" xr:uid="{7F443E29-55C9-4604-B233-1509920053B6}"/>
    <cellStyle name="Normal 8 2 6 4" xfId="29422" xr:uid="{7ED486B2-5CED-464A-B6BB-8F7400F66F10}"/>
    <cellStyle name="Normal 8 2 6 5" xfId="34906" xr:uid="{2B57AE17-2DA1-42C0-A73A-E23114258D01}"/>
    <cellStyle name="Normal 8 2 7" xfId="6649" xr:uid="{418F7778-BDF9-4871-BCB0-4B4956CD3F1B}"/>
    <cellStyle name="Normal 8 20" xfId="6650" xr:uid="{584EE9A0-604C-4111-A94A-3D51238E7FEA}"/>
    <cellStyle name="Normal 8 20 2" xfId="15060" xr:uid="{4187422D-1FE4-42A2-817E-CCFA45567C81}"/>
    <cellStyle name="Normal 8 20 2 2" xfId="22347" xr:uid="{7CB23FBC-F6DC-4383-9FCE-E395B4F32FC6}"/>
    <cellStyle name="Normal 8 20 2 2 2" xfId="27903" xr:uid="{8541ABB6-FC34-4CC5-ACD7-CC0EAC530941}"/>
    <cellStyle name="Normal 8 20 2 2 3" xfId="33397" xr:uid="{C4D26FD7-9752-4CD1-9374-B88F6FE30F84}"/>
    <cellStyle name="Normal 8 20 2 2 4" xfId="38881" xr:uid="{B4E75109-E9C4-40EB-A88C-9F5750F3264F}"/>
    <cellStyle name="Normal 8 20 2 3" xfId="25174" xr:uid="{A053BFE1-BB69-4815-B150-EC0A5A882F7E}"/>
    <cellStyle name="Normal 8 20 2 4" xfId="30668" xr:uid="{230EAC79-4D08-4F27-BF23-1143BC5B1FE7}"/>
    <cellStyle name="Normal 8 20 2 5" xfId="36152" xr:uid="{F6CE2F14-CB4D-465F-A7F0-C76872A40E30}"/>
    <cellStyle name="Normal 8 20 3" xfId="11994" xr:uid="{863A057E-9FC5-4F28-9B14-CB9B0700176F}"/>
    <cellStyle name="Normal 8 20 4" xfId="17230" xr:uid="{D21938C0-1B3A-4DD7-B31C-1200C4B77A9F}"/>
    <cellStyle name="Normal 8 20 5" xfId="19460" xr:uid="{CD53A1A8-ED8F-4E11-AB99-D93DE9A358B4}"/>
    <cellStyle name="Normal 8 20 6" xfId="9781" xr:uid="{93CE4282-F502-42DA-A1EF-BEB085AAB0FB}"/>
    <cellStyle name="Normal 8 20 6 2" xfId="21102" xr:uid="{8FE0EE80-2F6C-42FC-933B-A7049E83C59F}"/>
    <cellStyle name="Normal 8 20 6 2 2" xfId="26658" xr:uid="{DF3E7215-213B-4AF5-B9A3-E792A9EB857B}"/>
    <cellStyle name="Normal 8 20 6 2 3" xfId="32152" xr:uid="{FE1A6ED4-584F-499D-83B1-08F0AFE21DF0}"/>
    <cellStyle name="Normal 8 20 6 2 4" xfId="37636" xr:uid="{3996E32E-A8E6-40C8-88DD-B81F06D7D082}"/>
    <cellStyle name="Normal 8 20 6 3" xfId="23929" xr:uid="{FCBA4FB3-A006-4B17-B05C-019E4D872DA7}"/>
    <cellStyle name="Normal 8 20 6 4" xfId="29423" xr:uid="{DCD22594-6AEE-4B76-8959-08473D73F6C4}"/>
    <cellStyle name="Normal 8 20 6 5" xfId="34907" xr:uid="{37BEC593-5EC3-4999-982C-2DF41D2A648F}"/>
    <cellStyle name="Normal 8 21" xfId="6651" xr:uid="{5B7AEC73-6E22-4278-AA33-07E7A3105E34}"/>
    <cellStyle name="Normal 8 21 2" xfId="15061" xr:uid="{67E168F6-3583-4BF3-9CD0-418106294257}"/>
    <cellStyle name="Normal 8 21 2 2" xfId="22348" xr:uid="{ED8FF070-D5A7-421A-95D7-A569E6896498}"/>
    <cellStyle name="Normal 8 21 2 2 2" xfId="27904" xr:uid="{97A6826B-7567-4B90-BA2C-AD841FE03818}"/>
    <cellStyle name="Normal 8 21 2 2 3" xfId="33398" xr:uid="{537D8AB8-79FD-42AC-BF5C-BA9949CACF20}"/>
    <cellStyle name="Normal 8 21 2 2 4" xfId="38882" xr:uid="{4A007755-79E7-49BE-B27D-B4E33765465C}"/>
    <cellStyle name="Normal 8 21 2 3" xfId="25175" xr:uid="{AD4EDCCE-CD56-415A-9F45-7AD5533F85C3}"/>
    <cellStyle name="Normal 8 21 2 4" xfId="30669" xr:uid="{7C36EA5B-3AE5-4CC6-B450-CC9599347E19}"/>
    <cellStyle name="Normal 8 21 2 5" xfId="36153" xr:uid="{7BE538C0-EB7B-49CB-AB21-4B61BFCE9716}"/>
    <cellStyle name="Normal 8 21 3" xfId="11995" xr:uid="{BBB8247F-ABCE-4EC3-A63E-07871CF000E6}"/>
    <cellStyle name="Normal 8 21 4" xfId="17231" xr:uid="{33ADB472-071E-4EEA-AC03-9F65738F1291}"/>
    <cellStyle name="Normal 8 21 5" xfId="19461" xr:uid="{9CCA2930-784D-45CA-B903-AC9DB9B62D5F}"/>
    <cellStyle name="Normal 8 21 6" xfId="9782" xr:uid="{25DB6AFC-5673-475B-AC02-EF530160DBD9}"/>
    <cellStyle name="Normal 8 21 6 2" xfId="21103" xr:uid="{273EDC7B-CDBA-4A01-BC5D-3BEA89885A05}"/>
    <cellStyle name="Normal 8 21 6 2 2" xfId="26659" xr:uid="{F9C0A8BC-352C-4A34-8A38-951FC70E7881}"/>
    <cellStyle name="Normal 8 21 6 2 3" xfId="32153" xr:uid="{73DEAD24-CA1F-467F-9A28-45B8D8AACBFF}"/>
    <cellStyle name="Normal 8 21 6 2 4" xfId="37637" xr:uid="{C91E1075-CA6B-4AAB-9567-F46FBAE7E31B}"/>
    <cellStyle name="Normal 8 21 6 3" xfId="23930" xr:uid="{666063A3-AEAF-410F-AAA0-AB3DBA325767}"/>
    <cellStyle name="Normal 8 21 6 4" xfId="29424" xr:uid="{A2B1AAE3-3B2D-45F4-BDB7-67BAF0600D47}"/>
    <cellStyle name="Normal 8 21 6 5" xfId="34908" xr:uid="{1F510FBC-295F-4EC9-BF21-76A279C2BF1E}"/>
    <cellStyle name="Normal 8 22" xfId="6652" xr:uid="{DB61BC57-0BEF-4FAD-B108-3EFAC24091B2}"/>
    <cellStyle name="Normal 8 22 2" xfId="15062" xr:uid="{632691D0-E31F-4B7B-B0D8-D4D7401E9E48}"/>
    <cellStyle name="Normal 8 22 2 2" xfId="22349" xr:uid="{D3FB19A2-30B2-408C-8185-49C68B3D50F4}"/>
    <cellStyle name="Normal 8 22 2 2 2" xfId="27905" xr:uid="{CA66B365-88D4-4765-8E50-4FEF55162C35}"/>
    <cellStyle name="Normal 8 22 2 2 3" xfId="33399" xr:uid="{554E63BD-81DE-48A6-8BB4-7121DF134129}"/>
    <cellStyle name="Normal 8 22 2 2 4" xfId="38883" xr:uid="{B20DDAB5-A701-4D82-913A-D77C8608119A}"/>
    <cellStyle name="Normal 8 22 2 3" xfId="25176" xr:uid="{6863AB0B-4B12-4F36-A2E1-F3D35968C746}"/>
    <cellStyle name="Normal 8 22 2 4" xfId="30670" xr:uid="{164DE2CE-DF5B-424C-9BA2-01B24A80C582}"/>
    <cellStyle name="Normal 8 22 2 5" xfId="36154" xr:uid="{0316BC5F-917B-4E2B-BAC7-2E4D63813CC2}"/>
    <cellStyle name="Normal 8 22 3" xfId="11996" xr:uid="{D1A8C30C-B247-44EF-8507-3B8B0D23B26F}"/>
    <cellStyle name="Normal 8 22 4" xfId="17232" xr:uid="{67590ED7-D274-44DB-BC65-9A5417AD8330}"/>
    <cellStyle name="Normal 8 22 5" xfId="19462" xr:uid="{C91ABE9A-C095-428B-9E81-D0E6A09EB8A5}"/>
    <cellStyle name="Normal 8 22 6" xfId="9783" xr:uid="{5EC73A43-E1C1-4176-B8BF-D9F6EA18E60A}"/>
    <cellStyle name="Normal 8 22 6 2" xfId="21104" xr:uid="{257B6113-3AEB-491A-BA08-2B0607D740BD}"/>
    <cellStyle name="Normal 8 22 6 2 2" xfId="26660" xr:uid="{1AAAD20B-8DB9-4A9F-96EB-191DF7028312}"/>
    <cellStyle name="Normal 8 22 6 2 3" xfId="32154" xr:uid="{4B6DD2B4-C30A-4711-8D96-5B8C3CD50ED3}"/>
    <cellStyle name="Normal 8 22 6 2 4" xfId="37638" xr:uid="{4F4228F8-898D-4F91-ABB4-BC2038D8A9BA}"/>
    <cellStyle name="Normal 8 22 6 3" xfId="23931" xr:uid="{A9598BDF-4DDE-41D8-8DFA-04223E85CDC4}"/>
    <cellStyle name="Normal 8 22 6 4" xfId="29425" xr:uid="{BF8AE41B-64CD-41CB-82DD-4B47561572E2}"/>
    <cellStyle name="Normal 8 22 6 5" xfId="34909" xr:uid="{5ABE93A8-17EB-4A88-A591-01A5A36D8693}"/>
    <cellStyle name="Normal 8 23" xfId="6653" xr:uid="{63191477-1711-4B08-99D6-6ED99C37FE4A}"/>
    <cellStyle name="Normal 8 23 2" xfId="15063" xr:uid="{781D15B4-07DE-4660-9FF2-5F84AECD4286}"/>
    <cellStyle name="Normal 8 23 2 2" xfId="22350" xr:uid="{1380CE8E-FCE6-4BCE-A71D-9D86B6C16EA2}"/>
    <cellStyle name="Normal 8 23 2 2 2" xfId="27906" xr:uid="{F25F35F3-A7C1-4B9D-924B-DCCFC1B739A4}"/>
    <cellStyle name="Normal 8 23 2 2 3" xfId="33400" xr:uid="{E6170A36-A6DD-4DE7-AB10-DC1D192A25D8}"/>
    <cellStyle name="Normal 8 23 2 2 4" xfId="38884" xr:uid="{5915C4DE-0D24-4C3F-988D-E822CC646FA4}"/>
    <cellStyle name="Normal 8 23 2 3" xfId="25177" xr:uid="{1D963B94-4608-4E36-B83A-D25ED3B05875}"/>
    <cellStyle name="Normal 8 23 2 4" xfId="30671" xr:uid="{FF3F35BD-E8CB-4400-A333-496D9F4E56A0}"/>
    <cellStyle name="Normal 8 23 2 5" xfId="36155" xr:uid="{403A33E1-B168-41B4-B5A8-9F6CD680E996}"/>
    <cellStyle name="Normal 8 23 3" xfId="11997" xr:uid="{55F0FF17-4EC3-42F0-A873-2EEA62E622DC}"/>
    <cellStyle name="Normal 8 23 4" xfId="17233" xr:uid="{6B995987-E2B9-4F20-B8A9-61960153AB0B}"/>
    <cellStyle name="Normal 8 23 5" xfId="19463" xr:uid="{B571E21F-C4EA-434F-9B45-31B780878A30}"/>
    <cellStyle name="Normal 8 23 6" xfId="9784" xr:uid="{9AA6924A-A94D-4D7C-B50E-7A3A46042D0C}"/>
    <cellStyle name="Normal 8 23 6 2" xfId="21105" xr:uid="{CFC1A823-A85A-4780-B0DA-309D25B7FE78}"/>
    <cellStyle name="Normal 8 23 6 2 2" xfId="26661" xr:uid="{5C9ED6E0-3DED-4599-9D3C-E8262B745820}"/>
    <cellStyle name="Normal 8 23 6 2 3" xfId="32155" xr:uid="{59939D67-D5F8-476F-AE74-2FD04BA70C1E}"/>
    <cellStyle name="Normal 8 23 6 2 4" xfId="37639" xr:uid="{3F67C945-1E67-4371-8AE2-DF8F84057E22}"/>
    <cellStyle name="Normal 8 23 6 3" xfId="23932" xr:uid="{24242BB9-1BCA-4013-B4FB-203960178380}"/>
    <cellStyle name="Normal 8 23 6 4" xfId="29426" xr:uid="{1FC56CFC-6EDE-47B1-8585-9512DCE7CE79}"/>
    <cellStyle name="Normal 8 23 6 5" xfId="34910" xr:uid="{A5848D3C-66E9-4E1B-856F-8947C728A684}"/>
    <cellStyle name="Normal 8 24" xfId="6654" xr:uid="{34328BDA-B813-4647-A8F4-C33ACEBD75C2}"/>
    <cellStyle name="Normal 8 24 2" xfId="15064" xr:uid="{E49E94AC-F36F-4B55-AE17-E3A0D27FA255}"/>
    <cellStyle name="Normal 8 24 2 2" xfId="22351" xr:uid="{811F37CA-BAAF-4FE8-AB95-AA3255B834D9}"/>
    <cellStyle name="Normal 8 24 2 2 2" xfId="27907" xr:uid="{813DD5E4-2245-40B4-924D-99AAC9CF631F}"/>
    <cellStyle name="Normal 8 24 2 2 3" xfId="33401" xr:uid="{E1B09775-BA59-443C-B6E2-5D588CB801A7}"/>
    <cellStyle name="Normal 8 24 2 2 4" xfId="38885" xr:uid="{A9346D2B-C414-4BF8-AE35-D688224B972C}"/>
    <cellStyle name="Normal 8 24 2 3" xfId="25178" xr:uid="{75BAD436-6042-4AD4-8502-745ED1B07648}"/>
    <cellStyle name="Normal 8 24 2 4" xfId="30672" xr:uid="{0695AEA9-D7D3-4961-9AC9-6D7D227DE7A8}"/>
    <cellStyle name="Normal 8 24 2 5" xfId="36156" xr:uid="{FD21B5FD-0D34-4D00-A7D8-34B09CD038DB}"/>
    <cellStyle name="Normal 8 24 3" xfId="11998" xr:uid="{61508FCC-31D8-4A98-A2D0-983E69A4B9BB}"/>
    <cellStyle name="Normal 8 24 4" xfId="17234" xr:uid="{C31321DA-E1F3-4036-80FC-B61E0D780FE2}"/>
    <cellStyle name="Normal 8 24 5" xfId="19464" xr:uid="{90639931-A91F-4F01-BB68-09FAF8FD3A60}"/>
    <cellStyle name="Normal 8 24 6" xfId="9785" xr:uid="{527C48F9-7857-4D68-8CD5-BCB1E3CC96B6}"/>
    <cellStyle name="Normal 8 24 6 2" xfId="21106" xr:uid="{111A17C2-F499-4DDE-ACB7-3ABB14C9704D}"/>
    <cellStyle name="Normal 8 24 6 2 2" xfId="26662" xr:uid="{A3488149-D949-4B49-9EF3-B57F676D9B83}"/>
    <cellStyle name="Normal 8 24 6 2 3" xfId="32156" xr:uid="{4324A941-9701-4CEC-A32D-16EA78C90B4E}"/>
    <cellStyle name="Normal 8 24 6 2 4" xfId="37640" xr:uid="{B9C4662B-AACE-4355-9CB1-C2103F204AF1}"/>
    <cellStyle name="Normal 8 24 6 3" xfId="23933" xr:uid="{070185CD-39C3-4136-AF6B-092BA83126ED}"/>
    <cellStyle name="Normal 8 24 6 4" xfId="29427" xr:uid="{0E07444A-D970-4EF9-BA2D-EBDB785D471A}"/>
    <cellStyle name="Normal 8 24 6 5" xfId="34911" xr:uid="{D09BA3FC-5167-4EA0-B8BC-4E25F053A04F}"/>
    <cellStyle name="Normal 8 25" xfId="6655" xr:uid="{0E84B309-D951-4B85-9665-5485FC592C3F}"/>
    <cellStyle name="Normal 8 25 2" xfId="15065" xr:uid="{05AC2F9A-B2B0-4FD5-ACBA-61E9F08D04E9}"/>
    <cellStyle name="Normal 8 25 2 2" xfId="22352" xr:uid="{702B4C49-8A16-416D-8812-7AE4528EA256}"/>
    <cellStyle name="Normal 8 25 2 2 2" xfId="27908" xr:uid="{68516A93-C377-467F-8DCA-BB9F3E40C0D4}"/>
    <cellStyle name="Normal 8 25 2 2 3" xfId="33402" xr:uid="{0FA4B227-2107-449D-B596-AEA2338345CD}"/>
    <cellStyle name="Normal 8 25 2 2 4" xfId="38886" xr:uid="{8AFA6C8D-2EF2-4503-B975-FC7E2A196ADD}"/>
    <cellStyle name="Normal 8 25 2 3" xfId="25179" xr:uid="{289B4027-EA1C-4846-B534-90E9E3CC9E40}"/>
    <cellStyle name="Normal 8 25 2 4" xfId="30673" xr:uid="{0AA50F3A-772A-4627-BCAA-124231C5F72E}"/>
    <cellStyle name="Normal 8 25 2 5" xfId="36157" xr:uid="{BC544C03-D89B-40ED-8485-C28CA16206DD}"/>
    <cellStyle name="Normal 8 25 3" xfId="11999" xr:uid="{3B9B0884-54B9-465A-AB96-50946CEB3974}"/>
    <cellStyle name="Normal 8 25 4" xfId="17235" xr:uid="{339C8A7B-216E-4CC8-8624-304377B67B07}"/>
    <cellStyle name="Normal 8 25 5" xfId="19465" xr:uid="{77304498-FF40-4FAE-B246-576AF7D73146}"/>
    <cellStyle name="Normal 8 25 6" xfId="9786" xr:uid="{D7D2937B-EB9C-4402-9E4A-0CC990556FFB}"/>
    <cellStyle name="Normal 8 25 6 2" xfId="21107" xr:uid="{9861D634-AAB8-44A3-8AEB-38E645A96E6E}"/>
    <cellStyle name="Normal 8 25 6 2 2" xfId="26663" xr:uid="{F8258309-87B7-4154-9A1F-211AB0733A14}"/>
    <cellStyle name="Normal 8 25 6 2 3" xfId="32157" xr:uid="{128D7708-2D81-4AFB-8F32-E6BE1084BCB0}"/>
    <cellStyle name="Normal 8 25 6 2 4" xfId="37641" xr:uid="{81720306-8236-4654-AEA8-B6F1944E0F62}"/>
    <cellStyle name="Normal 8 25 6 3" xfId="23934" xr:uid="{55D7D21A-C397-4141-897F-372573CA3C49}"/>
    <cellStyle name="Normal 8 25 6 4" xfId="29428" xr:uid="{B8867D94-D2E8-477C-970F-B8226E082DBB}"/>
    <cellStyle name="Normal 8 25 6 5" xfId="34912" xr:uid="{59BD8C14-DA13-4366-B755-588B7B7AB70D}"/>
    <cellStyle name="Normal 8 26" xfId="6656" xr:uid="{8398CB11-A28A-4434-ACDA-487B776F334A}"/>
    <cellStyle name="Normal 8 26 2" xfId="15066" xr:uid="{4FDB81D1-2F48-4E5D-A816-70C01447D840}"/>
    <cellStyle name="Normal 8 26 2 2" xfId="22353" xr:uid="{4072494B-608A-4A88-999A-9A8B0CC6B323}"/>
    <cellStyle name="Normal 8 26 2 2 2" xfId="27909" xr:uid="{50C2A0FF-1A6D-46E1-BA0F-E651DEE81046}"/>
    <cellStyle name="Normal 8 26 2 2 3" xfId="33403" xr:uid="{9CAF29ED-1F46-4295-8342-CA6BBF6F95B1}"/>
    <cellStyle name="Normal 8 26 2 2 4" xfId="38887" xr:uid="{66E5FCB7-5EF5-4846-B3FE-D677B1548A2E}"/>
    <cellStyle name="Normal 8 26 2 3" xfId="25180" xr:uid="{94A1588D-74B9-4ABA-891C-C6C71D083F90}"/>
    <cellStyle name="Normal 8 26 2 4" xfId="30674" xr:uid="{9E43BE5A-26D4-486C-859A-BC92BAA8BFA5}"/>
    <cellStyle name="Normal 8 26 2 5" xfId="36158" xr:uid="{FF474141-C7B1-4128-817B-1C43D27781EE}"/>
    <cellStyle name="Normal 8 26 3" xfId="12000" xr:uid="{0D6867D4-AEB1-4614-8480-096D4318EAD6}"/>
    <cellStyle name="Normal 8 26 4" xfId="17236" xr:uid="{72D56F67-195B-4569-B878-C494A56401D2}"/>
    <cellStyle name="Normal 8 26 5" xfId="19466" xr:uid="{5360D900-0622-4CD4-9351-4C56FDC7A8EA}"/>
    <cellStyle name="Normal 8 26 6" xfId="9787" xr:uid="{1A22C500-B9BD-4148-B45C-7DCC9E88DC7B}"/>
    <cellStyle name="Normal 8 26 6 2" xfId="21108" xr:uid="{BF2B7612-58F7-45F3-9475-175B69D6B404}"/>
    <cellStyle name="Normal 8 26 6 2 2" xfId="26664" xr:uid="{794E3BD3-B944-4ABF-9D70-AE043E7678B2}"/>
    <cellStyle name="Normal 8 26 6 2 3" xfId="32158" xr:uid="{BE97D5AA-1816-4C67-A009-12204AFEA1C5}"/>
    <cellStyle name="Normal 8 26 6 2 4" xfId="37642" xr:uid="{C3C56ECA-31D3-4BAF-BB2A-610A87D41FCD}"/>
    <cellStyle name="Normal 8 26 6 3" xfId="23935" xr:uid="{DF3821CE-A350-494A-8460-A92633EEA008}"/>
    <cellStyle name="Normal 8 26 6 4" xfId="29429" xr:uid="{C8ACAAF4-FE07-488A-9D39-2554AE57206D}"/>
    <cellStyle name="Normal 8 26 6 5" xfId="34913" xr:uid="{C61407DF-42E9-4E12-B53C-02E990C61447}"/>
    <cellStyle name="Normal 8 27" xfId="6657" xr:uid="{3CE7CD4B-6F3C-433A-AB75-969EDBC1D975}"/>
    <cellStyle name="Normal 8 27 2" xfId="15067" xr:uid="{0500DE76-F363-4B9A-8F63-F44D4E9F8134}"/>
    <cellStyle name="Normal 8 27 2 2" xfId="22354" xr:uid="{43F8CDA9-5FA6-4A13-B114-834480EC4269}"/>
    <cellStyle name="Normal 8 27 2 2 2" xfId="27910" xr:uid="{418A6FAA-231E-4472-BB5E-66F803431CCF}"/>
    <cellStyle name="Normal 8 27 2 2 3" xfId="33404" xr:uid="{7180EDDB-2B44-4948-B36A-134E5112161D}"/>
    <cellStyle name="Normal 8 27 2 2 4" xfId="38888" xr:uid="{897A994A-02FE-4D3C-BE0E-CE6D5C10A74E}"/>
    <cellStyle name="Normal 8 27 2 3" xfId="25181" xr:uid="{5CBFBC79-F718-4EC2-8A27-CEE19199F64C}"/>
    <cellStyle name="Normal 8 27 2 4" xfId="30675" xr:uid="{5332EDDE-2051-4490-A1DA-E41E2B6F9093}"/>
    <cellStyle name="Normal 8 27 2 5" xfId="36159" xr:uid="{8B4C3456-0EB1-47AB-9A7E-9980F3D44919}"/>
    <cellStyle name="Normal 8 27 3" xfId="12001" xr:uid="{C1B903B3-5DC5-4488-B418-214907306BFA}"/>
    <cellStyle name="Normal 8 27 4" xfId="17237" xr:uid="{CF35582C-4ED3-418A-8CA8-46A4C40FB07D}"/>
    <cellStyle name="Normal 8 27 5" xfId="19467" xr:uid="{CFA4040C-0110-479B-8E3B-34ABD4E3B001}"/>
    <cellStyle name="Normal 8 27 6" xfId="9788" xr:uid="{A0DC341F-1072-4FDA-AD4D-7D11770AADA5}"/>
    <cellStyle name="Normal 8 27 6 2" xfId="21109" xr:uid="{37DB5BA1-EE05-47FA-ABE3-B38F8E022288}"/>
    <cellStyle name="Normal 8 27 6 2 2" xfId="26665" xr:uid="{8A4BFF47-19A1-47CD-9463-7D62B44FCD2F}"/>
    <cellStyle name="Normal 8 27 6 2 3" xfId="32159" xr:uid="{F1317FA1-9835-4A09-AB4B-11FF2A389D24}"/>
    <cellStyle name="Normal 8 27 6 2 4" xfId="37643" xr:uid="{EBFF40BE-F040-4E1E-BBE4-2FCA8EA47C9F}"/>
    <cellStyle name="Normal 8 27 6 3" xfId="23936" xr:uid="{049DCE8B-2B87-4D54-9CF4-017F4437D2F3}"/>
    <cellStyle name="Normal 8 27 6 4" xfId="29430" xr:uid="{CB39DD51-83AA-40CE-B30D-337A06D98906}"/>
    <cellStyle name="Normal 8 27 6 5" xfId="34914" xr:uid="{18766074-0CDE-4D7A-95AA-A19E4501D7FD}"/>
    <cellStyle name="Normal 8 28" xfId="6658" xr:uid="{26C9BC03-DB19-4E72-9968-CF889D72832B}"/>
    <cellStyle name="Normal 8 28 2" xfId="15068" xr:uid="{4BFD9DEF-1F8A-4EE1-8A31-BAA3CD1C414E}"/>
    <cellStyle name="Normal 8 28 2 2" xfId="22355" xr:uid="{0614259C-1BCB-481D-A481-9DF5504231B4}"/>
    <cellStyle name="Normal 8 28 2 2 2" xfId="27911" xr:uid="{63734CC4-9B08-496C-A0E1-1302AD7004B9}"/>
    <cellStyle name="Normal 8 28 2 2 3" xfId="33405" xr:uid="{68A1CE09-B73A-4637-A329-6EEDC72AACCE}"/>
    <cellStyle name="Normal 8 28 2 2 4" xfId="38889" xr:uid="{68440C33-77A2-47F7-9243-A7D1D6FFF6FC}"/>
    <cellStyle name="Normal 8 28 2 3" xfId="25182" xr:uid="{16D94877-59E3-4B82-97A5-7317CFEAB1F2}"/>
    <cellStyle name="Normal 8 28 2 4" xfId="30676" xr:uid="{BF9DE99C-B319-44C2-A9C7-5A2B5D682824}"/>
    <cellStyle name="Normal 8 28 2 5" xfId="36160" xr:uid="{EC9F2447-95F6-41F9-B219-C85D036FE040}"/>
    <cellStyle name="Normal 8 28 3" xfId="12002" xr:uid="{E5AC1BCF-AB9F-4E9F-BFC9-48CCA335C4B7}"/>
    <cellStyle name="Normal 8 28 4" xfId="17238" xr:uid="{4D7397CA-9E44-422C-A759-C87AC6C6B3D4}"/>
    <cellStyle name="Normal 8 28 5" xfId="19468" xr:uid="{CDB6BE77-2F2B-489D-A9AF-E063E9B2E2D3}"/>
    <cellStyle name="Normal 8 28 6" xfId="9789" xr:uid="{7DA56AE9-4152-4380-89D5-B20067DD7E1D}"/>
    <cellStyle name="Normal 8 28 6 2" xfId="21110" xr:uid="{DA40A97E-188D-4440-B3C0-61586B4CB03A}"/>
    <cellStyle name="Normal 8 28 6 2 2" xfId="26666" xr:uid="{1FE8BEBE-ACDE-4146-82B2-D283275E723E}"/>
    <cellStyle name="Normal 8 28 6 2 3" xfId="32160" xr:uid="{AE0C7251-572F-4F50-9DDA-89D5F91B266C}"/>
    <cellStyle name="Normal 8 28 6 2 4" xfId="37644" xr:uid="{2047B752-2D7A-43CD-ABEB-DD6A303D9F77}"/>
    <cellStyle name="Normal 8 28 6 3" xfId="23937" xr:uid="{4410BE14-CBFA-4E6E-9FBF-B16FBF3DB176}"/>
    <cellStyle name="Normal 8 28 6 4" xfId="29431" xr:uid="{16886BF7-57FF-4CB0-B4CC-ECE1E404FD33}"/>
    <cellStyle name="Normal 8 28 6 5" xfId="34915" xr:uid="{9F025890-2CC1-46B8-A7BC-1B7E76171C1E}"/>
    <cellStyle name="Normal 8 29" xfId="6659" xr:uid="{4FF9914A-95DC-4BE8-BB95-9259B08E24AE}"/>
    <cellStyle name="Normal 8 29 2" xfId="15069" xr:uid="{0E164C0E-6FD2-4F7A-BE3A-1F4946F78B67}"/>
    <cellStyle name="Normal 8 29 2 2" xfId="22356" xr:uid="{B8444DEF-0CF5-4FBA-950F-22C184B847A4}"/>
    <cellStyle name="Normal 8 29 2 2 2" xfId="27912" xr:uid="{0CB98B21-4B76-4216-941E-D168FE6C6027}"/>
    <cellStyle name="Normal 8 29 2 2 3" xfId="33406" xr:uid="{81BA0485-010B-4B08-A517-262E516CA1C8}"/>
    <cellStyle name="Normal 8 29 2 2 4" xfId="38890" xr:uid="{4D6D067B-6BFE-4D70-9EE0-BC8CB8E3C877}"/>
    <cellStyle name="Normal 8 29 2 3" xfId="25183" xr:uid="{9D8EDDD7-6828-46EE-8FB4-4777856CC0FB}"/>
    <cellStyle name="Normal 8 29 2 4" xfId="30677" xr:uid="{AF9BC8FB-45DB-4672-889B-FEDE2F2E51B5}"/>
    <cellStyle name="Normal 8 29 2 5" xfId="36161" xr:uid="{4F29FD22-6C84-40A0-BB30-63E7DC254092}"/>
    <cellStyle name="Normal 8 29 3" xfId="12003" xr:uid="{0C0862C0-1E21-4C0D-90E2-E5DE58C2F64C}"/>
    <cellStyle name="Normal 8 29 4" xfId="17239" xr:uid="{868A1355-CD66-4C86-8DFA-C9683F4362DB}"/>
    <cellStyle name="Normal 8 29 5" xfId="19469" xr:uid="{0A1F85D2-DF69-4A2D-83C3-C865E2E41950}"/>
    <cellStyle name="Normal 8 29 6" xfId="9790" xr:uid="{D6133722-9F8E-4A4E-9B58-F77AE393033B}"/>
    <cellStyle name="Normal 8 29 6 2" xfId="21111" xr:uid="{0961B3CF-B81A-4E3A-8F36-9D2492FBDE03}"/>
    <cellStyle name="Normal 8 29 6 2 2" xfId="26667" xr:uid="{2B9567CE-DD5E-4430-A4AF-A558D9DCE865}"/>
    <cellStyle name="Normal 8 29 6 2 3" xfId="32161" xr:uid="{198218B0-D7BF-4851-AFFF-43F25A04F922}"/>
    <cellStyle name="Normal 8 29 6 2 4" xfId="37645" xr:uid="{F3E2C868-DCCF-4570-8990-9779B60E7076}"/>
    <cellStyle name="Normal 8 29 6 3" xfId="23938" xr:uid="{FC457411-FE2B-4782-864A-8C0C3122C7A4}"/>
    <cellStyle name="Normal 8 29 6 4" xfId="29432" xr:uid="{CB471F3D-A928-4A9D-9E64-C57F7D4C5C0B}"/>
    <cellStyle name="Normal 8 29 6 5" xfId="34916" xr:uid="{C11CA0A3-5AC0-4591-9F42-074B177AEE98}"/>
    <cellStyle name="Normal 8 3" xfId="6660" xr:uid="{CC8F5944-E718-4B61-B802-62DDB87D8637}"/>
    <cellStyle name="Normal 8 3 2" xfId="15070" xr:uid="{B6634C51-0BB7-45AB-BCE2-0EF61C21C7E7}"/>
    <cellStyle name="Normal 8 3 2 2" xfId="22357" xr:uid="{B07A3635-B7F4-4381-9C0E-CDF2435C76B0}"/>
    <cellStyle name="Normal 8 3 2 2 2" xfId="27913" xr:uid="{7FC5D189-ADB8-40A4-A4A5-695C6757EC9C}"/>
    <cellStyle name="Normal 8 3 2 2 3" xfId="33407" xr:uid="{8B62BDDC-138E-4F98-B08C-9282F5A6E400}"/>
    <cellStyle name="Normal 8 3 2 2 4" xfId="38891" xr:uid="{834D8BDE-0A61-49A9-8F31-C7AA49791D68}"/>
    <cellStyle name="Normal 8 3 2 3" xfId="25184" xr:uid="{D75576FF-95D5-49C2-8E03-C6CF40845429}"/>
    <cellStyle name="Normal 8 3 2 4" xfId="30678" xr:uid="{BD83FF06-C8E7-44CD-AD81-A8FE65E2A802}"/>
    <cellStyle name="Normal 8 3 2 5" xfId="36162" xr:uid="{52500527-4C66-4E78-A643-7D3919DF20D2}"/>
    <cellStyle name="Normal 8 3 3" xfId="12004" xr:uid="{19B49352-4660-4A40-BC2E-B374D66438B6}"/>
    <cellStyle name="Normal 8 3 4" xfId="17240" xr:uid="{0AF54230-F900-4F2C-9713-10DD8646B87F}"/>
    <cellStyle name="Normal 8 3 5" xfId="19470" xr:uid="{A69BC507-CCC6-4512-9E3D-247B5827C139}"/>
    <cellStyle name="Normal 8 3 6" xfId="9791" xr:uid="{BB96440B-DBBA-4679-B42F-952E936FA455}"/>
    <cellStyle name="Normal 8 3 6 2" xfId="21112" xr:uid="{B6E8D423-2301-4F09-AE0A-9CB52CF28C10}"/>
    <cellStyle name="Normal 8 3 6 2 2" xfId="26668" xr:uid="{78D4730F-5211-48DA-A1EE-E21F787FC321}"/>
    <cellStyle name="Normal 8 3 6 2 3" xfId="32162" xr:uid="{BA0A892A-2F2C-446B-A10C-C2048DA31A1E}"/>
    <cellStyle name="Normal 8 3 6 2 4" xfId="37646" xr:uid="{F7B1B9B3-B3C2-4766-857B-7282B30E9EA0}"/>
    <cellStyle name="Normal 8 3 6 3" xfId="23939" xr:uid="{94C01579-0825-4B0B-B4A0-3ADC401CF86A}"/>
    <cellStyle name="Normal 8 3 6 4" xfId="29433" xr:uid="{7CFB56AE-5C2C-4207-A068-365CD624C12B}"/>
    <cellStyle name="Normal 8 3 6 5" xfId="34917" xr:uid="{0F1660C5-D5C6-45C8-B442-C6107E0FFB8F}"/>
    <cellStyle name="Normal 8 30" xfId="6661" xr:uid="{10D7C360-03E1-486D-A29B-428E0893D47F}"/>
    <cellStyle name="Normal 8 30 2" xfId="15071" xr:uid="{F18E9952-5624-49C2-9000-FAEAE5EB9BCC}"/>
    <cellStyle name="Normal 8 30 2 2" xfId="22358" xr:uid="{4C2679B2-091A-491D-BAFD-DE9DB2DFB22A}"/>
    <cellStyle name="Normal 8 30 2 2 2" xfId="27914" xr:uid="{A7CEBF11-7641-47E0-AD5C-8B1ED37C96BF}"/>
    <cellStyle name="Normal 8 30 2 2 3" xfId="33408" xr:uid="{B82C22E0-9B16-4CB9-BC8A-8E50B756EBFA}"/>
    <cellStyle name="Normal 8 30 2 2 4" xfId="38892" xr:uid="{46241482-AFEC-4CD1-A9D5-49B3D569679A}"/>
    <cellStyle name="Normal 8 30 2 3" xfId="25185" xr:uid="{EC8EFBE4-6385-4A4B-947E-8DFD175C4A9C}"/>
    <cellStyle name="Normal 8 30 2 4" xfId="30679" xr:uid="{716A19CF-2EA2-4B3E-B483-9B1B809DD72A}"/>
    <cellStyle name="Normal 8 30 2 5" xfId="36163" xr:uid="{2DF50220-5E8C-4A43-9FD1-5545391D9AE4}"/>
    <cellStyle name="Normal 8 30 3" xfId="12005" xr:uid="{D86D6D82-888F-4061-A2F1-02C2E9519466}"/>
    <cellStyle name="Normal 8 30 4" xfId="17241" xr:uid="{F4FBD031-44EA-4551-AE61-BFC37BD35867}"/>
    <cellStyle name="Normal 8 30 5" xfId="19471" xr:uid="{1CC6DA41-C081-43F5-A194-863B4199977B}"/>
    <cellStyle name="Normal 8 30 6" xfId="9792" xr:uid="{1F639A8A-90D1-44BF-A511-E8977C290C09}"/>
    <cellStyle name="Normal 8 30 6 2" xfId="21113" xr:uid="{C1DAB3DF-2B90-4924-BD30-DBCD549DED45}"/>
    <cellStyle name="Normal 8 30 6 2 2" xfId="26669" xr:uid="{06F9E40D-7AD1-4931-8561-8B1A12B73AB0}"/>
    <cellStyle name="Normal 8 30 6 2 3" xfId="32163" xr:uid="{4AB911CA-0583-4BF4-B91B-F9ACD92ACE20}"/>
    <cellStyle name="Normal 8 30 6 2 4" xfId="37647" xr:uid="{9202AED3-48F7-4A93-8A8B-95A679902B29}"/>
    <cellStyle name="Normal 8 30 6 3" xfId="23940" xr:uid="{595221A4-B74D-4B19-A7CA-5FE9E209FEF6}"/>
    <cellStyle name="Normal 8 30 6 4" xfId="29434" xr:uid="{6D420E1F-47E0-45F6-8851-E0893456D9A8}"/>
    <cellStyle name="Normal 8 30 6 5" xfId="34918" xr:uid="{055DEE13-20DA-4D28-879E-6360CA002470}"/>
    <cellStyle name="Normal 8 31" xfId="6662" xr:uid="{F625C672-CE61-4015-9EF5-C54140D45936}"/>
    <cellStyle name="Normal 8 31 2" xfId="15072" xr:uid="{9B7F1518-9917-4018-A22B-99E7F352D451}"/>
    <cellStyle name="Normal 8 31 2 2" xfId="22359" xr:uid="{944E5A60-6135-4979-90D7-60D804F80B5B}"/>
    <cellStyle name="Normal 8 31 2 2 2" xfId="27915" xr:uid="{2BC63BBC-8A90-4980-BDE6-F4F7C8874967}"/>
    <cellStyle name="Normal 8 31 2 2 3" xfId="33409" xr:uid="{6DBAA43C-6786-403F-A328-8AA5F46C1D34}"/>
    <cellStyle name="Normal 8 31 2 2 4" xfId="38893" xr:uid="{06F602F4-5B4C-4E30-A239-574EB8AC8984}"/>
    <cellStyle name="Normal 8 31 2 3" xfId="25186" xr:uid="{91F048AF-CFD8-4118-91A3-D361F8D28A75}"/>
    <cellStyle name="Normal 8 31 2 4" xfId="30680" xr:uid="{57393EBF-2C98-45C1-8089-D21C7FB6E647}"/>
    <cellStyle name="Normal 8 31 2 5" xfId="36164" xr:uid="{6F98A9E8-05AB-43D3-9AA8-A654473D6818}"/>
    <cellStyle name="Normal 8 31 3" xfId="12006" xr:uid="{8EA3F50E-567E-417B-8769-CAC55698C3E7}"/>
    <cellStyle name="Normal 8 31 4" xfId="17242" xr:uid="{4638DF04-C89A-4012-ADC9-0A13C9644352}"/>
    <cellStyle name="Normal 8 31 5" xfId="19472" xr:uid="{4C3BCBEC-4B75-4B42-9011-5FAF88744E23}"/>
    <cellStyle name="Normal 8 31 6" xfId="9793" xr:uid="{BCC3F38B-77D4-4381-ADE2-5FFA4801E33F}"/>
    <cellStyle name="Normal 8 31 6 2" xfId="21114" xr:uid="{093081E0-5600-482F-A2F8-061B7106805E}"/>
    <cellStyle name="Normal 8 31 6 2 2" xfId="26670" xr:uid="{F86500DA-1EC5-44BB-8D84-448F44D9A168}"/>
    <cellStyle name="Normal 8 31 6 2 3" xfId="32164" xr:uid="{4E2892F1-9A9F-4942-A52D-2671BFCEC952}"/>
    <cellStyle name="Normal 8 31 6 2 4" xfId="37648" xr:uid="{4C90931D-4645-4293-827B-6EA2C3937911}"/>
    <cellStyle name="Normal 8 31 6 3" xfId="23941" xr:uid="{5626C7CA-F9D3-4C5C-9627-D32DA1C34EFB}"/>
    <cellStyle name="Normal 8 31 6 4" xfId="29435" xr:uid="{0D5F942F-AA82-420D-9031-DC68FC06A876}"/>
    <cellStyle name="Normal 8 31 6 5" xfId="34919" xr:uid="{491EFE0F-0BFB-4F30-94D8-4B36DF6066D9}"/>
    <cellStyle name="Normal 8 32" xfId="6663" xr:uid="{F6FCC3DE-4272-4525-86FD-DEB2FF39E1F5}"/>
    <cellStyle name="Normal 8 32 2" xfId="15073" xr:uid="{7C84A2C2-9751-4F78-9464-3AE5ED2CA1D2}"/>
    <cellStyle name="Normal 8 32 2 2" xfId="22360" xr:uid="{4443837B-D1D0-48FE-A874-77A4D58345EA}"/>
    <cellStyle name="Normal 8 32 2 2 2" xfId="27916" xr:uid="{AE9C0EB0-369E-4435-AA97-38A1B0D004DF}"/>
    <cellStyle name="Normal 8 32 2 2 3" xfId="33410" xr:uid="{77BD51D4-63B5-4C27-8616-022456040AB2}"/>
    <cellStyle name="Normal 8 32 2 2 4" xfId="38894" xr:uid="{2B826776-FC39-441B-98DD-4B5BC49AB187}"/>
    <cellStyle name="Normal 8 32 2 3" xfId="25187" xr:uid="{A85656B4-1A43-4539-B35E-74455C058FE7}"/>
    <cellStyle name="Normal 8 32 2 4" xfId="30681" xr:uid="{A4AE26A1-8754-4614-B0F0-AF0D7785064B}"/>
    <cellStyle name="Normal 8 32 2 5" xfId="36165" xr:uid="{41B36B5C-EA0B-45D5-AEB4-FBDDCD458A64}"/>
    <cellStyle name="Normal 8 32 3" xfId="12007" xr:uid="{26E8422F-DCB3-497C-B6B3-F10E2A5397C5}"/>
    <cellStyle name="Normal 8 32 4" xfId="17243" xr:uid="{74E19E11-0003-465B-8CDD-C99D0FD29463}"/>
    <cellStyle name="Normal 8 32 5" xfId="19473" xr:uid="{FCF802A4-C391-49EA-9FAE-B12AA707728B}"/>
    <cellStyle name="Normal 8 32 6" xfId="9794" xr:uid="{708EC01A-DE21-4966-9DDB-ACE453FBE626}"/>
    <cellStyle name="Normal 8 32 6 2" xfId="21115" xr:uid="{9A855895-B216-4DE8-9F4D-93BE462A69D4}"/>
    <cellStyle name="Normal 8 32 6 2 2" xfId="26671" xr:uid="{77B6BDE9-4312-4232-8A9F-53DA7CA6F7AE}"/>
    <cellStyle name="Normal 8 32 6 2 3" xfId="32165" xr:uid="{963C8627-1F44-4DFB-9AF9-1862B0BA2BEF}"/>
    <cellStyle name="Normal 8 32 6 2 4" xfId="37649" xr:uid="{01562A35-9D0B-424F-9AC8-B94BECF605EA}"/>
    <cellStyle name="Normal 8 32 6 3" xfId="23942" xr:uid="{547D5BFB-233F-4AA4-A6B8-840B2F57F638}"/>
    <cellStyle name="Normal 8 32 6 4" xfId="29436" xr:uid="{E901DE21-A9E4-4B37-845C-4E612B98BF0D}"/>
    <cellStyle name="Normal 8 32 6 5" xfId="34920" xr:uid="{BF391214-5104-4158-855B-221FD4F78DC6}"/>
    <cellStyle name="Normal 8 33" xfId="6664" xr:uid="{CF9CBA21-5E7B-4109-AD63-92DCA49F924F}"/>
    <cellStyle name="Normal 8 33 2" xfId="15074" xr:uid="{3992F090-D6B2-4AE3-8326-3D4276EED578}"/>
    <cellStyle name="Normal 8 33 2 2" xfId="22361" xr:uid="{C438E63C-7E58-42BB-9D18-F5CEC1B282F6}"/>
    <cellStyle name="Normal 8 33 2 2 2" xfId="27917" xr:uid="{8969483F-0337-4FFC-9710-8DBB9D85415D}"/>
    <cellStyle name="Normal 8 33 2 2 3" xfId="33411" xr:uid="{E7F257A2-EEF7-4BBA-AEB0-A3A870D10D1C}"/>
    <cellStyle name="Normal 8 33 2 2 4" xfId="38895" xr:uid="{E12C9DEC-D474-4ABE-91D5-06EDBAE17087}"/>
    <cellStyle name="Normal 8 33 2 3" xfId="25188" xr:uid="{A7FD18EA-1765-4CA8-A4CD-8D615ACBB93E}"/>
    <cellStyle name="Normal 8 33 2 4" xfId="30682" xr:uid="{E79D62E5-DAEB-487C-AF70-E571A86FC7E5}"/>
    <cellStyle name="Normal 8 33 2 5" xfId="36166" xr:uid="{58BC8180-AD8B-49C4-A10C-D5BEBD9B394E}"/>
    <cellStyle name="Normal 8 33 3" xfId="12008" xr:uid="{8761E5F1-5267-4BE4-A60C-75FAE40C7C9F}"/>
    <cellStyle name="Normal 8 33 4" xfId="17244" xr:uid="{9351335D-CEAA-4F5F-8991-3CEDB89A5E96}"/>
    <cellStyle name="Normal 8 33 5" xfId="19474" xr:uid="{E21E9EB4-A09C-4097-AC4C-831C3B3CA4D6}"/>
    <cellStyle name="Normal 8 33 6" xfId="9795" xr:uid="{095D47DF-CCC8-457A-879C-BA85F279538B}"/>
    <cellStyle name="Normal 8 33 6 2" xfId="21116" xr:uid="{A4252EB8-40FA-452C-9139-01A73B573243}"/>
    <cellStyle name="Normal 8 33 6 2 2" xfId="26672" xr:uid="{DB29FD0E-82CA-4526-A754-ABE479860E76}"/>
    <cellStyle name="Normal 8 33 6 2 3" xfId="32166" xr:uid="{3DB17F57-52B2-4D53-A120-94B69F14FCD4}"/>
    <cellStyle name="Normal 8 33 6 2 4" xfId="37650" xr:uid="{7CF006C9-FF4D-40E3-A2F6-EC832BEB00EC}"/>
    <cellStyle name="Normal 8 33 6 3" xfId="23943" xr:uid="{BBAAF1C4-866C-498E-85B7-4F000AD8A2D9}"/>
    <cellStyle name="Normal 8 33 6 4" xfId="29437" xr:uid="{9F23AE48-17AF-407A-942D-307774EB226E}"/>
    <cellStyle name="Normal 8 33 6 5" xfId="34921" xr:uid="{41F8BF93-4A67-4F7F-9478-AD4040A4DC3D}"/>
    <cellStyle name="Normal 8 34" xfId="6665" xr:uid="{5EB693C8-BCCB-4F02-A4DF-3E9633DEF471}"/>
    <cellStyle name="Normal 8 34 2" xfId="15075" xr:uid="{D7139949-3918-4E54-A39F-00068ACBA9F0}"/>
    <cellStyle name="Normal 8 34 2 2" xfId="22362" xr:uid="{DA590A7D-2209-4DBE-84D6-CBF54116DAB8}"/>
    <cellStyle name="Normal 8 34 2 2 2" xfId="27918" xr:uid="{4134BC11-7097-46F4-9518-7F24B1DB8C0D}"/>
    <cellStyle name="Normal 8 34 2 2 3" xfId="33412" xr:uid="{809B51E1-A728-4DB6-8F7E-CB9C2526CC7E}"/>
    <cellStyle name="Normal 8 34 2 2 4" xfId="38896" xr:uid="{4F47202A-6B93-4658-A2AE-FA64048EB1C3}"/>
    <cellStyle name="Normal 8 34 2 3" xfId="25189" xr:uid="{97D66C25-7456-4BD3-BE6F-672BA6A9D3F8}"/>
    <cellStyle name="Normal 8 34 2 4" xfId="30683" xr:uid="{3AAC26EA-B8AE-4253-9EDF-BF52B6D96BCD}"/>
    <cellStyle name="Normal 8 34 2 5" xfId="36167" xr:uid="{530CD157-5058-4FC2-88E9-FC0F5CB1115A}"/>
    <cellStyle name="Normal 8 34 3" xfId="12009" xr:uid="{53133375-16B8-43BC-A05B-825F879784CA}"/>
    <cellStyle name="Normal 8 34 4" xfId="17245" xr:uid="{57C15E85-7E07-43D2-8DAB-4876172C2091}"/>
    <cellStyle name="Normal 8 34 5" xfId="19475" xr:uid="{8B55E860-BB25-418B-8EBA-BFA98EE497FE}"/>
    <cellStyle name="Normal 8 34 6" xfId="9796" xr:uid="{D0941664-D23A-4A41-92EA-C96449229CB1}"/>
    <cellStyle name="Normal 8 34 6 2" xfId="21117" xr:uid="{174BC286-38BE-4F24-A6BA-2123B70E48FA}"/>
    <cellStyle name="Normal 8 34 6 2 2" xfId="26673" xr:uid="{04845A3A-A1F7-4259-AD4B-A2E6D4F57345}"/>
    <cellStyle name="Normal 8 34 6 2 3" xfId="32167" xr:uid="{71A91412-8475-4763-BD50-49A09E6A7217}"/>
    <cellStyle name="Normal 8 34 6 2 4" xfId="37651" xr:uid="{BD1BFBAA-B368-4702-85A3-AF611A8768D7}"/>
    <cellStyle name="Normal 8 34 6 3" xfId="23944" xr:uid="{1839D67F-5B3B-416A-BFF0-2E6D3A762C51}"/>
    <cellStyle name="Normal 8 34 6 4" xfId="29438" xr:uid="{3B01CA91-4707-428C-A74A-9994B358F729}"/>
    <cellStyle name="Normal 8 34 6 5" xfId="34922" xr:uid="{7ED73B1C-5C80-4944-88DF-65F6E384DE00}"/>
    <cellStyle name="Normal 8 35" xfId="6666" xr:uid="{5168D4FC-08BD-46BE-81A0-AF8DBAF744E7}"/>
    <cellStyle name="Normal 8 35 2" xfId="15076" xr:uid="{A6C9F99E-6F03-4001-B7CF-F9F8189BB77E}"/>
    <cellStyle name="Normal 8 35 2 2" xfId="22363" xr:uid="{A7B2B0FE-D836-4AB7-B521-03A3AEFF817E}"/>
    <cellStyle name="Normal 8 35 2 2 2" xfId="27919" xr:uid="{A517B274-B76F-41EA-88F5-AFB4944F0D36}"/>
    <cellStyle name="Normal 8 35 2 2 3" xfId="33413" xr:uid="{9570E321-D8DF-4DE6-A2E7-9E68B167ED8A}"/>
    <cellStyle name="Normal 8 35 2 2 4" xfId="38897" xr:uid="{6BEC6426-37AE-44DE-82B5-485529A75776}"/>
    <cellStyle name="Normal 8 35 2 3" xfId="25190" xr:uid="{AF6CCEB7-D23F-44AC-A43F-2F40A22B81B6}"/>
    <cellStyle name="Normal 8 35 2 4" xfId="30684" xr:uid="{BB4BA24D-179F-4A43-B9F3-96102A6359D9}"/>
    <cellStyle name="Normal 8 35 2 5" xfId="36168" xr:uid="{9A96F1E9-E659-4F7C-8D30-58561BFFBF13}"/>
    <cellStyle name="Normal 8 35 3" xfId="12010" xr:uid="{D08A292C-2EC7-4FC7-ABBC-769752EAF5A8}"/>
    <cellStyle name="Normal 8 35 4" xfId="17246" xr:uid="{7D5A511B-B794-4BF6-B05B-24F390462950}"/>
    <cellStyle name="Normal 8 35 5" xfId="19476" xr:uid="{3EA0801D-6C7E-4C32-9B63-6D11D1D533A2}"/>
    <cellStyle name="Normal 8 35 6" xfId="9797" xr:uid="{5863AEA4-6A19-4373-A5DE-E4F532CFC543}"/>
    <cellStyle name="Normal 8 35 6 2" xfId="21118" xr:uid="{205CD88A-40AF-4238-9E59-2F0C04B536CE}"/>
    <cellStyle name="Normal 8 35 6 2 2" xfId="26674" xr:uid="{3BFEFB4B-C656-4139-84A8-61237F54C3AA}"/>
    <cellStyle name="Normal 8 35 6 2 3" xfId="32168" xr:uid="{CA8A772B-3696-4518-AEFF-974BE02A33EA}"/>
    <cellStyle name="Normal 8 35 6 2 4" xfId="37652" xr:uid="{61D63C04-34BB-437A-B20E-ABAA928F3A85}"/>
    <cellStyle name="Normal 8 35 6 3" xfId="23945" xr:uid="{F7560FF8-AF15-49AF-B19C-69DD210B8BE9}"/>
    <cellStyle name="Normal 8 35 6 4" xfId="29439" xr:uid="{B45AA225-5CCA-4E68-BFAC-E2A901B2ED80}"/>
    <cellStyle name="Normal 8 35 6 5" xfId="34923" xr:uid="{670F8C2D-4ED0-4045-BA43-4F547B6D156D}"/>
    <cellStyle name="Normal 8 36" xfId="6667" xr:uid="{670DDBDB-2B94-4E35-B835-002D0A0C7492}"/>
    <cellStyle name="Normal 8 36 2" xfId="15077" xr:uid="{4E828053-ACF8-45BA-9155-4FC014BB0F8C}"/>
    <cellStyle name="Normal 8 36 2 2" xfId="22364" xr:uid="{C1D9A579-43C3-4154-8888-35FDAA23FEE8}"/>
    <cellStyle name="Normal 8 36 2 2 2" xfId="27920" xr:uid="{75BB920A-FC25-4EDD-BAE3-1000FEB7EC99}"/>
    <cellStyle name="Normal 8 36 2 2 3" xfId="33414" xr:uid="{3EFED5F8-F51B-4DF1-93BE-E8C9D32757EB}"/>
    <cellStyle name="Normal 8 36 2 2 4" xfId="38898" xr:uid="{E0E10FF8-7619-4D49-B87B-F31B38D7441C}"/>
    <cellStyle name="Normal 8 36 2 3" xfId="25191" xr:uid="{875F92B0-9E81-4993-9C80-4CCC1C43DE4D}"/>
    <cellStyle name="Normal 8 36 2 4" xfId="30685" xr:uid="{0B9B5764-A734-47DA-A1B5-3EEDFA7568B3}"/>
    <cellStyle name="Normal 8 36 2 5" xfId="36169" xr:uid="{2C8BAB5D-F2FB-4C12-A3BD-BCC2604D26E3}"/>
    <cellStyle name="Normal 8 36 3" xfId="12011" xr:uid="{28C6BA77-3960-4D48-B2E6-E77CB8D8D31E}"/>
    <cellStyle name="Normal 8 36 4" xfId="17247" xr:uid="{70388442-93E2-49DE-8C6F-14EABA876A27}"/>
    <cellStyle name="Normal 8 36 5" xfId="19477" xr:uid="{B249303B-C5DD-4D4C-B36B-69F26776FCA3}"/>
    <cellStyle name="Normal 8 36 6" xfId="9798" xr:uid="{775E9832-ED7A-4DFC-9140-0CD9152A0033}"/>
    <cellStyle name="Normal 8 36 6 2" xfId="21119" xr:uid="{168F2969-E1E3-46C9-9354-76AD780C4CF0}"/>
    <cellStyle name="Normal 8 36 6 2 2" xfId="26675" xr:uid="{85A87095-8272-4E4B-A177-3D70CF4F6DC8}"/>
    <cellStyle name="Normal 8 36 6 2 3" xfId="32169" xr:uid="{F7CEF214-AF6B-4669-B9B1-3D06099AE399}"/>
    <cellStyle name="Normal 8 36 6 2 4" xfId="37653" xr:uid="{536C89BE-5CF0-4D7F-ADF9-593497360058}"/>
    <cellStyle name="Normal 8 36 6 3" xfId="23946" xr:uid="{AFD6C813-6100-46F1-AF16-6C2D9A0848C4}"/>
    <cellStyle name="Normal 8 36 6 4" xfId="29440" xr:uid="{A3871C5A-C05F-4804-89BF-7D329825769C}"/>
    <cellStyle name="Normal 8 36 6 5" xfId="34924" xr:uid="{3D25D26B-A388-4BB5-A777-619141EE64E3}"/>
    <cellStyle name="Normal 8 37" xfId="6668" xr:uid="{5C8DA0D1-1C6A-4750-9ADF-28C1428A37F4}"/>
    <cellStyle name="Normal 8 37 2" xfId="15078" xr:uid="{BF094690-0E15-4926-86F4-01FD0670437E}"/>
    <cellStyle name="Normal 8 37 2 2" xfId="22365" xr:uid="{DED7E23C-9E0F-448E-A45C-B2C03F4A1F02}"/>
    <cellStyle name="Normal 8 37 2 2 2" xfId="27921" xr:uid="{9DFCE4B6-4935-440A-8C95-651C67239643}"/>
    <cellStyle name="Normal 8 37 2 2 3" xfId="33415" xr:uid="{2094825B-44CA-45B2-870C-54AA667B4D48}"/>
    <cellStyle name="Normal 8 37 2 2 4" xfId="38899" xr:uid="{62774101-ECEF-4C28-8504-D1A671EE4698}"/>
    <cellStyle name="Normal 8 37 2 3" xfId="25192" xr:uid="{3417FC07-99EC-4830-B7FF-8C6D275062AC}"/>
    <cellStyle name="Normal 8 37 2 4" xfId="30686" xr:uid="{78EFD697-4588-453D-A3B3-1FABD67CF193}"/>
    <cellStyle name="Normal 8 37 2 5" xfId="36170" xr:uid="{CE778E41-D34F-4189-A83C-35CBFBF80D0F}"/>
    <cellStyle name="Normal 8 37 3" xfId="12012" xr:uid="{B7909527-DED0-41AB-A1EA-CF3A0A1BE3A9}"/>
    <cellStyle name="Normal 8 37 4" xfId="17248" xr:uid="{79048196-5145-4BD6-AB3E-67545C44763A}"/>
    <cellStyle name="Normal 8 37 5" xfId="19478" xr:uid="{C3F8EE43-050F-4AA3-A688-E71AF65FA4F5}"/>
    <cellStyle name="Normal 8 37 6" xfId="9799" xr:uid="{7DA5D9FA-F1C3-4E0C-8E81-3A6FF78443CD}"/>
    <cellStyle name="Normal 8 37 6 2" xfId="21120" xr:uid="{B1F06DEE-CF4D-4957-B0F8-83BF12FB28E3}"/>
    <cellStyle name="Normal 8 37 6 2 2" xfId="26676" xr:uid="{E35A1DA1-9902-4E87-86A6-4A73D60F35DE}"/>
    <cellStyle name="Normal 8 37 6 2 3" xfId="32170" xr:uid="{7504B2FB-3E22-4507-950A-DBF7766A4A40}"/>
    <cellStyle name="Normal 8 37 6 2 4" xfId="37654" xr:uid="{20FB6C17-EF06-4F73-A966-71D2B47F706B}"/>
    <cellStyle name="Normal 8 37 6 3" xfId="23947" xr:uid="{DCF7CF2E-16FD-48BA-B901-F7CC1BA98D0D}"/>
    <cellStyle name="Normal 8 37 6 4" xfId="29441" xr:uid="{7AEEAF56-70E5-4E0A-9C02-32EF82CBA029}"/>
    <cellStyle name="Normal 8 37 6 5" xfId="34925" xr:uid="{3A0A3449-4AB3-44EE-B302-5F796390E6A4}"/>
    <cellStyle name="Normal 8 38" xfId="6669" xr:uid="{98F11870-35C1-4DDD-AF6F-CFD012165A94}"/>
    <cellStyle name="Normal 8 38 2" xfId="15079" xr:uid="{DE24427A-C0C7-4A7B-8BAC-64269398D701}"/>
    <cellStyle name="Normal 8 38 2 2" xfId="22366" xr:uid="{79FD0DA5-1219-4615-9731-32DBD2EDA348}"/>
    <cellStyle name="Normal 8 38 2 2 2" xfId="27922" xr:uid="{E2F5DD23-36C4-44C0-94E4-D18FDD8D98F8}"/>
    <cellStyle name="Normal 8 38 2 2 3" xfId="33416" xr:uid="{D9A5296E-B4D6-4338-9927-0D2C0462E6D9}"/>
    <cellStyle name="Normal 8 38 2 2 4" xfId="38900" xr:uid="{6ED03926-F081-4204-BDAA-59A90847B8D3}"/>
    <cellStyle name="Normal 8 38 2 3" xfId="25193" xr:uid="{459DBB08-5939-4035-BDDC-8517CAB96773}"/>
    <cellStyle name="Normal 8 38 2 4" xfId="30687" xr:uid="{7DB50475-4362-428E-9AFC-DA75C595E555}"/>
    <cellStyle name="Normal 8 38 2 5" xfId="36171" xr:uid="{D5C3035E-4528-4777-81C9-2161E2E72CD1}"/>
    <cellStyle name="Normal 8 38 3" xfId="12013" xr:uid="{BBD83200-86B5-4AB9-B434-BFAA0439A62F}"/>
    <cellStyle name="Normal 8 38 4" xfId="17249" xr:uid="{9827408D-EBC4-4AB3-A5A7-340E83026AA8}"/>
    <cellStyle name="Normal 8 38 5" xfId="19479" xr:uid="{7AA12037-7EE3-4208-84DB-626D8147FD30}"/>
    <cellStyle name="Normal 8 38 6" xfId="9800" xr:uid="{C3DE42D6-E33A-44FE-A19A-788E755FAEFE}"/>
    <cellStyle name="Normal 8 38 6 2" xfId="21121" xr:uid="{A5FA34C9-A9F3-46A8-9A2C-FB50D8642EEE}"/>
    <cellStyle name="Normal 8 38 6 2 2" xfId="26677" xr:uid="{8B855B57-20AD-4D75-90F7-8E772C78E896}"/>
    <cellStyle name="Normal 8 38 6 2 3" xfId="32171" xr:uid="{BD26115F-2CFA-4F5E-8A1E-DF979EFF6014}"/>
    <cellStyle name="Normal 8 38 6 2 4" xfId="37655" xr:uid="{8D66051C-F1C0-440E-95AD-8FFFBDC7E27F}"/>
    <cellStyle name="Normal 8 38 6 3" xfId="23948" xr:uid="{BEFFD6B0-34A8-441A-AE39-11A4343E4769}"/>
    <cellStyle name="Normal 8 38 6 4" xfId="29442" xr:uid="{B002C4A3-CAC7-4534-BD17-B3CB6E73D644}"/>
    <cellStyle name="Normal 8 38 6 5" xfId="34926" xr:uid="{385C34BA-16DF-472D-86B7-E777A90B0A7E}"/>
    <cellStyle name="Normal 8 39" xfId="6670" xr:uid="{892283CD-4B53-4512-98B7-C5D32871528B}"/>
    <cellStyle name="Normal 8 39 2" xfId="15080" xr:uid="{B5DEA2A5-9242-43EA-AC7E-6E9F95EE88FC}"/>
    <cellStyle name="Normal 8 39 2 2" xfId="22367" xr:uid="{B42CCDDE-7FED-46B7-8DF0-B3C499680529}"/>
    <cellStyle name="Normal 8 39 2 2 2" xfId="27923" xr:uid="{738FC000-BADC-4E43-A76B-37443879AA85}"/>
    <cellStyle name="Normal 8 39 2 2 3" xfId="33417" xr:uid="{A47963FA-A9BE-422E-93A6-CA0A5880631A}"/>
    <cellStyle name="Normal 8 39 2 2 4" xfId="38901" xr:uid="{1F762A81-5A35-408C-A0DB-114210192ADC}"/>
    <cellStyle name="Normal 8 39 2 3" xfId="25194" xr:uid="{2CBBC67A-A192-40E6-93E2-8FF3BB0F43B2}"/>
    <cellStyle name="Normal 8 39 2 4" xfId="30688" xr:uid="{EDE2B5CB-9022-4CF7-9E02-D5BBB890B154}"/>
    <cellStyle name="Normal 8 39 2 5" xfId="36172" xr:uid="{1F04946D-0BAB-464D-B88E-9868A7441262}"/>
    <cellStyle name="Normal 8 39 3" xfId="12014" xr:uid="{5E15911A-F483-4E34-93D5-4B39BFAF7D69}"/>
    <cellStyle name="Normal 8 39 4" xfId="17250" xr:uid="{1A353E31-60A3-405B-AD8C-D6DEFCC2306B}"/>
    <cellStyle name="Normal 8 39 5" xfId="19480" xr:uid="{AB2539CD-8444-4CB8-90CD-14FD67A9E089}"/>
    <cellStyle name="Normal 8 39 6" xfId="9801" xr:uid="{635C9418-CD57-4FB5-BF5E-E7750B924352}"/>
    <cellStyle name="Normal 8 39 6 2" xfId="21122" xr:uid="{52528677-D0A8-46F4-B6FA-A5496A8C3C87}"/>
    <cellStyle name="Normal 8 39 6 2 2" xfId="26678" xr:uid="{480101A6-2930-4BB3-8532-1FEAE38E9D48}"/>
    <cellStyle name="Normal 8 39 6 2 3" xfId="32172" xr:uid="{8D41F2FD-7E06-490B-9AC3-43A742ED726E}"/>
    <cellStyle name="Normal 8 39 6 2 4" xfId="37656" xr:uid="{5807882C-9DF2-4970-B31D-FD58D1C72B18}"/>
    <cellStyle name="Normal 8 39 6 3" xfId="23949" xr:uid="{46E23920-9493-4821-AB7F-E67CD09A4ED3}"/>
    <cellStyle name="Normal 8 39 6 4" xfId="29443" xr:uid="{845DAF0A-7DE2-49D2-96E2-ACC4B60ABBB4}"/>
    <cellStyle name="Normal 8 39 6 5" xfId="34927" xr:uid="{47ADAD0E-B74F-4AEC-8325-0A310E0B036D}"/>
    <cellStyle name="Normal 8 4" xfId="6671" xr:uid="{5BDBEACA-1639-4D73-A08B-B7A89DECACCC}"/>
    <cellStyle name="Normal 8 4 2" xfId="15081" xr:uid="{0CEF0E51-CC3B-42C3-B79D-BF3EE2563F39}"/>
    <cellStyle name="Normal 8 4 2 2" xfId="22368" xr:uid="{2842CDF9-1E5B-4B98-9980-2D589314C81F}"/>
    <cellStyle name="Normal 8 4 2 2 2" xfId="27924" xr:uid="{620C1F50-465A-435B-92FD-ABF16A72E493}"/>
    <cellStyle name="Normal 8 4 2 2 3" xfId="33418" xr:uid="{1505D16F-A647-48FF-8876-34C1372A5BFD}"/>
    <cellStyle name="Normal 8 4 2 2 4" xfId="38902" xr:uid="{DB1A64F1-A950-44B9-B202-A99CE57F35BB}"/>
    <cellStyle name="Normal 8 4 2 3" xfId="25195" xr:uid="{8B5AB735-2832-424E-97C7-F22D03919B6C}"/>
    <cellStyle name="Normal 8 4 2 4" xfId="30689" xr:uid="{CBD6F051-5051-4148-8EC2-C3BE5F009A81}"/>
    <cellStyle name="Normal 8 4 2 5" xfId="36173" xr:uid="{079F6962-50DA-4F36-90C4-98F5D48EB0B4}"/>
    <cellStyle name="Normal 8 4 3" xfId="12015" xr:uid="{B036227C-7818-4848-9880-E5E54F8E298A}"/>
    <cellStyle name="Normal 8 4 4" xfId="17251" xr:uid="{1F8CA4ED-51C6-4553-9C3F-31E9345A910C}"/>
    <cellStyle name="Normal 8 4 5" xfId="19481" xr:uid="{0896B45C-CAD9-429B-BEDF-2153254377BB}"/>
    <cellStyle name="Normal 8 4 6" xfId="9802" xr:uid="{ED36095C-7ABF-49C3-9662-2F655A016618}"/>
    <cellStyle name="Normal 8 4 6 2" xfId="21123" xr:uid="{5D62D3F4-AF34-40BF-B948-06EF59E84477}"/>
    <cellStyle name="Normal 8 4 6 2 2" xfId="26679" xr:uid="{52A87446-8F2E-4257-BB87-40817647AB6D}"/>
    <cellStyle name="Normal 8 4 6 2 3" xfId="32173" xr:uid="{53905F4B-65F6-4AB8-B5A1-B50956EF0132}"/>
    <cellStyle name="Normal 8 4 6 2 4" xfId="37657" xr:uid="{6F113685-287A-4195-A040-68117FB1C1B8}"/>
    <cellStyle name="Normal 8 4 6 3" xfId="23950" xr:uid="{8CFD3AC1-3330-4E78-83FD-3FBC43E46BD2}"/>
    <cellStyle name="Normal 8 4 6 4" xfId="29444" xr:uid="{AFD0059A-3F31-4B97-AF9E-DD0A81A03F50}"/>
    <cellStyle name="Normal 8 4 6 5" xfId="34928" xr:uid="{110695F5-C19C-41E6-9EB2-BFF414B7B2A2}"/>
    <cellStyle name="Normal 8 40" xfId="6672" xr:uid="{F149D461-FBCF-49A3-B239-09E44F0F8BF8}"/>
    <cellStyle name="Normal 8 40 2" xfId="15082" xr:uid="{BC1B3000-7C78-466B-87B5-BB8A06A7E8AA}"/>
    <cellStyle name="Normal 8 40 2 2" xfId="22369" xr:uid="{DBF70846-FC18-4B31-B3E6-D1664BD77558}"/>
    <cellStyle name="Normal 8 40 2 2 2" xfId="27925" xr:uid="{C314F530-E143-4D49-897B-A7E80BDAD675}"/>
    <cellStyle name="Normal 8 40 2 2 3" xfId="33419" xr:uid="{B87328A5-3E17-4E9A-AD14-5CBBFB22F404}"/>
    <cellStyle name="Normal 8 40 2 2 4" xfId="38903" xr:uid="{EDF4CEF6-D1C9-4E89-A054-ADAD40249A7C}"/>
    <cellStyle name="Normal 8 40 2 3" xfId="25196" xr:uid="{4D542413-62FB-4F96-BA1D-C022C04E4C53}"/>
    <cellStyle name="Normal 8 40 2 4" xfId="30690" xr:uid="{D3150E30-D38D-4A8C-9605-3CB6445E9095}"/>
    <cellStyle name="Normal 8 40 2 5" xfId="36174" xr:uid="{7528F9DB-BBC0-40E5-93B7-92273AACB7BA}"/>
    <cellStyle name="Normal 8 40 3" xfId="19482" xr:uid="{60F186B6-ADA9-4724-8351-34096617FF3F}"/>
    <cellStyle name="Normal 8 40 4" xfId="9803" xr:uid="{743F0B5F-9707-4896-A61B-A9FF985376AF}"/>
    <cellStyle name="Normal 8 40 4 2" xfId="21124" xr:uid="{49031B1F-4860-4760-8293-99E90AD9E3ED}"/>
    <cellStyle name="Normal 8 40 4 2 2" xfId="26680" xr:uid="{0324002F-78CC-4178-BA00-D1803F2317D2}"/>
    <cellStyle name="Normal 8 40 4 2 3" xfId="32174" xr:uid="{8CA21522-CF94-4E23-AED1-0DF8EC0BB610}"/>
    <cellStyle name="Normal 8 40 4 2 4" xfId="37658" xr:uid="{69D17A15-AE96-47A7-A32C-79076807FE46}"/>
    <cellStyle name="Normal 8 40 4 3" xfId="23951" xr:uid="{F1C843B6-91DA-45D4-8312-C4101C0A0B0D}"/>
    <cellStyle name="Normal 8 40 4 4" xfId="29445" xr:uid="{111545EC-5FB1-4F69-8F50-C9D417C1B658}"/>
    <cellStyle name="Normal 8 40 4 5" xfId="34929" xr:uid="{99549A86-C3D9-4371-B51A-AD0A9CAEBEF0}"/>
    <cellStyle name="Normal 8 41" xfId="7101" xr:uid="{5EAA7541-79BA-44D8-8D1C-68D6937CE7F3}"/>
    <cellStyle name="Normal 8 41 2" xfId="9804" xr:uid="{A9070D0E-C646-4876-AF07-D74CF45784CB}"/>
    <cellStyle name="Normal 8 41 2 2" xfId="21125" xr:uid="{E3106C1C-9FA7-4777-8922-D789F97A3284}"/>
    <cellStyle name="Normal 8 41 2 2 2" xfId="26681" xr:uid="{7371A229-99E5-4BF7-B498-ABC413368ABA}"/>
    <cellStyle name="Normal 8 41 2 2 3" xfId="32175" xr:uid="{FD2321C4-6E17-43DC-BA14-B1251A73DA05}"/>
    <cellStyle name="Normal 8 41 2 2 4" xfId="37659" xr:uid="{30F0C684-2274-4605-B70D-536CD3DAEA7C}"/>
    <cellStyle name="Normal 8 41 2 3" xfId="23952" xr:uid="{56B4576A-119E-4AA3-A119-282BEC772268}"/>
    <cellStyle name="Normal 8 41 2 4" xfId="29446" xr:uid="{D6F0030B-5DC7-41FF-A266-B97C7A443676}"/>
    <cellStyle name="Normal 8 41 2 5" xfId="34930" xr:uid="{27EF4BFD-98FE-44EA-868E-D0D2471C2C0B}"/>
    <cellStyle name="Normal 8 41 3" xfId="20098" xr:uid="{BA6DAA76-E7BB-44CC-8E1D-5A4908BDB435}"/>
    <cellStyle name="Normal 8 41 3 2" xfId="25654" xr:uid="{188A1893-BD36-4766-931E-5E1882F8F095}"/>
    <cellStyle name="Normal 8 41 3 3" xfId="31148" xr:uid="{4E83C6B8-05E6-4595-8395-36840136F637}"/>
    <cellStyle name="Normal 8 41 3 4" xfId="36632" xr:uid="{7D73EA50-79C9-49B2-9664-5B4572B2B7D9}"/>
    <cellStyle name="Normal 8 41 4" xfId="22925" xr:uid="{DE0971DA-1240-4C74-9D4B-CFAAB0505570}"/>
    <cellStyle name="Normal 8 41 5" xfId="28417" xr:uid="{7AF29D83-3002-45EC-929B-B5A34E11B87B}"/>
    <cellStyle name="Normal 8 41 6" xfId="33901" xr:uid="{4B615CEC-4666-4FB4-8851-B9BE85FED101}"/>
    <cellStyle name="Normal 8 42" xfId="7232" xr:uid="{09FA62A6-5ACC-4DAA-A759-F2211599C9DF}"/>
    <cellStyle name="Normal 8 42 2" xfId="9805" xr:uid="{DF3F2735-86E7-4287-8835-666A788B309F}"/>
    <cellStyle name="Normal 8 42 2 2" xfId="21126" xr:uid="{4B11D339-0809-4771-A223-CB03D0568F5C}"/>
    <cellStyle name="Normal 8 42 2 2 2" xfId="26682" xr:uid="{41A5A88C-FFDB-4BB8-BFAA-E41D835E2096}"/>
    <cellStyle name="Normal 8 42 2 2 3" xfId="32176" xr:uid="{F0DAE596-1819-4F1A-9373-4C811B31925F}"/>
    <cellStyle name="Normal 8 42 2 2 4" xfId="37660" xr:uid="{2E6CBAEB-CD8D-470E-BCCE-1126AD52BED8}"/>
    <cellStyle name="Normal 8 42 2 3" xfId="23953" xr:uid="{FD4BDBD4-479A-4EB3-90E7-DDF95994C9FC}"/>
    <cellStyle name="Normal 8 42 2 4" xfId="29447" xr:uid="{0FD67D54-C5A2-4804-9D26-D8C8C338C001}"/>
    <cellStyle name="Normal 8 42 2 5" xfId="34931" xr:uid="{1EE98DA6-BBAC-4AC1-84E5-8B3AD1A16EED}"/>
    <cellStyle name="Normal 8 42 3" xfId="20120" xr:uid="{083A4AD0-1F44-4AB7-AEE6-DF46E90C95B9}"/>
    <cellStyle name="Normal 8 42 3 2" xfId="25676" xr:uid="{EFAFFE68-7F62-42D7-A871-169C052B9E91}"/>
    <cellStyle name="Normal 8 42 3 3" xfId="31170" xr:uid="{B641305A-3759-4B28-8241-B922E327CBDA}"/>
    <cellStyle name="Normal 8 42 3 4" xfId="36654" xr:uid="{2BAF8FCA-D264-4389-8B78-9018B78FF61B}"/>
    <cellStyle name="Normal 8 42 4" xfId="22947" xr:uid="{00AA9957-EE30-4AA0-AAC7-509E47B10EA5}"/>
    <cellStyle name="Normal 8 42 5" xfId="28439" xr:uid="{3F1343D8-C3F6-435A-8096-525A98927DE7}"/>
    <cellStyle name="Normal 8 42 6" xfId="33923" xr:uid="{26509D64-9E52-4E6E-8A5F-976B2C585254}"/>
    <cellStyle name="Normal 8 43" xfId="7322" xr:uid="{EB9A6AE8-039B-452C-A704-764E23EF7318}"/>
    <cellStyle name="Normal 8 43 2" xfId="9806" xr:uid="{B3FC2DE4-9B21-4089-8109-23F5AC13AAE0}"/>
    <cellStyle name="Normal 8 43 2 2" xfId="21127" xr:uid="{5BA7C770-6B4F-4726-9869-BFBAC9B589B2}"/>
    <cellStyle name="Normal 8 43 2 2 2" xfId="26683" xr:uid="{B8D36861-E260-4C0A-A0A1-BF4FDF2F05D2}"/>
    <cellStyle name="Normal 8 43 2 2 3" xfId="32177" xr:uid="{007271B2-131F-41B7-AEEF-EB223208B8FB}"/>
    <cellStyle name="Normal 8 43 2 2 4" xfId="37661" xr:uid="{1D251C20-99F7-4AF4-AD42-30D5E5619327}"/>
    <cellStyle name="Normal 8 43 2 3" xfId="23954" xr:uid="{FBCB57B8-2B84-4089-8358-FF5B47718E1D}"/>
    <cellStyle name="Normal 8 43 2 4" xfId="29448" xr:uid="{12A64328-9203-46F8-9007-1D180AC8AEBF}"/>
    <cellStyle name="Normal 8 43 2 5" xfId="34932" xr:uid="{E6183F4D-8A79-4174-AC28-F477EFEAF1E1}"/>
    <cellStyle name="Normal 8 43 3" xfId="20206" xr:uid="{D37FA241-8EF9-4501-9AB2-BCD503E059F4}"/>
    <cellStyle name="Normal 8 43 3 2" xfId="25762" xr:uid="{9BC22D79-B83A-44B4-88F1-1E407E21C0F6}"/>
    <cellStyle name="Normal 8 43 3 3" xfId="31256" xr:uid="{6CE1EE04-F724-4577-B3A8-8C4D45D91AD4}"/>
    <cellStyle name="Normal 8 43 3 4" xfId="36740" xr:uid="{AF6ABEC3-A7B5-4C69-A819-C76EAB3340C6}"/>
    <cellStyle name="Normal 8 43 4" xfId="23033" xr:uid="{31350B6A-95F9-4F01-A108-89C76B7AF485}"/>
    <cellStyle name="Normal 8 43 5" xfId="28525" xr:uid="{A3550DD6-7A5D-4962-9CBE-8E5BEF52E8A2}"/>
    <cellStyle name="Normal 8 43 6" xfId="34009" xr:uid="{F4E4DB74-5D1A-4AA8-9D3C-C75EF4E209C9}"/>
    <cellStyle name="Normal 8 44" xfId="7387" xr:uid="{0DB7088C-2F11-40C1-8F72-386E9FB124AA}"/>
    <cellStyle name="Normal 8 44 2" xfId="20271" xr:uid="{E476D4DF-0B11-46A3-B4CD-ECD452BA80B8}"/>
    <cellStyle name="Normal 8 44 2 2" xfId="25827" xr:uid="{17090364-1A54-4D6D-AD30-912A8979F291}"/>
    <cellStyle name="Normal 8 44 2 3" xfId="31321" xr:uid="{7EF0AAF6-AC72-4FD3-A490-7495DF7B4EE0}"/>
    <cellStyle name="Normal 8 44 2 4" xfId="36805" xr:uid="{D0C83881-FC55-470E-97EA-B09E39B47D8D}"/>
    <cellStyle name="Normal 8 44 3" xfId="23098" xr:uid="{913FC0BE-A05B-4412-940B-8EDEFC75E38B}"/>
    <cellStyle name="Normal 8 44 4" xfId="28592" xr:uid="{172B6517-A607-4482-B5E6-553D620F2E7A}"/>
    <cellStyle name="Normal 8 44 5" xfId="34076" xr:uid="{EA96B33A-677C-4135-B3CB-D8B433AEA1E5}"/>
    <cellStyle name="Normal 8 45" xfId="11982" xr:uid="{6E9489FC-8572-4889-BAF4-132CC1057CBB}"/>
    <cellStyle name="Normal 8 46" xfId="17218" xr:uid="{14E0E571-8F94-48B5-8456-FFE7CC42EC7A}"/>
    <cellStyle name="Normal 8 47" xfId="19448" xr:uid="{74FB53BF-0DBF-4611-8CEA-0E73F5B02F96}"/>
    <cellStyle name="Normal 8 48" xfId="22795" xr:uid="{CAD9C422-03CD-4C7C-BC9F-860C8E527A63}"/>
    <cellStyle name="Normal 8 48 2" xfId="28341" xr:uid="{8347EE94-95A0-477B-A327-2BC44FC1C013}"/>
    <cellStyle name="Normal 8 48 3" xfId="33829" xr:uid="{4F414DC8-A410-484F-A447-80B9EF171E51}"/>
    <cellStyle name="Normal 8 48 4" xfId="39313" xr:uid="{FD35FC97-0D39-4ECE-AC27-0D8921F40263}"/>
    <cellStyle name="Normal 8 49" xfId="6638" xr:uid="{BEE9C9F2-69DE-4E54-9DDD-083F8B08384E}"/>
    <cellStyle name="Normal 8 5" xfId="6673" xr:uid="{6ADD40DD-94BE-4B36-AA2D-A986B52A3451}"/>
    <cellStyle name="Normal 8 5 2" xfId="15083" xr:uid="{122AAB26-82FE-4CEA-B9EA-0595EE0DB359}"/>
    <cellStyle name="Normal 8 5 2 2" xfId="22370" xr:uid="{23A84FB4-7837-479D-95F7-C22F1F527BE4}"/>
    <cellStyle name="Normal 8 5 2 2 2" xfId="27926" xr:uid="{87A9F20C-2EA6-4A43-88A5-297445294824}"/>
    <cellStyle name="Normal 8 5 2 2 3" xfId="33420" xr:uid="{91DEE483-958A-4509-A8DC-942F57858FAF}"/>
    <cellStyle name="Normal 8 5 2 2 4" xfId="38904" xr:uid="{77AFE228-9991-4EBB-92EC-7B557A595B63}"/>
    <cellStyle name="Normal 8 5 2 3" xfId="25197" xr:uid="{5F0D5D2F-3A26-41BB-85D3-61E799BFCB7E}"/>
    <cellStyle name="Normal 8 5 2 4" xfId="30691" xr:uid="{7D8C5BC1-EA0C-4E0D-B730-CA00945C8E25}"/>
    <cellStyle name="Normal 8 5 2 5" xfId="36175" xr:uid="{FDF2BB4B-2B50-4AD6-BF42-1F44437B36E6}"/>
    <cellStyle name="Normal 8 5 3" xfId="12016" xr:uid="{E2F1DB69-F0BB-46A8-9D81-54694384DABA}"/>
    <cellStyle name="Normal 8 5 4" xfId="17252" xr:uid="{0C553F59-C850-452B-8083-D1A29DDF1AF5}"/>
    <cellStyle name="Normal 8 5 5" xfId="19483" xr:uid="{246C8318-1101-4FE3-8960-51DC7507D6E5}"/>
    <cellStyle name="Normal 8 5 6" xfId="9807" xr:uid="{96D81848-8F46-457F-8440-6DD28C7A22CD}"/>
    <cellStyle name="Normal 8 5 6 2" xfId="21128" xr:uid="{F2ECBB2B-EE24-4BA4-B4A5-74C5C2B421A6}"/>
    <cellStyle name="Normal 8 5 6 2 2" xfId="26684" xr:uid="{E8FA4F2D-44AD-4A52-9A27-77CDC74BC40B}"/>
    <cellStyle name="Normal 8 5 6 2 3" xfId="32178" xr:uid="{840E13D0-5040-443A-A98F-DE86FCC711D5}"/>
    <cellStyle name="Normal 8 5 6 2 4" xfId="37662" xr:uid="{2C0E7405-33AD-4CDD-BF2B-BD81DC1E11EF}"/>
    <cellStyle name="Normal 8 5 6 3" xfId="23955" xr:uid="{B5B2CA16-D8B8-4042-8498-C8F41115B89D}"/>
    <cellStyle name="Normal 8 5 6 4" xfId="29449" xr:uid="{B4CEACD5-1842-4629-8478-7130FFE06791}"/>
    <cellStyle name="Normal 8 5 6 5" xfId="34933" xr:uid="{4A3805E2-929D-4F63-8ACE-2B9A7914123A}"/>
    <cellStyle name="Normal 8 6" xfId="6674" xr:uid="{9266800B-DFA4-49EF-A9FC-AF19EEE73932}"/>
    <cellStyle name="Normal 8 6 2" xfId="15084" xr:uid="{9FBDFA78-D901-4C2C-AAFB-BA5197A07E47}"/>
    <cellStyle name="Normal 8 6 2 2" xfId="22371" xr:uid="{9A6ED274-6C92-4A60-8641-0CEF20B5778C}"/>
    <cellStyle name="Normal 8 6 2 2 2" xfId="27927" xr:uid="{DE66D136-2B9B-4E11-A5AD-DD20B96C8BC7}"/>
    <cellStyle name="Normal 8 6 2 2 3" xfId="33421" xr:uid="{398D4ACD-82E5-4202-94FA-0517A02057C3}"/>
    <cellStyle name="Normal 8 6 2 2 4" xfId="38905" xr:uid="{FB6CF656-D65E-44AE-AB78-73C3AC1EFDFF}"/>
    <cellStyle name="Normal 8 6 2 3" xfId="25198" xr:uid="{AAD07552-042D-4416-AACD-E9D7185EECC8}"/>
    <cellStyle name="Normal 8 6 2 4" xfId="30692" xr:uid="{47BAE687-6C3C-4310-9B7B-A376FA256153}"/>
    <cellStyle name="Normal 8 6 2 5" xfId="36176" xr:uid="{1218D5B1-698C-47B7-94E4-887DCA08F592}"/>
    <cellStyle name="Normal 8 6 3" xfId="12017" xr:uid="{03DF4CFA-0DE0-4A1B-818E-B0F22B5740F1}"/>
    <cellStyle name="Normal 8 6 4" xfId="17253" xr:uid="{120BAD2C-99DC-45C0-B892-E810A546FCCE}"/>
    <cellStyle name="Normal 8 6 5" xfId="19484" xr:uid="{414EECF3-2740-4624-A46B-C09421590EC3}"/>
    <cellStyle name="Normal 8 6 6" xfId="9808" xr:uid="{C39C0363-2F03-4258-83BD-20BA70D8E140}"/>
    <cellStyle name="Normal 8 6 6 2" xfId="21129" xr:uid="{7C726FDD-E3EA-4493-8E6B-788D7ED679BE}"/>
    <cellStyle name="Normal 8 6 6 2 2" xfId="26685" xr:uid="{88987A21-ECC4-4D8C-BC1B-96410E9087DF}"/>
    <cellStyle name="Normal 8 6 6 2 3" xfId="32179" xr:uid="{890ABF16-B806-4AEE-B877-9E6875757498}"/>
    <cellStyle name="Normal 8 6 6 2 4" xfId="37663" xr:uid="{223F8828-FF38-4AB9-9E43-D270F1F51FBB}"/>
    <cellStyle name="Normal 8 6 6 3" xfId="23956" xr:uid="{15754495-B3DC-40E2-AB2D-08915CB44265}"/>
    <cellStyle name="Normal 8 6 6 4" xfId="29450" xr:uid="{D378EBDB-3B4E-4546-8A96-7BD59D4506DC}"/>
    <cellStyle name="Normal 8 6 6 5" xfId="34934" xr:uid="{268C7896-2CA3-49BD-8CC3-F30B30064218}"/>
    <cellStyle name="Normal 8 7" xfId="6675" xr:uid="{0F60BF20-DC49-4130-9425-C59B089ECA6B}"/>
    <cellStyle name="Normal 8 7 2" xfId="15085" xr:uid="{3E74882A-484D-4676-BE23-3AE122380848}"/>
    <cellStyle name="Normal 8 7 2 2" xfId="22372" xr:uid="{86F462D8-BCD6-42BD-B02D-C9361DBD2AEE}"/>
    <cellStyle name="Normal 8 7 2 2 2" xfId="27928" xr:uid="{91203DB5-599C-41FB-AF92-DA6343346E34}"/>
    <cellStyle name="Normal 8 7 2 2 3" xfId="33422" xr:uid="{503B893F-A906-4991-8570-8259B1027DCB}"/>
    <cellStyle name="Normal 8 7 2 2 4" xfId="38906" xr:uid="{9A0D69C6-B562-43F6-9D49-703E23D9EA4B}"/>
    <cellStyle name="Normal 8 7 2 3" xfId="25199" xr:uid="{FDDE7C20-6C7C-4036-A90F-D8D6660637B4}"/>
    <cellStyle name="Normal 8 7 2 4" xfId="30693" xr:uid="{24DDF256-C56C-4EEA-8AB5-5E7A649A8591}"/>
    <cellStyle name="Normal 8 7 2 5" xfId="36177" xr:uid="{2524535F-1D8D-4011-A32F-D54E5C2A6B04}"/>
    <cellStyle name="Normal 8 7 3" xfId="12018" xr:uid="{04A1A3D4-A95F-4E1C-B756-1A24A8069CF2}"/>
    <cellStyle name="Normal 8 7 4" xfId="17254" xr:uid="{28B14A7A-061D-486B-A98D-4630CB4EFBE0}"/>
    <cellStyle name="Normal 8 7 5" xfId="19485" xr:uid="{B273F01B-F22C-4E15-876D-2F523902FB14}"/>
    <cellStyle name="Normal 8 7 6" xfId="9809" xr:uid="{3631F344-0638-4F11-AB2D-BF008983F7F7}"/>
    <cellStyle name="Normal 8 7 6 2" xfId="21130" xr:uid="{B9BB903B-1170-43F9-AA68-52DA089E0210}"/>
    <cellStyle name="Normal 8 7 6 2 2" xfId="26686" xr:uid="{A8F1990B-70AC-4ED9-A4DC-307214FFD1E9}"/>
    <cellStyle name="Normal 8 7 6 2 3" xfId="32180" xr:uid="{3BF72122-5BA5-49A6-9696-678813304370}"/>
    <cellStyle name="Normal 8 7 6 2 4" xfId="37664" xr:uid="{0ED30874-CAD0-48EA-BC47-E91B8895B47C}"/>
    <cellStyle name="Normal 8 7 6 3" xfId="23957" xr:uid="{9710EE77-7B8F-4104-944C-B190D3DF2FAE}"/>
    <cellStyle name="Normal 8 7 6 4" xfId="29451" xr:uid="{23089A31-91B2-47A5-938B-4D6988E67694}"/>
    <cellStyle name="Normal 8 7 6 5" xfId="34935" xr:uid="{A4EB4ED1-9883-403D-9924-CF4120501956}"/>
    <cellStyle name="Normal 8 8" xfId="6676" xr:uid="{930FDB3C-BC1C-40B0-88AE-17FF065EC2F2}"/>
    <cellStyle name="Normal 8 8 2" xfId="15086" xr:uid="{7918A381-8D9C-44CD-95CB-1FA028875962}"/>
    <cellStyle name="Normal 8 8 2 2" xfId="22373" xr:uid="{07546CE0-E4B5-49FE-9C5C-4FC28DFC18E9}"/>
    <cellStyle name="Normal 8 8 2 2 2" xfId="27929" xr:uid="{3D179BB7-D4B3-429B-806E-A510DF200D4C}"/>
    <cellStyle name="Normal 8 8 2 2 3" xfId="33423" xr:uid="{ED980469-0B08-4742-B00C-58649BA332F4}"/>
    <cellStyle name="Normal 8 8 2 2 4" xfId="38907" xr:uid="{2AFA63D6-1168-42F8-9F13-BB0E4A185C38}"/>
    <cellStyle name="Normal 8 8 2 3" xfId="25200" xr:uid="{4675114A-5B03-4854-9F9C-897B729F2F34}"/>
    <cellStyle name="Normal 8 8 2 4" xfId="30694" xr:uid="{CB1118A9-66CB-4DFF-AFD3-90A214E0B6CF}"/>
    <cellStyle name="Normal 8 8 2 5" xfId="36178" xr:uid="{3074DCDB-748D-40BF-85BB-4A45F6981972}"/>
    <cellStyle name="Normal 8 8 3" xfId="12019" xr:uid="{1BEC5D2F-7925-482B-BF8C-44642260D610}"/>
    <cellStyle name="Normal 8 8 4" xfId="17255" xr:uid="{24E07C70-F333-466C-B7C5-BB269D9C2C54}"/>
    <cellStyle name="Normal 8 8 5" xfId="19486" xr:uid="{227DB595-F258-49B9-8C31-89C33537E3A8}"/>
    <cellStyle name="Normal 8 8 6" xfId="9810" xr:uid="{FC6807BD-C7C4-4ECE-8E63-588322306040}"/>
    <cellStyle name="Normal 8 8 6 2" xfId="21131" xr:uid="{13BCAF18-C720-4989-A805-C68948112308}"/>
    <cellStyle name="Normal 8 8 6 2 2" xfId="26687" xr:uid="{43356D8B-890C-4351-914D-562C11B6C2B8}"/>
    <cellStyle name="Normal 8 8 6 2 3" xfId="32181" xr:uid="{F0602C5C-EBD6-481B-92C1-AC91C6C03FED}"/>
    <cellStyle name="Normal 8 8 6 2 4" xfId="37665" xr:uid="{993FF814-34C1-4825-A3FB-7BA2A5192953}"/>
    <cellStyle name="Normal 8 8 6 3" xfId="23958" xr:uid="{D1D21D9D-192C-40F5-B4F1-6C34712879A9}"/>
    <cellStyle name="Normal 8 8 6 4" xfId="29452" xr:uid="{0A082C9C-C2E8-4474-9A54-7A7556165080}"/>
    <cellStyle name="Normal 8 8 6 5" xfId="34936" xr:uid="{8AC9C110-6B4F-43E9-B679-5686A1463045}"/>
    <cellStyle name="Normal 8 9" xfId="6677" xr:uid="{59DE1FA7-3ADD-4F2F-A525-5BF262791E2C}"/>
    <cellStyle name="Normal 8 9 2" xfId="15087" xr:uid="{19B143A7-0D43-4E4E-A275-B99CB9D98A92}"/>
    <cellStyle name="Normal 8 9 2 2" xfId="22374" xr:uid="{E4FE8C71-DFD8-497A-A7E4-B463C6EDA7CD}"/>
    <cellStyle name="Normal 8 9 2 2 2" xfId="27930" xr:uid="{D844A29D-915B-418F-8656-3F975BACF151}"/>
    <cellStyle name="Normal 8 9 2 2 3" xfId="33424" xr:uid="{E3CA40FF-36A2-43A9-94AB-2FB6204C75BA}"/>
    <cellStyle name="Normal 8 9 2 2 4" xfId="38908" xr:uid="{A1ED80B0-DA4C-487A-8B15-4E49A133CE95}"/>
    <cellStyle name="Normal 8 9 2 3" xfId="25201" xr:uid="{3AE5636C-2060-4918-AEB2-77C675CC2DE2}"/>
    <cellStyle name="Normal 8 9 2 4" xfId="30695" xr:uid="{F2CD4272-A7DC-4501-98AA-C658AA0E441E}"/>
    <cellStyle name="Normal 8 9 2 5" xfId="36179" xr:uid="{3B5EE937-332E-4B16-8FAC-F93D05E87F06}"/>
    <cellStyle name="Normal 8 9 3" xfId="12020" xr:uid="{1F753663-430C-429B-AEEB-3DF1CFE9D805}"/>
    <cellStyle name="Normal 8 9 4" xfId="17256" xr:uid="{FC034775-B4D1-4472-B8CB-51C5F4B265E0}"/>
    <cellStyle name="Normal 8 9 5" xfId="19487" xr:uid="{F1ED81FB-92EE-46F3-A9C1-54A353B4DD75}"/>
    <cellStyle name="Normal 8 9 6" xfId="9811" xr:uid="{36F76765-5CE8-480B-BF51-3F2764D5DC97}"/>
    <cellStyle name="Normal 8 9 6 2" xfId="21132" xr:uid="{074CB2BC-415F-4F0F-AE39-0D8A895CE82A}"/>
    <cellStyle name="Normal 8 9 6 2 2" xfId="26688" xr:uid="{A7C90857-0B8A-4118-BC02-23AF1E893287}"/>
    <cellStyle name="Normal 8 9 6 2 3" xfId="32182" xr:uid="{EF4073F0-1003-4606-9A96-4F20EB4E9561}"/>
    <cellStyle name="Normal 8 9 6 2 4" xfId="37666" xr:uid="{5D44D440-6591-41A1-8229-4D731946B9C5}"/>
    <cellStyle name="Normal 8 9 6 3" xfId="23959" xr:uid="{200B2B64-7911-46D0-86C0-2FDD826297C0}"/>
    <cellStyle name="Normal 8 9 6 4" xfId="29453" xr:uid="{E2406BC6-81A7-4455-A80D-560BF371376F}"/>
    <cellStyle name="Normal 8 9 6 5" xfId="34937" xr:uid="{EF4685C9-B035-439C-8094-7D1D97336B89}"/>
    <cellStyle name="Normal 80" xfId="7242" xr:uid="{C8A827E3-0FAD-4ACB-9532-7767700A6C06}"/>
    <cellStyle name="Normal 80 2" xfId="19986" xr:uid="{B8893B4B-6DFE-443F-9D38-1CED8BDE0847}"/>
    <cellStyle name="Normal 80 2 2" xfId="22720" xr:uid="{83DC38CF-A379-4638-ABA3-89B8F14E3812}"/>
    <cellStyle name="Normal 80 2 2 2" xfId="28276" xr:uid="{6B3E4728-8AE8-4382-9CBB-7969C6DB10CB}"/>
    <cellStyle name="Normal 80 2 2 3" xfId="33770" xr:uid="{4B33AE2C-094F-4773-B4B0-8994FA26ABD1}"/>
    <cellStyle name="Normal 80 2 2 4" xfId="39254" xr:uid="{16B1F076-6E3F-4811-BE35-C05AAB03D861}"/>
    <cellStyle name="Normal 80 2 3" xfId="25547" xr:uid="{8C9378C8-50D4-4D77-8555-375179E6C736}"/>
    <cellStyle name="Normal 80 2 4" xfId="31041" xr:uid="{B6408EB8-6529-47AA-BCB5-ECC2F4BBE681}"/>
    <cellStyle name="Normal 80 2 5" xfId="36525" xr:uid="{D3C244A8-0F22-4FB2-A405-394C43DAB118}"/>
    <cellStyle name="Normal 80 3" xfId="20130" xr:uid="{AA0272B5-BC43-404F-BCE3-303363122395}"/>
    <cellStyle name="Normal 80 3 2" xfId="25686" xr:uid="{1529679C-DB57-4043-8D54-5D1FBD31F488}"/>
    <cellStyle name="Normal 80 3 3" xfId="31180" xr:uid="{38CD4E36-C5D8-44C8-83C7-D48A44B2D8DF}"/>
    <cellStyle name="Normal 80 3 4" xfId="36664" xr:uid="{51951093-265A-482F-B2C3-F0D74863383D}"/>
    <cellStyle name="Normal 80 4" xfId="22957" xr:uid="{FA10E820-8E52-40E5-BA3D-1C4285FFAAB3}"/>
    <cellStyle name="Normal 80 5" xfId="28449" xr:uid="{27F67DB8-AA8C-4B5E-832D-D8C3BD1E4F74}"/>
    <cellStyle name="Normal 80 6" xfId="33933" xr:uid="{ED14148D-B958-49DC-88B2-46670864972F}"/>
    <cellStyle name="Normal 800" xfId="39981" xr:uid="{DA34B540-B1CD-49A5-A6B8-C1BD86678675}"/>
    <cellStyle name="Normal 801" xfId="39982" xr:uid="{944B2DBF-4DE2-4E05-BCD0-53B4EB32C3BA}"/>
    <cellStyle name="Normal 802" xfId="396" xr:uid="{1C1C2C7A-83C0-4CB2-ACAF-A43E1EB3CBA3}"/>
    <cellStyle name="Normal 802 2" xfId="40254" xr:uid="{0A236026-54B2-4E57-996D-3B032FD91B4A}"/>
    <cellStyle name="Normal 803" xfId="39983" xr:uid="{96E65623-5F51-4AE4-B0DF-06AB21CCFE09}"/>
    <cellStyle name="Normal 804" xfId="39984" xr:uid="{F5F780C1-712F-4D23-B5E4-9CD2A73DD47E}"/>
    <cellStyle name="Normal 805" xfId="39985" xr:uid="{BC6BCD31-BEC9-40F4-A957-F6EB1600B95A}"/>
    <cellStyle name="Normal 806" xfId="39986" xr:uid="{66F30905-D270-4683-A56C-DAE8C0575366}"/>
    <cellStyle name="Normal 807" xfId="39987" xr:uid="{992A3755-7758-487D-93DD-C085F6A13741}"/>
    <cellStyle name="Normal 808" xfId="39988" xr:uid="{F5E9A09D-F763-4380-90A8-56DC9CB8E3E1}"/>
    <cellStyle name="Normal 809" xfId="39989" xr:uid="{3197E255-B74F-4652-9693-7D4213892047}"/>
    <cellStyle name="Normal 81" xfId="7243" xr:uid="{4672C96D-24FE-42EE-AA70-D318D51F1EBB}"/>
    <cellStyle name="Normal 81 2" xfId="19987" xr:uid="{E14F6D90-C3CE-4785-8620-264AA3B559C7}"/>
    <cellStyle name="Normal 81 2 2" xfId="22721" xr:uid="{6A832999-2456-43BE-AAD8-4BF68E4E0967}"/>
    <cellStyle name="Normal 81 2 2 2" xfId="28277" xr:uid="{8D937B68-32AE-4A54-B998-751A74D94CAA}"/>
    <cellStyle name="Normal 81 2 2 3" xfId="33771" xr:uid="{02F68C84-922D-46FC-A968-D2AF0B652C6E}"/>
    <cellStyle name="Normal 81 2 2 4" xfId="39255" xr:uid="{50A420B1-B5B5-4EEA-98C8-FD50A59CE3CD}"/>
    <cellStyle name="Normal 81 2 3" xfId="25548" xr:uid="{FE118561-4D04-437C-8811-35880A25456A}"/>
    <cellStyle name="Normal 81 2 4" xfId="31042" xr:uid="{1B45293A-6F5B-4FD9-9C56-1791F2EAD1B6}"/>
    <cellStyle name="Normal 81 2 5" xfId="36526" xr:uid="{85DB8BB6-6D99-42EE-8B8B-008EACEE5768}"/>
    <cellStyle name="Normal 81 3" xfId="20131" xr:uid="{1892B334-0D40-4161-89A5-FA5F674E8B9A}"/>
    <cellStyle name="Normal 81 3 2" xfId="25687" xr:uid="{C1DA5AD0-A999-4FCC-81AC-2DC30005BA41}"/>
    <cellStyle name="Normal 81 3 3" xfId="31181" xr:uid="{C5E24B44-A825-4021-B844-27259699D341}"/>
    <cellStyle name="Normal 81 3 4" xfId="36665" xr:uid="{4972E5DB-E157-4A28-98F9-7585663F3C37}"/>
    <cellStyle name="Normal 81 4" xfId="22958" xr:uid="{CAA85274-632E-4903-A1D3-B24ADA3276D5}"/>
    <cellStyle name="Normal 81 5" xfId="28450" xr:uid="{30BEB851-40D4-4C0F-91DD-BF2013F7A85C}"/>
    <cellStyle name="Normal 81 6" xfId="33934" xr:uid="{BFCE0CF6-E293-41AE-B296-E2BC92547C78}"/>
    <cellStyle name="Normal 810" xfId="39990" xr:uid="{122643D9-66D4-4299-AF44-B88E88E3C67C}"/>
    <cellStyle name="Normal 811" xfId="39991" xr:uid="{D7C0070E-C122-4F59-BDF9-97C4F17D187F}"/>
    <cellStyle name="Normal 812" xfId="39994" xr:uid="{477422C4-5518-4F9D-AB09-76C4B7C119B7}"/>
    <cellStyle name="Normal 813" xfId="39995" xr:uid="{FC2C0761-D4DB-4F7D-AA8E-874E6EC51316}"/>
    <cellStyle name="Normal 814" xfId="39996" xr:uid="{E861CBBF-41BB-40FA-88E8-F1953D06A063}"/>
    <cellStyle name="Normal 815" xfId="39997" xr:uid="{47A5E593-A964-438C-9594-FC1BABF987C6}"/>
    <cellStyle name="Normal 816" xfId="39998" xr:uid="{4712E6F5-ECBB-487C-9237-53A28FC01368}"/>
    <cellStyle name="Normal 817" xfId="39999" xr:uid="{060A2D1C-A6C2-47FD-8C7D-9AC4D5559785}"/>
    <cellStyle name="Normal 818" xfId="40000" xr:uid="{5D1F7CED-FF3D-45BF-83F7-BB41318D22B8}"/>
    <cellStyle name="Normal 819" xfId="40001" xr:uid="{12C62A80-0C9F-4341-A5DA-D31DC118A502}"/>
    <cellStyle name="Normal 82" xfId="7244" xr:uid="{A1AEDB6D-7CEF-4603-A310-0D2CC08F5113}"/>
    <cellStyle name="Normal 82 2" xfId="19988" xr:uid="{3A21BA67-CFC8-4161-B13F-05CBC07A6070}"/>
    <cellStyle name="Normal 82 2 2" xfId="22722" xr:uid="{B2F7D019-18E6-4A2F-A4D6-CFF376F67E80}"/>
    <cellStyle name="Normal 82 2 2 2" xfId="28278" xr:uid="{78B9EE80-B93C-45E1-B1B4-B0CC96C48F0C}"/>
    <cellStyle name="Normal 82 2 2 3" xfId="33772" xr:uid="{FA472770-2B7C-416F-A68C-47FCC5817C60}"/>
    <cellStyle name="Normal 82 2 2 4" xfId="39256" xr:uid="{5281CB12-15BA-4A77-93EB-9669916049AB}"/>
    <cellStyle name="Normal 82 2 3" xfId="25549" xr:uid="{83FD5833-563E-4837-87B0-8C9204F749F0}"/>
    <cellStyle name="Normal 82 2 4" xfId="31043" xr:uid="{9982719B-6AA9-499E-9FA5-7A9F8A514E69}"/>
    <cellStyle name="Normal 82 2 5" xfId="36527" xr:uid="{5B0E6394-2E41-4521-AE7A-B415EC5D18FD}"/>
    <cellStyle name="Normal 82 3" xfId="20132" xr:uid="{417D1010-5B3F-468B-8F7A-0FE5F7CB81CA}"/>
    <cellStyle name="Normal 82 3 2" xfId="25688" xr:uid="{F3D326B8-46BB-4564-BFDE-95284D511B06}"/>
    <cellStyle name="Normal 82 3 3" xfId="31182" xr:uid="{1AE7D93A-D673-4723-9F77-90EF797803E6}"/>
    <cellStyle name="Normal 82 3 4" xfId="36666" xr:uid="{06860624-97A2-4851-8543-4FE863FD68E7}"/>
    <cellStyle name="Normal 82 4" xfId="22959" xr:uid="{36F784AE-7587-491A-A3E5-4A9E0608D436}"/>
    <cellStyle name="Normal 82 5" xfId="28451" xr:uid="{3B765E41-C948-4AE7-95DD-CBADAF76C80B}"/>
    <cellStyle name="Normal 82 6" xfId="33935" xr:uid="{D62AC28A-FE0C-40EE-B5B7-2B9C6EE5FB80}"/>
    <cellStyle name="Normal 820" xfId="40002" xr:uid="{CD5EF3FA-8459-48A9-A64C-D49E308B93CA}"/>
    <cellStyle name="Normal 821" xfId="40003" xr:uid="{00978D4E-0BAD-4ECE-BE16-36CCAE351976}"/>
    <cellStyle name="Normal 822" xfId="40004" xr:uid="{04BA79F3-9C07-4CC8-A5BA-CB0181230986}"/>
    <cellStyle name="Normal 823" xfId="40005" xr:uid="{837C10E2-3963-4544-B1DF-2E0C53074449}"/>
    <cellStyle name="Normal 824" xfId="40006" xr:uid="{03F31150-FBF2-4972-B2DA-AA9D4354A18D}"/>
    <cellStyle name="Normal 825" xfId="40007" xr:uid="{1CFF9D43-0456-4550-B81B-0FB192A7B41E}"/>
    <cellStyle name="Normal 826" xfId="40008" xr:uid="{49AA59BC-9EB9-4FE4-9D10-FBFEB7FA02D9}"/>
    <cellStyle name="Normal 827" xfId="40009" xr:uid="{984A7FD0-8923-45CC-9B98-4D933FCFFD97}"/>
    <cellStyle name="Normal 828" xfId="40010" xr:uid="{E93ACF3D-3EDD-4E05-B348-E235F732C757}"/>
    <cellStyle name="Normal 829" xfId="40011" xr:uid="{EE893CC0-573C-4983-8D83-CE2D44FBED30}"/>
    <cellStyle name="Normal 83" xfId="7245" xr:uid="{79DD300F-1E69-440C-9D00-5454221B7B32}"/>
    <cellStyle name="Normal 830" xfId="40012" xr:uid="{1B78C4B1-1D57-4749-90B9-59B926493639}"/>
    <cellStyle name="Normal 831" xfId="40013" xr:uid="{6B67C0CA-28EA-4907-9028-9B1D86D91A7B}"/>
    <cellStyle name="Normal 832" xfId="40014" xr:uid="{7C055B15-97F7-43C3-A0A9-252837178130}"/>
    <cellStyle name="Normal 833" xfId="40015" xr:uid="{FBAACC19-6361-44D1-9F29-B3E9DF03E00E}"/>
    <cellStyle name="Normal 834" xfId="40016" xr:uid="{19615231-10B0-43BA-BE19-D384BA50A8C9}"/>
    <cellStyle name="Normal 835" xfId="40017" xr:uid="{A91877CF-8112-478A-9B3A-C6132ABC67AD}"/>
    <cellStyle name="Normal 836" xfId="40018" xr:uid="{87E155E8-46D8-43CB-B754-777FDB1B38CA}"/>
    <cellStyle name="Normal 837" xfId="40019" xr:uid="{738AE712-310F-44B9-866B-E472168D30C3}"/>
    <cellStyle name="Normal 838" xfId="40020" xr:uid="{9FBC7658-9B9C-488F-B1EE-3067BDB2576C}"/>
    <cellStyle name="Normal 839" xfId="40021" xr:uid="{886A4622-DE36-4F85-B21A-19BE0F87E6CB}"/>
    <cellStyle name="Normal 84" xfId="7299" xr:uid="{451C4C5E-0CC8-4A57-8460-9857335B7729}"/>
    <cellStyle name="Normal 84 2" xfId="19993" xr:uid="{B7D2F34D-12A3-4626-9B23-3062782FBA35}"/>
    <cellStyle name="Normal 84 2 2" xfId="22727" xr:uid="{A9621FD2-DB24-4F48-9C98-A380E5A5495C}"/>
    <cellStyle name="Normal 84 2 2 2" xfId="28283" xr:uid="{7DA084B4-1B1E-49B0-868D-6C0BFBF48EFB}"/>
    <cellStyle name="Normal 84 2 2 3" xfId="33777" xr:uid="{911F1B66-9A76-46C2-A02E-A1661E3B91E6}"/>
    <cellStyle name="Normal 84 2 2 4" xfId="39261" xr:uid="{ECBFEB8B-4698-4F0D-A068-8360E37C07CB}"/>
    <cellStyle name="Normal 84 2 3" xfId="25554" xr:uid="{B855F8DE-7AA2-4F7D-A1A8-125E73F3F55E}"/>
    <cellStyle name="Normal 84 2 4" xfId="31048" xr:uid="{962A9180-5197-4D0F-B9B2-841AD3EACB37}"/>
    <cellStyle name="Normal 84 2 5" xfId="36532" xr:uid="{331A5B1E-48FB-4C40-814F-1DA525A4FDA0}"/>
    <cellStyle name="Normal 84 3" xfId="20183" xr:uid="{D7949F25-D4DA-4532-9F62-97FCD1358225}"/>
    <cellStyle name="Normal 84 3 2" xfId="25739" xr:uid="{E3A36706-3E77-4523-8A67-7581237ACD3C}"/>
    <cellStyle name="Normal 84 3 3" xfId="31233" xr:uid="{A45AA071-6178-4A71-90A9-5D0E471E26D4}"/>
    <cellStyle name="Normal 84 3 4" xfId="36717" xr:uid="{27CD3FC8-9C0C-4C4B-A766-73899888A70A}"/>
    <cellStyle name="Normal 84 4" xfId="23010" xr:uid="{9A5BC88A-0A26-421D-92EB-48AC85EEA5F8}"/>
    <cellStyle name="Normal 84 5" xfId="28502" xr:uid="{F4FDAB64-7547-47C4-BCE9-C6B2FB6EB2F8}"/>
    <cellStyle name="Normal 84 6" xfId="33986" xr:uid="{D4BD0695-7A27-4B2C-B20E-4941C21D6F76}"/>
    <cellStyle name="Normal 840" xfId="40022" xr:uid="{99D3FB5C-B91F-41E6-9114-3A90E14A2930}"/>
    <cellStyle name="Normal 841" xfId="40023" xr:uid="{5B8841DC-0DE7-42E2-9227-DB1805C47203}"/>
    <cellStyle name="Normal 842" xfId="40024" xr:uid="{06DC14EC-048F-403E-8EE5-B9AF48F68FCD}"/>
    <cellStyle name="Normal 843" xfId="40025" xr:uid="{43A94AB6-3869-4A37-A0F0-CCF1555570FF}"/>
    <cellStyle name="Normal 844" xfId="40026" xr:uid="{14FEB44A-C96D-42D6-9B14-D68B48BE4A3B}"/>
    <cellStyle name="Normal 845" xfId="40027" xr:uid="{F65FBA22-4A23-4E57-BBD5-D11EAF5590B8}"/>
    <cellStyle name="Normal 846" xfId="40028" xr:uid="{FA1B4062-5E18-4EBE-BA82-E1FBD15110CC}"/>
    <cellStyle name="Normal 847" xfId="40029" xr:uid="{C65E5CF5-3B98-42C7-9A73-D02D3B9AB5DF}"/>
    <cellStyle name="Normal 848" xfId="40030" xr:uid="{0DE4788A-293D-4835-BC9A-258B95AC523A}"/>
    <cellStyle name="Normal 849" xfId="40031" xr:uid="{7EF77315-FA63-4E65-B966-A1B2752CFB19}"/>
    <cellStyle name="Normal 85" xfId="7300" xr:uid="{A1591398-D597-41B8-8906-426A49BBC873}"/>
    <cellStyle name="Normal 85 2" xfId="19994" xr:uid="{741BCD58-DAB6-4622-B14E-64DB916B4155}"/>
    <cellStyle name="Normal 85 2 2" xfId="22728" xr:uid="{46704947-D7D6-46E3-87D8-A24A0490E2A1}"/>
    <cellStyle name="Normal 85 2 2 2" xfId="28284" xr:uid="{5B0297F0-04F2-4D7F-A2EB-4C823823DEF5}"/>
    <cellStyle name="Normal 85 2 2 3" xfId="33778" xr:uid="{365129D5-9673-4E13-AC97-EB9B04F847B1}"/>
    <cellStyle name="Normal 85 2 2 4" xfId="39262" xr:uid="{9F921EFE-31DC-4BDA-963B-C5192557CAC3}"/>
    <cellStyle name="Normal 85 2 3" xfId="25555" xr:uid="{D218C612-4168-4203-B20C-4252015554AB}"/>
    <cellStyle name="Normal 85 2 4" xfId="31049" xr:uid="{B78ADDAD-0909-4023-B6A2-F138D96E83BA}"/>
    <cellStyle name="Normal 85 2 5" xfId="36533" xr:uid="{A1AB0E40-8693-4763-8D8B-044FE5734948}"/>
    <cellStyle name="Normal 85 3" xfId="20184" xr:uid="{C8A35510-F3A8-4F90-8A69-844B84F412A0}"/>
    <cellStyle name="Normal 85 3 2" xfId="25740" xr:uid="{F2B12529-5153-4FE7-B8AB-8E530FD76B4A}"/>
    <cellStyle name="Normal 85 3 3" xfId="31234" xr:uid="{C67975AB-89DF-430A-A5C0-70915457CC53}"/>
    <cellStyle name="Normal 85 3 4" xfId="36718" xr:uid="{47428130-C032-4921-83C8-52AB7282D27D}"/>
    <cellStyle name="Normal 85 4" xfId="23011" xr:uid="{A0A14785-416F-4B06-9C95-A9A5C173EAC2}"/>
    <cellStyle name="Normal 85 5" xfId="28503" xr:uid="{03091FFC-77C7-4FF7-8DAB-E1CEA45795D5}"/>
    <cellStyle name="Normal 85 6" xfId="33987" xr:uid="{999ECDC8-86ED-4AAF-9CC8-EA4B18DE6045}"/>
    <cellStyle name="Normal 850" xfId="40032" xr:uid="{69032C43-8B4A-4A48-B095-781A3793E8FE}"/>
    <cellStyle name="Normal 851" xfId="40033" xr:uid="{2CCBC70E-DC1B-45D5-A9CE-7C683244F08B}"/>
    <cellStyle name="Normal 852" xfId="40034" xr:uid="{5D8A49B2-ECBD-4EF0-8EDE-AD1164A06684}"/>
    <cellStyle name="Normal 853" xfId="40035" xr:uid="{A3C062EC-93CA-4481-A51C-39B8292B6312}"/>
    <cellStyle name="Normal 854" xfId="40036" xr:uid="{38AFE3F5-3E08-4631-8C46-916B5D52CF20}"/>
    <cellStyle name="Normal 855" xfId="40037" xr:uid="{DF019265-D7B7-4EDC-B9C1-B1B033F5490E}"/>
    <cellStyle name="Normal 856" xfId="40040" xr:uid="{F4AA947B-BD52-483B-8BAA-FDB791E078F9}"/>
    <cellStyle name="Normal 857" xfId="40041" xr:uid="{B8417CD4-05E1-4500-AE3A-580439EB8D76}"/>
    <cellStyle name="Normal 858" xfId="40042" xr:uid="{0E4EEC95-3B56-4413-8F49-6A7F9F4646A7}"/>
    <cellStyle name="Normal 859" xfId="40043" xr:uid="{2AA90B9A-0D08-49AB-8D0A-58F589D62EF0}"/>
    <cellStyle name="Normal 86" xfId="7325" xr:uid="{E8137707-2392-4EAB-84E0-D28E21A3B2BF}"/>
    <cellStyle name="Normal 86 2" xfId="20006" xr:uid="{E3114FE9-6C9B-4557-AF63-F98732F320AF}"/>
    <cellStyle name="Normal 86 2 2" xfId="22740" xr:uid="{C24CF404-05E6-4267-970D-0C27B59D686C}"/>
    <cellStyle name="Normal 86 2 2 2" xfId="28296" xr:uid="{673084AC-2D4D-4987-B735-5EAF8E134689}"/>
    <cellStyle name="Normal 86 2 2 3" xfId="33790" xr:uid="{30483479-E35E-48DF-B92F-95920488F63D}"/>
    <cellStyle name="Normal 86 2 2 4" xfId="39274" xr:uid="{46B6E2A3-0253-48E0-B5B9-C310717A680C}"/>
    <cellStyle name="Normal 86 2 3" xfId="25567" xr:uid="{BAE3E5D9-562C-404E-92E6-D8AD32BC923C}"/>
    <cellStyle name="Normal 86 2 4" xfId="31061" xr:uid="{C9BFD281-8F68-4754-A9F9-5454B9E3B5F0}"/>
    <cellStyle name="Normal 86 2 5" xfId="36545" xr:uid="{11681831-7BA9-428D-AC76-613E14301D9D}"/>
    <cellStyle name="Normal 86 3" xfId="20209" xr:uid="{66E9E444-D1DC-41C1-A751-E081EA494DF6}"/>
    <cellStyle name="Normal 86 3 2" xfId="25765" xr:uid="{845E8077-8835-4541-B620-7BEB016AD95E}"/>
    <cellStyle name="Normal 86 3 3" xfId="31259" xr:uid="{E6DFBD74-8E46-4260-995D-C8E2E7537AFE}"/>
    <cellStyle name="Normal 86 3 4" xfId="36743" xr:uid="{89CAC06F-C159-42EC-80B9-AF6C08005F69}"/>
    <cellStyle name="Normal 86 4" xfId="23036" xr:uid="{03298848-3614-412D-AB60-482A39AB011D}"/>
    <cellStyle name="Normal 86 5" xfId="28528" xr:uid="{3C7C585A-42AD-4FE0-8F41-1889E393FE79}"/>
    <cellStyle name="Normal 86 6" xfId="34012" xr:uid="{5EFF0B8A-5260-4540-B3F7-825B9D1A2C5F}"/>
    <cellStyle name="Normal 860" xfId="40044" xr:uid="{4B82FE7C-C6DF-4115-8326-F33B8442B161}"/>
    <cellStyle name="Normal 861" xfId="40045" xr:uid="{03BCE40E-7741-4FD3-A754-15DB527130BB}"/>
    <cellStyle name="Normal 862" xfId="40046" xr:uid="{7A4E6735-52C1-4441-9447-50E9D8E71D63}"/>
    <cellStyle name="Normal 863" xfId="40047" xr:uid="{D2D96994-E2A5-47EC-842A-B3103356AB2D}"/>
    <cellStyle name="Normal 864" xfId="40048" xr:uid="{F69920FE-674C-4E35-8375-ACE925147352}"/>
    <cellStyle name="Normal 865" xfId="40049" xr:uid="{7163E374-FF6E-45B9-9C91-6AD92752BC16}"/>
    <cellStyle name="Normal 866" xfId="40050" xr:uid="{52232C68-2113-4BE2-9423-7A9064676A96}"/>
    <cellStyle name="Normal 867" xfId="40051" xr:uid="{26010857-E28F-489E-AD57-D50378F19255}"/>
    <cellStyle name="Normal 868" xfId="40052" xr:uid="{E780E880-1E09-4940-B99D-D0ADD7A48EE9}"/>
    <cellStyle name="Normal 869" xfId="40053" xr:uid="{67B48968-B4E0-4840-A7B9-27F6773FCD9D}"/>
    <cellStyle name="Normal 87" xfId="20015" xr:uid="{5F6D4355-A260-48D2-BAA7-CAB0E788B108}"/>
    <cellStyle name="Normal 87 2" xfId="22749" xr:uid="{1B500FF9-BEF5-4433-A3B2-1196F631850F}"/>
    <cellStyle name="Normal 87 2 2" xfId="28305" xr:uid="{711868B2-A7C1-41D9-A4A0-4FBFE7BE32D4}"/>
    <cellStyle name="Normal 87 2 3" xfId="33799" xr:uid="{EB60CCF8-41E0-44FC-AD9A-956BE318EFC9}"/>
    <cellStyle name="Normal 87 2 4" xfId="39283" xr:uid="{15EE5B62-12AC-45BC-9246-7E83DEC13EAE}"/>
    <cellStyle name="Normal 87 3" xfId="25576" xr:uid="{6E4CD65D-C392-4228-85C1-ACEDD4379D75}"/>
    <cellStyle name="Normal 87 4" xfId="31070" xr:uid="{C9FAD82C-3C8B-4156-BC72-E2AE50FDA1D8}"/>
    <cellStyle name="Normal 87 5" xfId="36554" xr:uid="{27745D9F-C466-4450-9409-362DDA78445E}"/>
    <cellStyle name="Normal 870" xfId="40054" xr:uid="{4C2AD5A0-8DD0-463E-941E-D21A477DF05E}"/>
    <cellStyle name="Normal 871" xfId="40055" xr:uid="{59EE5A18-E38B-4527-84DE-597EE471B9BD}"/>
    <cellStyle name="Normal 872" xfId="40056" xr:uid="{339E5B7D-E2B9-4C1C-B664-8383D36C075C}"/>
    <cellStyle name="Normal 873" xfId="40057" xr:uid="{B7887404-26ED-4F58-9464-54ADCF7C3D92}"/>
    <cellStyle name="Normal 874" xfId="40058" xr:uid="{B22CAA9C-7AAA-44DB-9F4E-A149DD336A9E}"/>
    <cellStyle name="Normal 875" xfId="40059" xr:uid="{847AA516-575C-46E7-8509-777E6C73E34E}"/>
    <cellStyle name="Normal 876" xfId="40060" xr:uid="{2B5222DE-A7CE-4FF7-A71E-79945EF58583}"/>
    <cellStyle name="Normal 877" xfId="40061" xr:uid="{0BCD2E1D-97F6-4C9B-805C-4BCD38EAB1C3}"/>
    <cellStyle name="Normal 878" xfId="40062" xr:uid="{0C7E02F6-4659-42CB-BDE7-094475CD4FB0}"/>
    <cellStyle name="Normal 879" xfId="40063" xr:uid="{F6484A71-1620-4EFC-847B-5B1A4B7C228C}"/>
    <cellStyle name="Normal 88" xfId="20016" xr:uid="{6ED52B84-A95A-4F16-A4DB-66FFF3009B6D}"/>
    <cellStyle name="Normal 88 2" xfId="22750" xr:uid="{63877881-8D4A-4415-BCE1-7EAB3E4710BF}"/>
    <cellStyle name="Normal 88 2 2" xfId="28306" xr:uid="{FAAF965E-2A46-4940-91DD-A52A58DFCBCA}"/>
    <cellStyle name="Normal 88 2 3" xfId="33800" xr:uid="{80E8D30A-51CA-4C96-9622-1A4022CF9DFC}"/>
    <cellStyle name="Normal 88 2 4" xfId="39284" xr:uid="{C5953F2D-4516-4B20-8BD6-FDEC6E699103}"/>
    <cellStyle name="Normal 88 3" xfId="25577" xr:uid="{A1EC3014-687F-4321-AFCA-FA6A2388B72F}"/>
    <cellStyle name="Normal 88 4" xfId="31071" xr:uid="{3F843507-85DC-4620-9D6A-CE6483F53523}"/>
    <cellStyle name="Normal 88 5" xfId="36555" xr:uid="{A0CC271F-31CA-4463-9D92-D23C345B0C67}"/>
    <cellStyle name="Normal 880" xfId="40064" xr:uid="{DB74D320-E8CA-4D9E-95F7-85F685AD72FC}"/>
    <cellStyle name="Normal 881" xfId="40065" xr:uid="{7598DE88-77C9-4986-96F8-3A59C496CD1E}"/>
    <cellStyle name="Normal 882" xfId="40066" xr:uid="{ED79037A-9C16-4820-93A9-456E02C6A738}"/>
    <cellStyle name="Normal 883" xfId="40067" xr:uid="{492441E7-EF4E-422E-A0A7-CA8658DADE36}"/>
    <cellStyle name="Normal 884" xfId="40068" xr:uid="{16352BD8-3E0C-4BD9-9602-7430D9796917}"/>
    <cellStyle name="Normal 885" xfId="40069" xr:uid="{B298E3AE-AEF1-4921-860F-6FDC55B77067}"/>
    <cellStyle name="Normal 886" xfId="40070" xr:uid="{26C82A68-48F4-48E2-915F-58FE8E83C391}"/>
    <cellStyle name="Normal 887" xfId="40071" xr:uid="{5AD4F36C-B0F9-4A2D-AD0D-43E9130E15B8}"/>
    <cellStyle name="Normal 888" xfId="40072" xr:uid="{0E4488EF-4A3C-4DBA-9A24-F648A1A5840E}"/>
    <cellStyle name="Normal 889" xfId="40073" xr:uid="{B796DB95-87BC-4B96-B59A-AF0BC1ADAAA4}"/>
    <cellStyle name="Normal 89" xfId="20017" xr:uid="{0DF84B28-EECF-4BD6-995E-F7DAC390071B}"/>
    <cellStyle name="Normal 89 2" xfId="22751" xr:uid="{C3D01B0D-D406-4F08-AD65-577E618369C2}"/>
    <cellStyle name="Normal 89 2 2" xfId="28307" xr:uid="{4E51A62E-715B-4703-B3E0-4D131A45DA27}"/>
    <cellStyle name="Normal 89 2 3" xfId="33801" xr:uid="{F3628BF3-9AFA-48F3-991B-3787D06FFCF6}"/>
    <cellStyle name="Normal 89 2 4" xfId="39285" xr:uid="{31A2E8CF-1117-495B-970B-1C2B2EB302B2}"/>
    <cellStyle name="Normal 89 3" xfId="25578" xr:uid="{5F3291D0-BF1D-4E64-A815-05EB2CCACDB7}"/>
    <cellStyle name="Normal 89 4" xfId="31072" xr:uid="{7B556C24-1042-48A3-AC53-BC4917DE9DEE}"/>
    <cellStyle name="Normal 89 5" xfId="36556" xr:uid="{49B47060-D68A-40DA-A49A-350F58696B21}"/>
    <cellStyle name="Normal 890" xfId="40074" xr:uid="{B78E7FF5-63DC-4F51-B8AE-27A19AA00F89}"/>
    <cellStyle name="Normal 891" xfId="40075" xr:uid="{47E0A19B-70A9-4441-970D-73D8A029A997}"/>
    <cellStyle name="Normal 892" xfId="40076" xr:uid="{C45A9505-CE08-4689-A833-B89D510B3198}"/>
    <cellStyle name="Normal 893" xfId="40077" xr:uid="{D678A8FA-47B1-471B-9AB5-CDE943FD5061}"/>
    <cellStyle name="Normal 894" xfId="40078" xr:uid="{36662158-B13A-4E25-9F70-4259B1D56E26}"/>
    <cellStyle name="Normal 895" xfId="40079" xr:uid="{DBD29E57-EB27-4B46-B0B5-224A4D32D569}"/>
    <cellStyle name="Normal 896" xfId="40080" xr:uid="{5565B219-214A-4DD1-B556-AE365A2E3E9E}"/>
    <cellStyle name="Normal 897" xfId="40081" xr:uid="{A0153779-60FA-4D05-96D4-7A564882B7D4}"/>
    <cellStyle name="Normal 898" xfId="40082" xr:uid="{1E89CD09-6C54-4B3F-8D61-CE8C5BA8ABB7}"/>
    <cellStyle name="Normal 899" xfId="40083" xr:uid="{967EFEAF-759A-4A05-A6B2-7F63CE36525C}"/>
    <cellStyle name="Normal 9" xfId="442" xr:uid="{1A6E7178-FDCD-48D7-BB1D-B709CCEA3C43}"/>
    <cellStyle name="Normal 9 10" xfId="6679" xr:uid="{A548771D-39A3-46A8-848C-5A11F1861CED}"/>
    <cellStyle name="Normal 9 10 2" xfId="15088" xr:uid="{4D060FB7-ED08-4B03-B29E-92E223D3B461}"/>
    <cellStyle name="Normal 9 10 2 2" xfId="22375" xr:uid="{0874C617-47DC-4CF7-B7E1-FC8A9EF00F02}"/>
    <cellStyle name="Normal 9 10 2 2 2" xfId="27931" xr:uid="{5A8E7182-D6CB-45E5-B305-28DAABA0142E}"/>
    <cellStyle name="Normal 9 10 2 2 3" xfId="33425" xr:uid="{BB036A11-413F-4A39-B045-B21FD33A5EBF}"/>
    <cellStyle name="Normal 9 10 2 2 4" xfId="38909" xr:uid="{4D1E622D-67FA-44FA-B8BE-56AA4A2FEEA4}"/>
    <cellStyle name="Normal 9 10 2 3" xfId="25202" xr:uid="{E4017862-2CEB-4E23-BD8A-BE8F9B9B705B}"/>
    <cellStyle name="Normal 9 10 2 4" xfId="30696" xr:uid="{C0F39DAA-1645-42E6-9FFF-0D3DA771B0AC}"/>
    <cellStyle name="Normal 9 10 2 5" xfId="36180" xr:uid="{304B71F1-B342-4DFC-8694-D2EE9BF4A03C}"/>
    <cellStyle name="Normal 9 10 3" xfId="12022" xr:uid="{83788BB4-C317-4B3F-9B74-AD066C06ABE8}"/>
    <cellStyle name="Normal 9 10 4" xfId="17258" xr:uid="{8F49E67E-E0BE-4C53-9F9A-B5D86F8B667F}"/>
    <cellStyle name="Normal 9 10 5" xfId="19489" xr:uid="{C4AF4448-75EA-45F4-9A86-D12AFAA39592}"/>
    <cellStyle name="Normal 9 10 6" xfId="9812" xr:uid="{B91B9FEE-F75F-4DF9-8687-3A398FEBCEF3}"/>
    <cellStyle name="Normal 9 10 6 2" xfId="21133" xr:uid="{5E256B2D-482D-492E-BF73-6F479355C951}"/>
    <cellStyle name="Normal 9 10 6 2 2" xfId="26689" xr:uid="{5D014FFA-2A98-4AD7-8BB6-5C5CAE476CC4}"/>
    <cellStyle name="Normal 9 10 6 2 3" xfId="32183" xr:uid="{AC2570AA-36A9-4970-83D2-489DB9B28F96}"/>
    <cellStyle name="Normal 9 10 6 2 4" xfId="37667" xr:uid="{A0DAA076-BF3F-44CB-AD7E-16BD79B5FFDC}"/>
    <cellStyle name="Normal 9 10 6 3" xfId="23960" xr:uid="{6C1B7B22-B690-4087-A3C8-201B557BD47B}"/>
    <cellStyle name="Normal 9 10 6 4" xfId="29454" xr:uid="{B4E8107F-4207-421D-95B4-266B08FA5B07}"/>
    <cellStyle name="Normal 9 10 6 5" xfId="34938" xr:uid="{8CEB814F-3BEE-48E5-9418-F72293F7D7E7}"/>
    <cellStyle name="Normal 9 11" xfId="6680" xr:uid="{09F2480A-914C-438C-A2BD-C71B86C5B796}"/>
    <cellStyle name="Normal 9 11 2" xfId="15089" xr:uid="{72B783FF-0009-404D-A46F-05179B780380}"/>
    <cellStyle name="Normal 9 11 2 2" xfId="22376" xr:uid="{0558EC5D-B1CC-47B4-97FA-802701B837A1}"/>
    <cellStyle name="Normal 9 11 2 2 2" xfId="27932" xr:uid="{04792B0C-4216-47E9-A402-A2C5B5A0E627}"/>
    <cellStyle name="Normal 9 11 2 2 3" xfId="33426" xr:uid="{009659EB-CF0C-41F0-970A-862991556196}"/>
    <cellStyle name="Normal 9 11 2 2 4" xfId="38910" xr:uid="{9F110C76-378E-499A-B79D-90D50558231E}"/>
    <cellStyle name="Normal 9 11 2 3" xfId="25203" xr:uid="{624AD450-5943-4B65-A8E8-A72F1A2ABA03}"/>
    <cellStyle name="Normal 9 11 2 4" xfId="30697" xr:uid="{CBE823DA-FC20-436F-BB2A-0418E42A3060}"/>
    <cellStyle name="Normal 9 11 2 5" xfId="36181" xr:uid="{DFAAFAA9-B5EE-4465-A872-37DA51ED5080}"/>
    <cellStyle name="Normal 9 11 3" xfId="12023" xr:uid="{0ADE3939-5EB8-4DFE-BFEC-22A280D19E79}"/>
    <cellStyle name="Normal 9 11 4" xfId="17259" xr:uid="{884E0E66-66F5-4962-9EA1-B4287DC7B6FF}"/>
    <cellStyle name="Normal 9 11 5" xfId="19490" xr:uid="{C60B87BF-5C63-4DAC-83C7-C2E3C5DF832E}"/>
    <cellStyle name="Normal 9 11 6" xfId="9813" xr:uid="{3B91FD34-306B-4F12-A18D-BEFFA5DC5D4D}"/>
    <cellStyle name="Normal 9 11 6 2" xfId="21134" xr:uid="{861A96A6-414F-4227-A722-5A36F0541927}"/>
    <cellStyle name="Normal 9 11 6 2 2" xfId="26690" xr:uid="{47BBE2DA-EC1C-4162-B858-56CAA8FB4430}"/>
    <cellStyle name="Normal 9 11 6 2 3" xfId="32184" xr:uid="{1A9B2CF1-52D4-4416-BF80-4D58DCA69486}"/>
    <cellStyle name="Normal 9 11 6 2 4" xfId="37668" xr:uid="{798B98C9-E71D-4D26-9A91-736E42ED37B6}"/>
    <cellStyle name="Normal 9 11 6 3" xfId="23961" xr:uid="{0A9433D3-2E82-49DA-922B-FE7FF56A5D26}"/>
    <cellStyle name="Normal 9 11 6 4" xfId="29455" xr:uid="{1CC71841-476D-4C72-9C7F-998F9C43B4E8}"/>
    <cellStyle name="Normal 9 11 6 5" xfId="34939" xr:uid="{864132D6-511F-4E52-939C-774691C4F19C}"/>
    <cellStyle name="Normal 9 12" xfId="6681" xr:uid="{4B65EAFF-0301-478C-B01C-736FBF0DE008}"/>
    <cellStyle name="Normal 9 12 2" xfId="15090" xr:uid="{4459C228-94C8-44A2-A79E-C5975B2C2997}"/>
    <cellStyle name="Normal 9 12 2 2" xfId="22377" xr:uid="{7699E8AB-1028-459F-8796-D101142A2FF4}"/>
    <cellStyle name="Normal 9 12 2 2 2" xfId="27933" xr:uid="{792A769C-B58D-48CB-9BB6-677C0EEB6A51}"/>
    <cellStyle name="Normal 9 12 2 2 3" xfId="33427" xr:uid="{F985C8EA-D224-491C-A153-86247D2C9909}"/>
    <cellStyle name="Normal 9 12 2 2 4" xfId="38911" xr:uid="{7D8AE3B9-C0EF-4A3E-A0E4-92471BDD1C0D}"/>
    <cellStyle name="Normal 9 12 2 3" xfId="25204" xr:uid="{53241CE2-211B-4970-8555-33CD0ACAED9E}"/>
    <cellStyle name="Normal 9 12 2 4" xfId="30698" xr:uid="{74DE7DDB-3CBA-4481-AA8C-EF49785838DA}"/>
    <cellStyle name="Normal 9 12 2 5" xfId="36182" xr:uid="{911BD5AC-34B4-4F62-9DE1-517330A1ED7D}"/>
    <cellStyle name="Normal 9 12 3" xfId="12024" xr:uid="{D8CB8A43-7BE7-4EC8-9AA9-FC7AF0B81B62}"/>
    <cellStyle name="Normal 9 12 4" xfId="17260" xr:uid="{9513C8A9-46D0-44BE-8F3E-5D4C5D15BA07}"/>
    <cellStyle name="Normal 9 12 5" xfId="19491" xr:uid="{EF393903-DC29-43C3-A3C9-9250774F4293}"/>
    <cellStyle name="Normal 9 12 6" xfId="9814" xr:uid="{3E3A7692-14E0-401B-A95E-CAE130B050ED}"/>
    <cellStyle name="Normal 9 12 6 2" xfId="21135" xr:uid="{6A407617-7DF4-4144-9DC8-AA3EBA6FCC8C}"/>
    <cellStyle name="Normal 9 12 6 2 2" xfId="26691" xr:uid="{0F010723-80A2-4F82-8A4B-FC982C9418F5}"/>
    <cellStyle name="Normal 9 12 6 2 3" xfId="32185" xr:uid="{340AF8A3-F790-4B0D-BF23-0E125299A01F}"/>
    <cellStyle name="Normal 9 12 6 2 4" xfId="37669" xr:uid="{588446EE-2032-4E2A-AA3D-ABD75436A612}"/>
    <cellStyle name="Normal 9 12 6 3" xfId="23962" xr:uid="{AE182661-5124-4C37-9C93-1283F5C99720}"/>
    <cellStyle name="Normal 9 12 6 4" xfId="29456" xr:uid="{FF718EED-BE9B-4BE3-810D-6DDE3FC6F42B}"/>
    <cellStyle name="Normal 9 12 6 5" xfId="34940" xr:uid="{8BFD1BA4-BA81-46E0-B9C3-0625F3046323}"/>
    <cellStyle name="Normal 9 13" xfId="6682" xr:uid="{7D888A10-5BA2-4720-9C8B-1F72610BC1F8}"/>
    <cellStyle name="Normal 9 13 2" xfId="15091" xr:uid="{DCF7056D-141A-43CF-8682-A3C6202FC05E}"/>
    <cellStyle name="Normal 9 13 2 2" xfId="22378" xr:uid="{A7BA2551-3E58-4D2B-BFE7-586127CED410}"/>
    <cellStyle name="Normal 9 13 2 2 2" xfId="27934" xr:uid="{E36798DB-C092-47F6-8F0D-C3B920468098}"/>
    <cellStyle name="Normal 9 13 2 2 3" xfId="33428" xr:uid="{56943EA4-643F-4459-AD0A-D2389BC029EA}"/>
    <cellStyle name="Normal 9 13 2 2 4" xfId="38912" xr:uid="{3E18D34A-D94C-4F18-802B-0B7C5181B4CA}"/>
    <cellStyle name="Normal 9 13 2 3" xfId="25205" xr:uid="{FA8AB5D5-DBE6-4D37-97A5-524D7CD8293D}"/>
    <cellStyle name="Normal 9 13 2 4" xfId="30699" xr:uid="{9A48E014-7F0E-4487-AE4A-732BD47BF15B}"/>
    <cellStyle name="Normal 9 13 2 5" xfId="36183" xr:uid="{B619251B-C2F2-4B88-9424-E89775F66174}"/>
    <cellStyle name="Normal 9 13 3" xfId="12025" xr:uid="{E4F1182F-E2EF-4D66-8FE0-29BACAECD066}"/>
    <cellStyle name="Normal 9 13 4" xfId="17261" xr:uid="{277347CE-337F-49F4-A220-2654EF92B004}"/>
    <cellStyle name="Normal 9 13 5" xfId="19492" xr:uid="{852EBE65-99FD-42D5-8AC0-BF9B2572F64D}"/>
    <cellStyle name="Normal 9 13 6" xfId="9815" xr:uid="{B137B00E-ACAB-4010-938C-CEDD8ABFDD4D}"/>
    <cellStyle name="Normal 9 13 6 2" xfId="21136" xr:uid="{990EDE65-3E3C-4888-871C-24122353BC94}"/>
    <cellStyle name="Normal 9 13 6 2 2" xfId="26692" xr:uid="{1A91E15E-A8E0-427E-A7A2-B0534E15A285}"/>
    <cellStyle name="Normal 9 13 6 2 3" xfId="32186" xr:uid="{152488FE-6C83-4C5B-AF0E-7F352E81F863}"/>
    <cellStyle name="Normal 9 13 6 2 4" xfId="37670" xr:uid="{5E9A64E6-D65F-4F09-89CC-758B36709039}"/>
    <cellStyle name="Normal 9 13 6 3" xfId="23963" xr:uid="{996EFBEC-E281-4D38-A233-9AD3D6C9683C}"/>
    <cellStyle name="Normal 9 13 6 4" xfId="29457" xr:uid="{780A5727-0700-49CC-8E65-0C06D5D96057}"/>
    <cellStyle name="Normal 9 13 6 5" xfId="34941" xr:uid="{D2003517-A596-4CAD-99C8-D8D840764E91}"/>
    <cellStyle name="Normal 9 14" xfId="6683" xr:uid="{0C825779-9BF9-4C4E-A838-F84C62D52B4E}"/>
    <cellStyle name="Normal 9 14 2" xfId="15092" xr:uid="{53E562B6-09E7-4666-AF75-7631BFE672CF}"/>
    <cellStyle name="Normal 9 14 2 2" xfId="22379" xr:uid="{8AD23C17-7584-402D-B9F6-20B041240EC7}"/>
    <cellStyle name="Normal 9 14 2 2 2" xfId="27935" xr:uid="{6B1B79D1-E823-4CF6-B03D-B4CFD8720A1A}"/>
    <cellStyle name="Normal 9 14 2 2 3" xfId="33429" xr:uid="{78F7C1AD-107B-4288-BF35-7EEAABF3B80F}"/>
    <cellStyle name="Normal 9 14 2 2 4" xfId="38913" xr:uid="{EEE1A8F5-2F2C-426A-87B9-5ACDD915BBE0}"/>
    <cellStyle name="Normal 9 14 2 3" xfId="25206" xr:uid="{A232172A-D232-4566-96A2-66994A1CEE4E}"/>
    <cellStyle name="Normal 9 14 2 4" xfId="30700" xr:uid="{9AF20B60-E350-43A1-A61B-33B3FD1A0413}"/>
    <cellStyle name="Normal 9 14 2 5" xfId="36184" xr:uid="{BEBE3841-464A-4E7A-AF00-E552CC6FC5E6}"/>
    <cellStyle name="Normal 9 14 3" xfId="12026" xr:uid="{140C236A-6398-46CA-966F-11A9B7E5D12E}"/>
    <cellStyle name="Normal 9 14 4" xfId="17262" xr:uid="{7EE79728-770B-4446-A719-A6108E57E6E3}"/>
    <cellStyle name="Normal 9 14 5" xfId="19493" xr:uid="{146DEB30-3EA0-410E-B7D0-C3E9F84AD423}"/>
    <cellStyle name="Normal 9 14 6" xfId="9816" xr:uid="{E09006FF-A7ED-4600-A2AC-1CF8F20F27FC}"/>
    <cellStyle name="Normal 9 14 6 2" xfId="21137" xr:uid="{0AD6E696-9B88-4235-8F77-BD8842F1C677}"/>
    <cellStyle name="Normal 9 14 6 2 2" xfId="26693" xr:uid="{8E172B8E-E719-46A0-A525-4D4A6B691D7B}"/>
    <cellStyle name="Normal 9 14 6 2 3" xfId="32187" xr:uid="{702F1C49-469E-4B6F-8E7A-43E82FF13143}"/>
    <cellStyle name="Normal 9 14 6 2 4" xfId="37671" xr:uid="{5627979E-02F7-4EAD-BE60-A8CFF6C2C132}"/>
    <cellStyle name="Normal 9 14 6 3" xfId="23964" xr:uid="{C0DAEC00-97E0-4581-857A-B7686EA7655B}"/>
    <cellStyle name="Normal 9 14 6 4" xfId="29458" xr:uid="{D8C9D799-7A9F-46B3-9352-D39F19C333F5}"/>
    <cellStyle name="Normal 9 14 6 5" xfId="34942" xr:uid="{6468B393-D23E-45CA-A870-1B085EDF88CF}"/>
    <cellStyle name="Normal 9 15" xfId="6684" xr:uid="{7CE5AD5D-3494-4DA8-A211-7D6DDF4021D0}"/>
    <cellStyle name="Normal 9 15 2" xfId="15093" xr:uid="{01013756-E09B-4653-A8EC-9EC833B54F79}"/>
    <cellStyle name="Normal 9 15 2 2" xfId="22380" xr:uid="{A39BE046-221E-444C-8539-1FA96EA41D6C}"/>
    <cellStyle name="Normal 9 15 2 2 2" xfId="27936" xr:uid="{7552FB5A-FEB9-4D92-B4A2-75905A84BF08}"/>
    <cellStyle name="Normal 9 15 2 2 3" xfId="33430" xr:uid="{73EE22C3-A7CB-4A4F-8B30-3BBEC1BD866C}"/>
    <cellStyle name="Normal 9 15 2 2 4" xfId="38914" xr:uid="{96E70D63-A737-4A6F-B186-1D123BB0035B}"/>
    <cellStyle name="Normal 9 15 2 3" xfId="25207" xr:uid="{B004473B-8167-4322-B80E-B7162AD0DC92}"/>
    <cellStyle name="Normal 9 15 2 4" xfId="30701" xr:uid="{A9935187-9597-43A0-BCBA-AAC84564246B}"/>
    <cellStyle name="Normal 9 15 2 5" xfId="36185" xr:uid="{70DFEC76-CD68-475C-B4CD-6334129D5815}"/>
    <cellStyle name="Normal 9 15 3" xfId="12027" xr:uid="{CF071C8C-8810-4131-8F8A-4BE36F6C571E}"/>
    <cellStyle name="Normal 9 15 4" xfId="17263" xr:uid="{BE668B65-2DD3-469D-BAC8-1124A60E3D6D}"/>
    <cellStyle name="Normal 9 15 5" xfId="19494" xr:uid="{A86BA333-9191-42C0-A5D7-0EDFA99818E2}"/>
    <cellStyle name="Normal 9 15 6" xfId="9817" xr:uid="{2550D56F-61A2-48D7-A287-EED6B6F2ED1B}"/>
    <cellStyle name="Normal 9 15 6 2" xfId="21138" xr:uid="{39C57357-4C48-426C-BEA2-48C58F7B8C8D}"/>
    <cellStyle name="Normal 9 15 6 2 2" xfId="26694" xr:uid="{0883D5A8-D812-475D-A8D9-F935C0B56EC2}"/>
    <cellStyle name="Normal 9 15 6 2 3" xfId="32188" xr:uid="{60BCD560-2F8D-4D1A-B760-5FD2FCB5A07B}"/>
    <cellStyle name="Normal 9 15 6 2 4" xfId="37672" xr:uid="{E2FBE727-CB13-43DB-A414-B9E33147BF3B}"/>
    <cellStyle name="Normal 9 15 6 3" xfId="23965" xr:uid="{DA6B078B-8BA1-42C6-9791-12036549BBC9}"/>
    <cellStyle name="Normal 9 15 6 4" xfId="29459" xr:uid="{998FCA4B-33C6-4720-9F87-62D4B434A058}"/>
    <cellStyle name="Normal 9 15 6 5" xfId="34943" xr:uid="{5EE7CE2C-6D87-4448-8AF7-78EA6E35D6AA}"/>
    <cellStyle name="Normal 9 16" xfId="6685" xr:uid="{E6584FDA-0C82-4AE2-9BE1-A51D6C626426}"/>
    <cellStyle name="Normal 9 16 2" xfId="15094" xr:uid="{3F093D49-F808-4F42-AE9F-61FDFD9CAE1D}"/>
    <cellStyle name="Normal 9 16 2 2" xfId="22381" xr:uid="{99D8D6D2-FA69-4A2A-95A6-8AA6178EDB04}"/>
    <cellStyle name="Normal 9 16 2 2 2" xfId="27937" xr:uid="{7612AA19-9345-4DF9-89C3-F33EB42A890E}"/>
    <cellStyle name="Normal 9 16 2 2 3" xfId="33431" xr:uid="{3FA3CD5D-AFA0-4611-A7B0-DD928DEB0439}"/>
    <cellStyle name="Normal 9 16 2 2 4" xfId="38915" xr:uid="{5B7DFA82-11F8-4492-8CD6-B1414DC54E13}"/>
    <cellStyle name="Normal 9 16 2 3" xfId="25208" xr:uid="{E6F5614D-5E17-4806-AFAE-3908FB41F27F}"/>
    <cellStyle name="Normal 9 16 2 4" xfId="30702" xr:uid="{5095E892-D0DB-4428-BCB8-65A14BA4B401}"/>
    <cellStyle name="Normal 9 16 2 5" xfId="36186" xr:uid="{C0484953-9DD7-44B5-A7C5-A8C070934564}"/>
    <cellStyle name="Normal 9 16 3" xfId="12028" xr:uid="{27F777B7-1B4C-4C00-A743-B01A5101DEF5}"/>
    <cellStyle name="Normal 9 16 4" xfId="17264" xr:uid="{646B3597-72C8-41C1-8172-D154CFC6A7CD}"/>
    <cellStyle name="Normal 9 16 5" xfId="19495" xr:uid="{32BA0A8C-4971-421B-9645-DF440CE6A48A}"/>
    <cellStyle name="Normal 9 16 6" xfId="9818" xr:uid="{C0FAA5F5-7A4F-4347-A459-1DE50C9D1330}"/>
    <cellStyle name="Normal 9 16 6 2" xfId="21139" xr:uid="{3E6AE836-C2AD-4D7B-9D96-287502171E12}"/>
    <cellStyle name="Normal 9 16 6 2 2" xfId="26695" xr:uid="{1DE43E0A-FA48-4E33-BFAF-73C9AE41DDB8}"/>
    <cellStyle name="Normal 9 16 6 2 3" xfId="32189" xr:uid="{0B2F9EAD-9805-4379-AD2E-48EB3A09BE17}"/>
    <cellStyle name="Normal 9 16 6 2 4" xfId="37673" xr:uid="{77616357-C632-4844-8319-27D13BFA751D}"/>
    <cellStyle name="Normal 9 16 6 3" xfId="23966" xr:uid="{E528F7AB-B5BE-4ED5-8E7B-9866ADF8B11D}"/>
    <cellStyle name="Normal 9 16 6 4" xfId="29460" xr:uid="{395C4436-10D7-465E-9844-2687269C7D4A}"/>
    <cellStyle name="Normal 9 16 6 5" xfId="34944" xr:uid="{098920B2-7DA6-4DBF-8379-62C9395FEBF5}"/>
    <cellStyle name="Normal 9 17" xfId="6686" xr:uid="{616B372E-CB72-4AB1-B879-52142702F57E}"/>
    <cellStyle name="Normal 9 17 2" xfId="15095" xr:uid="{129D20A0-6A01-47F1-92D9-2B8EACEB433D}"/>
    <cellStyle name="Normal 9 17 2 2" xfId="22382" xr:uid="{81A9D206-C4D8-4123-B5A4-1D7BA6191CE0}"/>
    <cellStyle name="Normal 9 17 2 2 2" xfId="27938" xr:uid="{243F1DC7-DA44-47D9-93BE-FA5CED9ADAFA}"/>
    <cellStyle name="Normal 9 17 2 2 3" xfId="33432" xr:uid="{008301C5-428A-4C9A-A945-97A79EDD3D3E}"/>
    <cellStyle name="Normal 9 17 2 2 4" xfId="38916" xr:uid="{29963A0C-EB74-4B61-A8F8-5E51877DE55B}"/>
    <cellStyle name="Normal 9 17 2 3" xfId="25209" xr:uid="{68D0C782-4DEC-4B4E-87C9-6717FD958B7E}"/>
    <cellStyle name="Normal 9 17 2 4" xfId="30703" xr:uid="{F3DDBD58-4C04-44EF-A58A-1D727AA781A3}"/>
    <cellStyle name="Normal 9 17 2 5" xfId="36187" xr:uid="{2FD4D760-1001-41B7-9025-43BE4964A773}"/>
    <cellStyle name="Normal 9 17 3" xfId="12029" xr:uid="{12B0CD5A-A052-48EC-BF08-341986B3142D}"/>
    <cellStyle name="Normal 9 17 4" xfId="17265" xr:uid="{07D13830-9319-4709-9855-0C18C752CC10}"/>
    <cellStyle name="Normal 9 17 5" xfId="19496" xr:uid="{B795D9B4-2CE0-4A14-92FF-DEF61A5C8911}"/>
    <cellStyle name="Normal 9 17 6" xfId="9819" xr:uid="{59A0C404-3597-422D-B2CC-5348171C4AAC}"/>
    <cellStyle name="Normal 9 17 6 2" xfId="21140" xr:uid="{6A80C40D-1D97-488B-8473-A97E45C3C734}"/>
    <cellStyle name="Normal 9 17 6 2 2" xfId="26696" xr:uid="{8E690359-A346-42E5-92A7-B12E60A13421}"/>
    <cellStyle name="Normal 9 17 6 2 3" xfId="32190" xr:uid="{EE9FB332-AFEF-485C-B099-B2AE9708E3E0}"/>
    <cellStyle name="Normal 9 17 6 2 4" xfId="37674" xr:uid="{6F344C07-2ADF-4EE1-B236-0788E9B9593B}"/>
    <cellStyle name="Normal 9 17 6 3" xfId="23967" xr:uid="{DE321471-EB6C-4189-867B-D1AD04469287}"/>
    <cellStyle name="Normal 9 17 6 4" xfId="29461" xr:uid="{7EC627C2-3E48-4232-A4D3-4B02FDB19DA9}"/>
    <cellStyle name="Normal 9 17 6 5" xfId="34945" xr:uid="{2427E1BB-A372-45C5-87B4-0A2596637478}"/>
    <cellStyle name="Normal 9 18" xfId="6687" xr:uid="{33C2F241-BAC0-41FF-BDB8-45AA51B3691D}"/>
    <cellStyle name="Normal 9 18 2" xfId="15096" xr:uid="{3528AF01-B779-4566-8DAB-058741290E66}"/>
    <cellStyle name="Normal 9 18 2 2" xfId="22383" xr:uid="{31895DB8-4729-46A3-8CC7-37253FA6B892}"/>
    <cellStyle name="Normal 9 18 2 2 2" xfId="27939" xr:uid="{33554ECC-2D69-4937-A33B-7F1B812C16C2}"/>
    <cellStyle name="Normal 9 18 2 2 3" xfId="33433" xr:uid="{FFCE5C83-D3AD-4E37-8734-C5434CFB07FC}"/>
    <cellStyle name="Normal 9 18 2 2 4" xfId="38917" xr:uid="{F93F5FFC-A483-4126-8244-A871F2AD9240}"/>
    <cellStyle name="Normal 9 18 2 3" xfId="25210" xr:uid="{39157CFE-3F92-4293-AC05-641476401D5F}"/>
    <cellStyle name="Normal 9 18 2 4" xfId="30704" xr:uid="{2398CD9D-55FF-4C8A-9250-BCB60331CE8E}"/>
    <cellStyle name="Normal 9 18 2 5" xfId="36188" xr:uid="{7ED18442-5F3D-412A-8D72-1255F28BBD95}"/>
    <cellStyle name="Normal 9 18 3" xfId="12030" xr:uid="{0C682145-9128-4CC9-9627-0AA0DE7B540D}"/>
    <cellStyle name="Normal 9 18 4" xfId="17266" xr:uid="{2077379D-5A87-48C3-BCF1-11D8730110B7}"/>
    <cellStyle name="Normal 9 18 5" xfId="19497" xr:uid="{175065A3-10B2-477E-8F05-59B15931DCEA}"/>
    <cellStyle name="Normal 9 18 6" xfId="9820" xr:uid="{72CC66A2-4E51-482F-869F-0205B2C0A683}"/>
    <cellStyle name="Normal 9 18 6 2" xfId="21141" xr:uid="{F83B0F41-4E16-41CA-BEEF-7D6FD9737BB1}"/>
    <cellStyle name="Normal 9 18 6 2 2" xfId="26697" xr:uid="{7664D3BD-ED67-478B-95D1-F22358ACA72E}"/>
    <cellStyle name="Normal 9 18 6 2 3" xfId="32191" xr:uid="{1C40FACB-4F37-4832-BFCD-A7E62BC0BAFD}"/>
    <cellStyle name="Normal 9 18 6 2 4" xfId="37675" xr:uid="{7FA1E505-2A88-462B-B527-2120B6313E27}"/>
    <cellStyle name="Normal 9 18 6 3" xfId="23968" xr:uid="{DB17C4CA-6A41-4023-9F72-40292FE54805}"/>
    <cellStyle name="Normal 9 18 6 4" xfId="29462" xr:uid="{1760EEC2-D93D-4F34-A5B9-29BD47FF29E6}"/>
    <cellStyle name="Normal 9 18 6 5" xfId="34946" xr:uid="{2C20AD62-ADEE-49A8-88AB-8188BEC10BEE}"/>
    <cellStyle name="Normal 9 19" xfId="6688" xr:uid="{5BA1318B-6EFB-4032-BDD0-A4F0728B9755}"/>
    <cellStyle name="Normal 9 19 2" xfId="15097" xr:uid="{EAB0ECAB-0C89-4B98-BBC3-024D33C1FC77}"/>
    <cellStyle name="Normal 9 19 2 2" xfId="22384" xr:uid="{67BEB39D-5772-4D7A-997B-8B79D9C4773A}"/>
    <cellStyle name="Normal 9 19 2 2 2" xfId="27940" xr:uid="{0FF50CD1-E181-4DD3-B333-042441220D1B}"/>
    <cellStyle name="Normal 9 19 2 2 3" xfId="33434" xr:uid="{D5F35F44-886A-408D-BDA5-BA9EF6E74D73}"/>
    <cellStyle name="Normal 9 19 2 2 4" xfId="38918" xr:uid="{1B416969-C73F-48D5-B49F-7FF45D561E01}"/>
    <cellStyle name="Normal 9 19 2 3" xfId="25211" xr:uid="{CE0FEB73-7476-45F8-B318-76E9042E0E80}"/>
    <cellStyle name="Normal 9 19 2 4" xfId="30705" xr:uid="{EEE0E63E-6AD7-4680-A0AC-5FEC8C4D4C71}"/>
    <cellStyle name="Normal 9 19 2 5" xfId="36189" xr:uid="{751A04A4-F9B8-48A5-918C-06207A1A37BA}"/>
    <cellStyle name="Normal 9 19 3" xfId="12031" xr:uid="{0FD9C881-4621-4149-A63A-5D2EC66946B9}"/>
    <cellStyle name="Normal 9 19 4" xfId="17267" xr:uid="{7CBD3643-1B83-492C-854D-795ED61C8A92}"/>
    <cellStyle name="Normal 9 19 5" xfId="19498" xr:uid="{07FAA20C-20C2-421F-985F-EB653F8AFE45}"/>
    <cellStyle name="Normal 9 19 6" xfId="9821" xr:uid="{86F6DA3E-821E-4391-9AA3-B26939A95193}"/>
    <cellStyle name="Normal 9 19 6 2" xfId="21142" xr:uid="{A7C9367A-2DCC-43C8-94C0-6A576F76F6D1}"/>
    <cellStyle name="Normal 9 19 6 2 2" xfId="26698" xr:uid="{FD01CDC4-266A-4C4A-9151-825E330EFB65}"/>
    <cellStyle name="Normal 9 19 6 2 3" xfId="32192" xr:uid="{3E71D09D-B7BE-4178-B05D-7F7EB1E655DA}"/>
    <cellStyle name="Normal 9 19 6 2 4" xfId="37676" xr:uid="{B60882E7-6ADF-4462-A17E-9235663B029F}"/>
    <cellStyle name="Normal 9 19 6 3" xfId="23969" xr:uid="{35977ADA-77A0-4CD6-BA9D-F08F2CA2B61C}"/>
    <cellStyle name="Normal 9 19 6 4" xfId="29463" xr:uid="{A80EF876-96E8-4A81-BD80-39A949E99038}"/>
    <cellStyle name="Normal 9 19 6 5" xfId="34947" xr:uid="{7286F2D5-C54A-41BE-8053-4CFE53F7938F}"/>
    <cellStyle name="Normal 9 2" xfId="674" xr:uid="{8DBD8FEE-FC7E-4407-B73B-208C6690C26E}"/>
    <cellStyle name="Normal 9 2 2" xfId="15098" xr:uid="{94DD2E6C-AD69-4845-872B-4972B80D7EF5}"/>
    <cellStyle name="Normal 9 2 2 2" xfId="22385" xr:uid="{2AB9EA49-8FCA-45E8-97FC-FB0AF5606B12}"/>
    <cellStyle name="Normal 9 2 2 2 2" xfId="27941" xr:uid="{63D303DC-58D3-46FD-BD62-B29E7CD488BA}"/>
    <cellStyle name="Normal 9 2 2 2 3" xfId="33435" xr:uid="{3FC554E4-17AD-414A-AF56-F3258712C48C}"/>
    <cellStyle name="Normal 9 2 2 2 4" xfId="38919" xr:uid="{33EEABAD-86EE-4A6A-A029-001C854B3290}"/>
    <cellStyle name="Normal 9 2 2 3" xfId="25212" xr:uid="{B7D34660-9ACD-4E36-B3F5-9207673E1084}"/>
    <cellStyle name="Normal 9 2 2 4" xfId="30706" xr:uid="{49D15CA8-F36A-4AC5-A3EB-D4DC8C4A947D}"/>
    <cellStyle name="Normal 9 2 2 5" xfId="36190" xr:uid="{756993FE-43F5-47CD-AB98-E89F18DAE1B7}"/>
    <cellStyle name="Normal 9 2 3" xfId="12032" xr:uid="{4B066005-3427-4A42-BED2-5607FC01893D}"/>
    <cellStyle name="Normal 9 2 4" xfId="17268" xr:uid="{1FBBA300-BB68-44F4-91F5-C8DE49E24F48}"/>
    <cellStyle name="Normal 9 2 5" xfId="19499" xr:uid="{9B13BB7E-A43F-4016-85E4-F8070359F1C6}"/>
    <cellStyle name="Normal 9 2 6" xfId="9822" xr:uid="{59DD10B6-4BE5-41B3-8BFF-9C1DEA73780A}"/>
    <cellStyle name="Normal 9 2 6 2" xfId="21143" xr:uid="{5BD85647-BB6F-43D4-978D-6D109BAFB3E9}"/>
    <cellStyle name="Normal 9 2 6 2 2" xfId="26699" xr:uid="{79CF7C1F-45E0-46C4-A413-2BE64AAD754F}"/>
    <cellStyle name="Normal 9 2 6 2 3" xfId="32193" xr:uid="{6CE827A5-BB35-4A76-B610-9D359BBA7D6D}"/>
    <cellStyle name="Normal 9 2 6 2 4" xfId="37677" xr:uid="{6A03754F-B67F-4207-81D0-D322BC737202}"/>
    <cellStyle name="Normal 9 2 6 3" xfId="23970" xr:uid="{D8026134-E153-4517-9B7D-31D9B7502742}"/>
    <cellStyle name="Normal 9 2 6 4" xfId="29464" xr:uid="{60D2B0FB-286B-4F24-BC82-DB8C9683FB7C}"/>
    <cellStyle name="Normal 9 2 6 5" xfId="34948" xr:uid="{E52F34D4-35B2-41E3-B37B-8DD5381BD5F8}"/>
    <cellStyle name="Normal 9 2 7" xfId="6689" xr:uid="{CE14AF89-1F3A-4A9A-B6C1-1C0829F9F84A}"/>
    <cellStyle name="Normal 9 20" xfId="6690" xr:uid="{D113B128-452B-4DB2-A6D5-6885174E7B74}"/>
    <cellStyle name="Normal 9 20 2" xfId="15099" xr:uid="{4686E7A7-BC38-4662-842C-CB0D7B66D319}"/>
    <cellStyle name="Normal 9 20 2 2" xfId="22386" xr:uid="{B2FFF3BF-813A-497B-8273-0F84AD2FFE9B}"/>
    <cellStyle name="Normal 9 20 2 2 2" xfId="27942" xr:uid="{C8C7B028-DE84-402B-AAD7-2309A8F57A29}"/>
    <cellStyle name="Normal 9 20 2 2 3" xfId="33436" xr:uid="{B72388BF-A791-408D-8591-0D0BB3DEC7AA}"/>
    <cellStyle name="Normal 9 20 2 2 4" xfId="38920" xr:uid="{31E93508-F561-47BD-9F59-D32381473190}"/>
    <cellStyle name="Normal 9 20 2 3" xfId="25213" xr:uid="{D0E6D072-5D20-470B-AC2F-7CE1D656120B}"/>
    <cellStyle name="Normal 9 20 2 4" xfId="30707" xr:uid="{17DE4183-8AE9-4778-BD52-6B1C2528D22A}"/>
    <cellStyle name="Normal 9 20 2 5" xfId="36191" xr:uid="{00EDD193-FFD5-4519-99F6-AFA6F0C0A63A}"/>
    <cellStyle name="Normal 9 20 3" xfId="12033" xr:uid="{31E554DF-578A-428A-BD92-EDDB80FFEB32}"/>
    <cellStyle name="Normal 9 20 4" xfId="17269" xr:uid="{CF5E2A7D-2F93-4CA9-92A0-9DE0820B21A9}"/>
    <cellStyle name="Normal 9 20 5" xfId="19500" xr:uid="{604B6B03-AE41-49EF-A115-8198229A1C5D}"/>
    <cellStyle name="Normal 9 20 6" xfId="9823" xr:uid="{5421334E-973E-4957-A0CC-1B5EFACF8FE2}"/>
    <cellStyle name="Normal 9 20 6 2" xfId="21144" xr:uid="{4B84B1A6-FC4D-42D3-810E-194C073772B2}"/>
    <cellStyle name="Normal 9 20 6 2 2" xfId="26700" xr:uid="{5ADBC5DD-FC12-4F58-B06F-28C06CD4D5D3}"/>
    <cellStyle name="Normal 9 20 6 2 3" xfId="32194" xr:uid="{B21E5A1C-8A1C-414C-B96E-23E5D9923C45}"/>
    <cellStyle name="Normal 9 20 6 2 4" xfId="37678" xr:uid="{EF5BFD54-B853-4A06-9392-C400AA2220D8}"/>
    <cellStyle name="Normal 9 20 6 3" xfId="23971" xr:uid="{F2DA7D81-D028-430C-82D3-CF651702421F}"/>
    <cellStyle name="Normal 9 20 6 4" xfId="29465" xr:uid="{DF431FA0-3938-439E-A440-120943645E44}"/>
    <cellStyle name="Normal 9 20 6 5" xfId="34949" xr:uid="{5F3D3EF0-011D-4C3A-86AD-FA3BC00190C6}"/>
    <cellStyle name="Normal 9 21" xfId="6691" xr:uid="{C01C7867-5753-4B28-B276-B542B34AC9D9}"/>
    <cellStyle name="Normal 9 21 2" xfId="15100" xr:uid="{A2068309-2188-479D-89F7-3B23AEDC4E01}"/>
    <cellStyle name="Normal 9 21 2 2" xfId="22387" xr:uid="{2A7ACDE2-C988-4263-AFE4-0F01CE993DE8}"/>
    <cellStyle name="Normal 9 21 2 2 2" xfId="27943" xr:uid="{1F2932FE-31E5-4EED-9F46-E76D00649A02}"/>
    <cellStyle name="Normal 9 21 2 2 3" xfId="33437" xr:uid="{49097FF4-E82A-4611-84EE-E260C1E2F1F3}"/>
    <cellStyle name="Normal 9 21 2 2 4" xfId="38921" xr:uid="{66E2784D-B2A1-4A10-931E-72C720784A3B}"/>
    <cellStyle name="Normal 9 21 2 3" xfId="25214" xr:uid="{C9EB4DEA-D43C-4671-83DB-9367EE57E15B}"/>
    <cellStyle name="Normal 9 21 2 4" xfId="30708" xr:uid="{B6616C57-A007-4A70-83F4-0111D357432B}"/>
    <cellStyle name="Normal 9 21 2 5" xfId="36192" xr:uid="{CCA3A99A-D7F7-4761-BB24-23A438BC6CFD}"/>
    <cellStyle name="Normal 9 21 3" xfId="12034" xr:uid="{4755ED62-007D-4EC1-A6EF-CA3A72991F0D}"/>
    <cellStyle name="Normal 9 21 4" xfId="17270" xr:uid="{C880B486-F61D-4890-A757-5E9E688EED3F}"/>
    <cellStyle name="Normal 9 21 5" xfId="19501" xr:uid="{092BD0D4-E2D0-40EF-A0AA-1DD7D4625F00}"/>
    <cellStyle name="Normal 9 21 6" xfId="9824" xr:uid="{DDB1726C-F89B-49F1-937B-99B10CA5573B}"/>
    <cellStyle name="Normal 9 21 6 2" xfId="21145" xr:uid="{A2DC8933-8EED-48C7-935E-2930D54E280D}"/>
    <cellStyle name="Normal 9 21 6 2 2" xfId="26701" xr:uid="{25882ECC-B215-466F-8D42-C566C5AF0C58}"/>
    <cellStyle name="Normal 9 21 6 2 3" xfId="32195" xr:uid="{163D72EE-4FA8-4118-B672-5BD5BFE7AAFF}"/>
    <cellStyle name="Normal 9 21 6 2 4" xfId="37679" xr:uid="{8953B9CC-3C91-4CA1-8D8F-998D66A937D0}"/>
    <cellStyle name="Normal 9 21 6 3" xfId="23972" xr:uid="{538DF4B0-E87E-4426-9322-AC3A8B283104}"/>
    <cellStyle name="Normal 9 21 6 4" xfId="29466" xr:uid="{D655FC3A-1ECE-4649-8CB6-0A60514193E4}"/>
    <cellStyle name="Normal 9 21 6 5" xfId="34950" xr:uid="{5B0E81A6-60C9-415A-96F7-A90D6F05D053}"/>
    <cellStyle name="Normal 9 22" xfId="6692" xr:uid="{8E7FAD00-80DA-4A1E-AE7B-18AC470BCBD8}"/>
    <cellStyle name="Normal 9 22 2" xfId="15101" xr:uid="{A976B2BE-85BA-447B-89C0-5808A89D3858}"/>
    <cellStyle name="Normal 9 22 2 2" xfId="22388" xr:uid="{ED3C7162-DFF2-47D8-B72D-704C73189588}"/>
    <cellStyle name="Normal 9 22 2 2 2" xfId="27944" xr:uid="{CEAB1788-947D-40AE-B295-E53A043CBABD}"/>
    <cellStyle name="Normal 9 22 2 2 3" xfId="33438" xr:uid="{23D98D99-8B45-4705-B17F-874F7925AAE8}"/>
    <cellStyle name="Normal 9 22 2 2 4" xfId="38922" xr:uid="{30B50EEB-68F2-47BF-B55D-AF6BE6850035}"/>
    <cellStyle name="Normal 9 22 2 3" xfId="25215" xr:uid="{08CDDC75-484B-4ABC-A8C1-66C339F538D4}"/>
    <cellStyle name="Normal 9 22 2 4" xfId="30709" xr:uid="{66F225BC-DC30-4396-B26D-32B6C2FBEE82}"/>
    <cellStyle name="Normal 9 22 2 5" xfId="36193" xr:uid="{97768F88-FD42-4ED7-9522-3867022DA5A8}"/>
    <cellStyle name="Normal 9 22 3" xfId="12035" xr:uid="{EB049E92-5A93-479C-B11E-6F3FA0088234}"/>
    <cellStyle name="Normal 9 22 4" xfId="17271" xr:uid="{4E37E7E3-8EB8-471C-A5F6-8B3224068E79}"/>
    <cellStyle name="Normal 9 22 5" xfId="19502" xr:uid="{4FA05723-0761-422E-9DB9-AEE0101F57D1}"/>
    <cellStyle name="Normal 9 22 6" xfId="9825" xr:uid="{342D16E6-0B4A-4CB2-A64D-8C56ADF13B2A}"/>
    <cellStyle name="Normal 9 22 6 2" xfId="21146" xr:uid="{5BDE1F01-7398-4EAF-9430-45C7D3742482}"/>
    <cellStyle name="Normal 9 22 6 2 2" xfId="26702" xr:uid="{A11E8232-AE72-42B0-854C-75C511524E37}"/>
    <cellStyle name="Normal 9 22 6 2 3" xfId="32196" xr:uid="{33E98D8D-8E30-4C64-927F-0A2B611FE6C7}"/>
    <cellStyle name="Normal 9 22 6 2 4" xfId="37680" xr:uid="{761C61C3-1286-43F4-8897-F4E08D6D911C}"/>
    <cellStyle name="Normal 9 22 6 3" xfId="23973" xr:uid="{3901A248-9C26-43EA-9D51-0C7384885AF0}"/>
    <cellStyle name="Normal 9 22 6 4" xfId="29467" xr:uid="{B6FD2ACE-0654-4648-AC8C-DA4DD068890D}"/>
    <cellStyle name="Normal 9 22 6 5" xfId="34951" xr:uid="{3EB3464D-43F2-41CA-B1DD-565A2BAAB8A2}"/>
    <cellStyle name="Normal 9 23" xfId="6693" xr:uid="{5EABF852-A97A-4CF5-B3E5-524A6722508F}"/>
    <cellStyle name="Normal 9 23 2" xfId="15102" xr:uid="{0AAF5180-F7A2-4F1A-BFCD-DDF26C82E0D0}"/>
    <cellStyle name="Normal 9 23 2 2" xfId="22389" xr:uid="{1609837F-DC5F-4206-B08E-9BE523529C69}"/>
    <cellStyle name="Normal 9 23 2 2 2" xfId="27945" xr:uid="{CEE577DF-162A-4C56-9807-6ABD63A14C95}"/>
    <cellStyle name="Normal 9 23 2 2 3" xfId="33439" xr:uid="{1F30C45C-E6BE-42DB-9B7C-8E47EFDA1E4D}"/>
    <cellStyle name="Normal 9 23 2 2 4" xfId="38923" xr:uid="{5D620309-37BE-4917-AA49-C3487818D7A4}"/>
    <cellStyle name="Normal 9 23 2 3" xfId="25216" xr:uid="{6DCD0B02-2B50-4759-9163-B0E93EC86A9A}"/>
    <cellStyle name="Normal 9 23 2 4" xfId="30710" xr:uid="{EFFBD811-A830-4D6D-904A-E021B94E1EEB}"/>
    <cellStyle name="Normal 9 23 2 5" xfId="36194" xr:uid="{CBB1B24D-7229-4EA1-BBC5-15F645AC585E}"/>
    <cellStyle name="Normal 9 23 3" xfId="12036" xr:uid="{1D9EE33D-99AA-44A2-822C-2E7FD12CF8CD}"/>
    <cellStyle name="Normal 9 23 4" xfId="17272" xr:uid="{8D623770-241F-473B-9C2A-C4037260B4CC}"/>
    <cellStyle name="Normal 9 23 5" xfId="19503" xr:uid="{AF2FDF53-3DA1-44F9-BD07-69017823C8E2}"/>
    <cellStyle name="Normal 9 23 6" xfId="9826" xr:uid="{DA788B56-E39F-4168-8717-345DAFB4DB63}"/>
    <cellStyle name="Normal 9 23 6 2" xfId="21147" xr:uid="{3C1EA9CA-9B65-4103-8A3A-6AC16DD2923F}"/>
    <cellStyle name="Normal 9 23 6 2 2" xfId="26703" xr:uid="{4ADEB7E8-03DE-44B0-8315-B9EE41FEE370}"/>
    <cellStyle name="Normal 9 23 6 2 3" xfId="32197" xr:uid="{2BE02E89-5FC2-4235-81A0-F6A33F5F9890}"/>
    <cellStyle name="Normal 9 23 6 2 4" xfId="37681" xr:uid="{D7479311-CE6A-4FD2-9C03-ED244AB5FDCC}"/>
    <cellStyle name="Normal 9 23 6 3" xfId="23974" xr:uid="{53EE4DD2-60ED-49FF-B8C6-8A36469AC666}"/>
    <cellStyle name="Normal 9 23 6 4" xfId="29468" xr:uid="{10CD00D1-FDED-4FF2-B5EE-9902D51C6014}"/>
    <cellStyle name="Normal 9 23 6 5" xfId="34952" xr:uid="{510817D2-EFE7-4BEC-A481-000B90B3AB39}"/>
    <cellStyle name="Normal 9 24" xfId="6694" xr:uid="{4D8E2FF9-8729-4EF5-90B3-205FD284CB64}"/>
    <cellStyle name="Normal 9 24 2" xfId="15103" xr:uid="{F2C44784-F026-46EA-82CC-D1B64FB304D4}"/>
    <cellStyle name="Normal 9 24 2 2" xfId="22390" xr:uid="{968F67A2-4E4E-4DFF-A82C-2BE89E12EFF1}"/>
    <cellStyle name="Normal 9 24 2 2 2" xfId="27946" xr:uid="{0E4BDE0F-F69B-47E0-8B18-81AF1FF2B24B}"/>
    <cellStyle name="Normal 9 24 2 2 3" xfId="33440" xr:uid="{8D68198E-FAE5-471F-847D-34DB1CCD6F64}"/>
    <cellStyle name="Normal 9 24 2 2 4" xfId="38924" xr:uid="{D5CDFF64-A6E2-440C-868E-F62C43567BCA}"/>
    <cellStyle name="Normal 9 24 2 3" xfId="25217" xr:uid="{85D71E08-75CD-487D-9799-323569D676FE}"/>
    <cellStyle name="Normal 9 24 2 4" xfId="30711" xr:uid="{E217FF21-8870-461C-A9D3-37DD0B2D53A1}"/>
    <cellStyle name="Normal 9 24 2 5" xfId="36195" xr:uid="{07ED1F5E-6656-4FBC-AEF8-ABB26E69785A}"/>
    <cellStyle name="Normal 9 24 3" xfId="12037" xr:uid="{9AED2796-3236-420D-83D3-05C08B1EB0C1}"/>
    <cellStyle name="Normal 9 24 4" xfId="17273" xr:uid="{51FF69A3-27FB-42AE-99C7-29BCD1013512}"/>
    <cellStyle name="Normal 9 24 5" xfId="19504" xr:uid="{DDA7D8C1-3C0C-4FA2-AA0C-9C97AFF43C8B}"/>
    <cellStyle name="Normal 9 24 6" xfId="9827" xr:uid="{CDF2581D-A623-464A-AC25-0C7ACF2C251E}"/>
    <cellStyle name="Normal 9 24 6 2" xfId="21148" xr:uid="{C1F8125D-D31F-4393-B983-EE3D5B0EC224}"/>
    <cellStyle name="Normal 9 24 6 2 2" xfId="26704" xr:uid="{952804C0-C934-49D7-B4D0-4E81EB42A848}"/>
    <cellStyle name="Normal 9 24 6 2 3" xfId="32198" xr:uid="{BC11BA0A-D396-4A90-8934-456D0268A15D}"/>
    <cellStyle name="Normal 9 24 6 2 4" xfId="37682" xr:uid="{50C56EA8-E207-4064-A0DE-04D8AC1571CC}"/>
    <cellStyle name="Normal 9 24 6 3" xfId="23975" xr:uid="{E4797A31-312A-48AC-AFE2-ECC1875B2A30}"/>
    <cellStyle name="Normal 9 24 6 4" xfId="29469" xr:uid="{C8D0AF7F-EB2C-4233-A492-C54E37D28DFB}"/>
    <cellStyle name="Normal 9 24 6 5" xfId="34953" xr:uid="{C4A8888C-5CCC-4A7E-A867-5BD6C5AB838F}"/>
    <cellStyle name="Normal 9 25" xfId="6695" xr:uid="{2101F2D4-337C-43E4-9D6F-4DBDC8EBB441}"/>
    <cellStyle name="Normal 9 25 2" xfId="15104" xr:uid="{33341C86-ABC7-4BBC-85EE-41EA7FBB0D26}"/>
    <cellStyle name="Normal 9 25 2 2" xfId="22391" xr:uid="{DDA2282A-2CE6-4D5E-B47A-A1CDBD4150A0}"/>
    <cellStyle name="Normal 9 25 2 2 2" xfId="27947" xr:uid="{9A30B31C-2313-4DE8-B209-9845B657FE9D}"/>
    <cellStyle name="Normal 9 25 2 2 3" xfId="33441" xr:uid="{94B67BF4-7866-4B9A-AB62-0183C5CED9BA}"/>
    <cellStyle name="Normal 9 25 2 2 4" xfId="38925" xr:uid="{B37F4077-ABDA-4415-9304-FC83DEE886DB}"/>
    <cellStyle name="Normal 9 25 2 3" xfId="25218" xr:uid="{909779DB-BDD1-49FA-807E-FC0F48924011}"/>
    <cellStyle name="Normal 9 25 2 4" xfId="30712" xr:uid="{CE3E8163-F154-48CE-ABD8-771FB392F688}"/>
    <cellStyle name="Normal 9 25 2 5" xfId="36196" xr:uid="{E882BA11-31E8-43BD-A5F1-9B400D9842F1}"/>
    <cellStyle name="Normal 9 25 3" xfId="12038" xr:uid="{9BD84459-CC42-4ADC-9162-CE1D928172C4}"/>
    <cellStyle name="Normal 9 25 4" xfId="17274" xr:uid="{4418FAE5-C785-4221-B1E5-DDE35C17DA38}"/>
    <cellStyle name="Normal 9 25 5" xfId="19505" xr:uid="{F4E0F34B-0DF9-49A7-B624-6694C25ECE7B}"/>
    <cellStyle name="Normal 9 25 6" xfId="9828" xr:uid="{F51B1599-61B7-46A7-89B5-EA1CD4BA07E0}"/>
    <cellStyle name="Normal 9 25 6 2" xfId="21149" xr:uid="{608C2618-74D0-4F1C-BD34-816E212BCD62}"/>
    <cellStyle name="Normal 9 25 6 2 2" xfId="26705" xr:uid="{5A132CAD-7A72-4223-A50A-CD51A7B6857A}"/>
    <cellStyle name="Normal 9 25 6 2 3" xfId="32199" xr:uid="{BBA7FB3F-34C6-4116-BA42-C3621FB66D97}"/>
    <cellStyle name="Normal 9 25 6 2 4" xfId="37683" xr:uid="{11122331-D50C-4F33-9546-6FAB721BB122}"/>
    <cellStyle name="Normal 9 25 6 3" xfId="23976" xr:uid="{E038ADBF-07A4-4A5C-A48B-8F910B61BCE9}"/>
    <cellStyle name="Normal 9 25 6 4" xfId="29470" xr:uid="{A8AE20E2-E821-4C9C-A033-8466F2858E13}"/>
    <cellStyle name="Normal 9 25 6 5" xfId="34954" xr:uid="{EC8CE1AC-1B5A-4A4F-A7C6-1FE9BF9169A4}"/>
    <cellStyle name="Normal 9 26" xfId="6696" xr:uid="{1D736664-4086-4B1B-B0CE-FC0E4453F5AA}"/>
    <cellStyle name="Normal 9 26 2" xfId="15105" xr:uid="{6A037F28-EA80-4174-8A39-EA335BC0FB56}"/>
    <cellStyle name="Normal 9 26 2 2" xfId="22392" xr:uid="{A7757A93-64E1-4FE7-A12A-81AB25AB1281}"/>
    <cellStyle name="Normal 9 26 2 2 2" xfId="27948" xr:uid="{E04A21C2-EEE7-4801-950F-14912CDF72E2}"/>
    <cellStyle name="Normal 9 26 2 2 3" xfId="33442" xr:uid="{CEB9BABF-207A-4F73-B765-55FE8FB07C56}"/>
    <cellStyle name="Normal 9 26 2 2 4" xfId="38926" xr:uid="{F09085A1-4833-4E4F-A37D-1315171DBBAD}"/>
    <cellStyle name="Normal 9 26 2 3" xfId="25219" xr:uid="{68E72554-006D-4454-AB66-E119CDDDC2E0}"/>
    <cellStyle name="Normal 9 26 2 4" xfId="30713" xr:uid="{1DA735DD-183A-458B-A5CF-6507FEB87AD2}"/>
    <cellStyle name="Normal 9 26 2 5" xfId="36197" xr:uid="{D303C153-6D05-4BC2-8844-0DAD3D5268B7}"/>
    <cellStyle name="Normal 9 26 3" xfId="12039" xr:uid="{A1DBBA25-02D5-48C1-823A-395D2220FDB6}"/>
    <cellStyle name="Normal 9 26 4" xfId="17275" xr:uid="{A359AECA-4CF4-400D-99AF-AC7809076C8F}"/>
    <cellStyle name="Normal 9 26 5" xfId="19506" xr:uid="{772DCF6B-5610-4D61-8509-3D087F733D54}"/>
    <cellStyle name="Normal 9 26 6" xfId="9829" xr:uid="{C6A5A1B4-965F-481B-8107-6BFAFC58031A}"/>
    <cellStyle name="Normal 9 26 6 2" xfId="21150" xr:uid="{DE61B78E-EACD-4679-96C3-304B260CD1FA}"/>
    <cellStyle name="Normal 9 26 6 2 2" xfId="26706" xr:uid="{61CAB96B-93F3-46FA-BD80-198FA044DD26}"/>
    <cellStyle name="Normal 9 26 6 2 3" xfId="32200" xr:uid="{46B8D7AE-DC5B-4614-9FB4-30111A9E162D}"/>
    <cellStyle name="Normal 9 26 6 2 4" xfId="37684" xr:uid="{D6BBA047-259F-4015-A268-08867EC0F294}"/>
    <cellStyle name="Normal 9 26 6 3" xfId="23977" xr:uid="{07E6EFCB-9C08-44AA-AB29-F5FAF3071342}"/>
    <cellStyle name="Normal 9 26 6 4" xfId="29471" xr:uid="{B40C918D-D255-457A-BFDC-C7D8F7ACD078}"/>
    <cellStyle name="Normal 9 26 6 5" xfId="34955" xr:uid="{74D30BCD-D6A3-47D2-8E79-569077AA5B93}"/>
    <cellStyle name="Normal 9 27" xfId="6697" xr:uid="{F5257E21-AEE4-4B47-B934-04E79BBC5476}"/>
    <cellStyle name="Normal 9 27 2" xfId="15106" xr:uid="{F97DFF44-6ADF-4F93-95E5-B4A394E3F8BE}"/>
    <cellStyle name="Normal 9 27 2 2" xfId="22393" xr:uid="{9CA0EC80-768D-4B48-B8B8-F79C8A9BAAFF}"/>
    <cellStyle name="Normal 9 27 2 2 2" xfId="27949" xr:uid="{5CC8EE8B-B54B-45E9-B5F6-9CF0532646FA}"/>
    <cellStyle name="Normal 9 27 2 2 3" xfId="33443" xr:uid="{4C52A6A5-0763-424D-AF9D-58562A377A2D}"/>
    <cellStyle name="Normal 9 27 2 2 4" xfId="38927" xr:uid="{2A381A51-FEF7-4BE7-9090-CA2645061F58}"/>
    <cellStyle name="Normal 9 27 2 3" xfId="25220" xr:uid="{3457B943-E5C0-4FAD-85ED-E73E434CD01F}"/>
    <cellStyle name="Normal 9 27 2 4" xfId="30714" xr:uid="{38460CF3-153D-4CAA-83E8-30D17025AF20}"/>
    <cellStyle name="Normal 9 27 2 5" xfId="36198" xr:uid="{C92662EF-E6FA-4EBF-8650-A6BED05A2F57}"/>
    <cellStyle name="Normal 9 27 3" xfId="12040" xr:uid="{8EA99F3E-8F27-49DE-85EF-7DA809D10AD4}"/>
    <cellStyle name="Normal 9 27 4" xfId="17276" xr:uid="{CD450303-FD6B-498F-9099-0D29C6FB1132}"/>
    <cellStyle name="Normal 9 27 5" xfId="19507" xr:uid="{E595C136-CFB7-424E-804E-3D3E7A88200D}"/>
    <cellStyle name="Normal 9 27 6" xfId="9830" xr:uid="{1BA91E50-724C-46FE-B481-8DD34E914146}"/>
    <cellStyle name="Normal 9 27 6 2" xfId="21151" xr:uid="{223A1F77-34DA-40B5-B032-F8521C757320}"/>
    <cellStyle name="Normal 9 27 6 2 2" xfId="26707" xr:uid="{AE1B190C-8461-48D9-A727-73D2C4DDC6AB}"/>
    <cellStyle name="Normal 9 27 6 2 3" xfId="32201" xr:uid="{94A75030-605D-4551-8A90-928D92D26D56}"/>
    <cellStyle name="Normal 9 27 6 2 4" xfId="37685" xr:uid="{0DF759C5-98B1-4574-BEF3-4C8440BEFE5E}"/>
    <cellStyle name="Normal 9 27 6 3" xfId="23978" xr:uid="{6939AD09-66AC-4BBD-B03B-C4143C01EB0A}"/>
    <cellStyle name="Normal 9 27 6 4" xfId="29472" xr:uid="{53BADFA0-B743-49E2-BE93-739DC320BC1B}"/>
    <cellStyle name="Normal 9 27 6 5" xfId="34956" xr:uid="{D5015A72-3C25-46A6-AAB5-24BA519F1003}"/>
    <cellStyle name="Normal 9 28" xfId="6698" xr:uid="{8AA8DA06-82BC-4F86-A205-386E4DD20DD2}"/>
    <cellStyle name="Normal 9 28 2" xfId="15107" xr:uid="{A0669DBF-F043-48BA-B3CE-D67B9C86D990}"/>
    <cellStyle name="Normal 9 28 2 2" xfId="22394" xr:uid="{E78380CF-18AE-4E8C-AA84-F85A05B7D327}"/>
    <cellStyle name="Normal 9 28 2 2 2" xfId="27950" xr:uid="{23E9AF87-04D6-4E9A-923E-80986D9D93B0}"/>
    <cellStyle name="Normal 9 28 2 2 3" xfId="33444" xr:uid="{67CD6808-B0FF-44B9-B554-778B255519E2}"/>
    <cellStyle name="Normal 9 28 2 2 4" xfId="38928" xr:uid="{A71C2850-56FA-4540-B294-07AFAE33D3D0}"/>
    <cellStyle name="Normal 9 28 2 3" xfId="25221" xr:uid="{B4AFF2FA-CFF2-4BB8-AA2E-6CA9BBD1E8BF}"/>
    <cellStyle name="Normal 9 28 2 4" xfId="30715" xr:uid="{3047451E-4899-4210-A1E4-F28C38883DD7}"/>
    <cellStyle name="Normal 9 28 2 5" xfId="36199" xr:uid="{A35C3AED-404C-4ACD-B9F2-18CEDA81664C}"/>
    <cellStyle name="Normal 9 28 3" xfId="12041" xr:uid="{240AFD43-FC6F-4D37-BBE8-1D2EEC04078B}"/>
    <cellStyle name="Normal 9 28 4" xfId="17277" xr:uid="{C725ADE8-8E3A-4E3E-857C-B7780563EFBB}"/>
    <cellStyle name="Normal 9 28 5" xfId="19508" xr:uid="{F2365F1F-FEE0-4B4C-89A3-3125E4B57631}"/>
    <cellStyle name="Normal 9 28 6" xfId="9831" xr:uid="{3198ABD4-1139-4C2F-8AA3-2280E21585EE}"/>
    <cellStyle name="Normal 9 28 6 2" xfId="21152" xr:uid="{F0F453A5-1D61-4C72-BAB8-AE49FCE2C28C}"/>
    <cellStyle name="Normal 9 28 6 2 2" xfId="26708" xr:uid="{D907E771-736A-4667-BE54-3741E0A2240F}"/>
    <cellStyle name="Normal 9 28 6 2 3" xfId="32202" xr:uid="{922DC886-413B-4783-B4FB-7027DDA0C603}"/>
    <cellStyle name="Normal 9 28 6 2 4" xfId="37686" xr:uid="{283FCA70-65C8-4F62-A7C3-0A9C1D92E9DC}"/>
    <cellStyle name="Normal 9 28 6 3" xfId="23979" xr:uid="{39816194-6E86-45CD-8D52-CECCA2C169D1}"/>
    <cellStyle name="Normal 9 28 6 4" xfId="29473" xr:uid="{C871C72A-60E8-43B8-84F7-FD0E8A6A3B53}"/>
    <cellStyle name="Normal 9 28 6 5" xfId="34957" xr:uid="{BB4EEE8E-B9E7-4E54-8BDB-AF20F91639D9}"/>
    <cellStyle name="Normal 9 29" xfId="6699" xr:uid="{665DA751-904E-4CF9-8FEC-E0524EBF1FC6}"/>
    <cellStyle name="Normal 9 29 2" xfId="15108" xr:uid="{2CD0E52D-01FF-4B29-A70C-6BECF5D2D2E1}"/>
    <cellStyle name="Normal 9 29 2 2" xfId="22395" xr:uid="{C86D508D-15A9-4DEB-8DCB-0BE93AA50720}"/>
    <cellStyle name="Normal 9 29 2 2 2" xfId="27951" xr:uid="{4A453D8E-A0A0-4E9E-8C7C-9B3924EE12D8}"/>
    <cellStyle name="Normal 9 29 2 2 3" xfId="33445" xr:uid="{5CC8E8B1-E53A-4C81-811F-BE6BB6F0961E}"/>
    <cellStyle name="Normal 9 29 2 2 4" xfId="38929" xr:uid="{5AE917DC-B81B-4D1D-BFC9-DD13C83CCDAD}"/>
    <cellStyle name="Normal 9 29 2 3" xfId="25222" xr:uid="{DC7B1142-95C1-43AD-BB26-DE8A9AE77A21}"/>
    <cellStyle name="Normal 9 29 2 4" xfId="30716" xr:uid="{1DEE551D-0ACF-47AF-8152-04D7D054987E}"/>
    <cellStyle name="Normal 9 29 2 5" xfId="36200" xr:uid="{858CB2EA-ADF9-473C-9AA3-21512B83D2D4}"/>
    <cellStyle name="Normal 9 29 3" xfId="12042" xr:uid="{7F14433A-EA6D-4B18-8BFA-04F341CA9833}"/>
    <cellStyle name="Normal 9 29 4" xfId="17278" xr:uid="{831C0289-3673-492A-ACBA-74449F2E55EC}"/>
    <cellStyle name="Normal 9 29 5" xfId="19509" xr:uid="{CD8F7E28-447B-4463-B832-F5C51A0EBAE9}"/>
    <cellStyle name="Normal 9 29 6" xfId="9832" xr:uid="{5256C570-BBDE-42E0-9C18-9C851184D4D9}"/>
    <cellStyle name="Normal 9 29 6 2" xfId="21153" xr:uid="{958E59DB-9FD0-4832-A4CF-765EFF6E5802}"/>
    <cellStyle name="Normal 9 29 6 2 2" xfId="26709" xr:uid="{3828397E-358A-4427-8C66-C4DADDED4CC7}"/>
    <cellStyle name="Normal 9 29 6 2 3" xfId="32203" xr:uid="{3892F939-936F-4AAB-99DD-A20826705063}"/>
    <cellStyle name="Normal 9 29 6 2 4" xfId="37687" xr:uid="{AE7F605F-89B3-4C58-8E56-FC6DBB744AB0}"/>
    <cellStyle name="Normal 9 29 6 3" xfId="23980" xr:uid="{232ECB0E-5217-47AD-A5AB-C9EC996B9F32}"/>
    <cellStyle name="Normal 9 29 6 4" xfId="29474" xr:uid="{7BCD4219-144C-4F81-B22C-171F76A94F6E}"/>
    <cellStyle name="Normal 9 29 6 5" xfId="34958" xr:uid="{4B31EB73-FB69-4107-979D-B88B957170E8}"/>
    <cellStyle name="Normal 9 3" xfId="6700" xr:uid="{483BFD8D-570F-4BBF-B23B-0A237145F1FE}"/>
    <cellStyle name="Normal 9 3 2" xfId="15109" xr:uid="{C21893DA-8EF6-42A5-A5B9-90E0EBC11BFF}"/>
    <cellStyle name="Normal 9 3 2 2" xfId="22396" xr:uid="{9372E3C7-4C5A-4489-BB6A-90E0A04C8ECA}"/>
    <cellStyle name="Normal 9 3 2 2 2" xfId="27952" xr:uid="{DBF3FFF7-CB6B-4049-8CB7-DB7CC6CD3EE2}"/>
    <cellStyle name="Normal 9 3 2 2 3" xfId="33446" xr:uid="{B580F073-DDDF-4E6E-9532-05D9CD7CDAC3}"/>
    <cellStyle name="Normal 9 3 2 2 4" xfId="38930" xr:uid="{2896D3C8-D83D-4B54-BFA7-8DE6B5589643}"/>
    <cellStyle name="Normal 9 3 2 3" xfId="25223" xr:uid="{6224B893-25BF-48FA-A336-66DD9E51F9EC}"/>
    <cellStyle name="Normal 9 3 2 4" xfId="30717" xr:uid="{B88CB441-6414-46A8-A339-5F279694739C}"/>
    <cellStyle name="Normal 9 3 2 5" xfId="36201" xr:uid="{DC51855B-C055-4BD9-9439-A3B5FDB9C1B7}"/>
    <cellStyle name="Normal 9 3 3" xfId="12043" xr:uid="{296FB1A5-844F-4503-A1FA-053691E59962}"/>
    <cellStyle name="Normal 9 3 4" xfId="17279" xr:uid="{61BBFFA2-2597-41B7-86A5-5F4A0DCD12D4}"/>
    <cellStyle name="Normal 9 3 5" xfId="19510" xr:uid="{4466FD6D-966D-4E82-8977-169D5740BBEC}"/>
    <cellStyle name="Normal 9 3 6" xfId="9833" xr:uid="{51527D78-E331-44F0-942B-C9CE3C6E7AA7}"/>
    <cellStyle name="Normal 9 3 6 2" xfId="21154" xr:uid="{EBE0F292-C009-4120-A09F-7FBFCC840799}"/>
    <cellStyle name="Normal 9 3 6 2 2" xfId="26710" xr:uid="{90D340A6-BD0B-49A9-82E5-B7776B6B3C50}"/>
    <cellStyle name="Normal 9 3 6 2 3" xfId="32204" xr:uid="{B0CD5B03-8BE3-493F-B40F-92729FD64B4A}"/>
    <cellStyle name="Normal 9 3 6 2 4" xfId="37688" xr:uid="{4ECF34AA-B9B5-4ABD-8A2C-B2B6C64F811C}"/>
    <cellStyle name="Normal 9 3 6 3" xfId="23981" xr:uid="{40B4D40E-5901-41D7-9A9B-838668E0A89F}"/>
    <cellStyle name="Normal 9 3 6 4" xfId="29475" xr:uid="{F155C462-35ED-4F0A-AEED-C0EAE820CF1E}"/>
    <cellStyle name="Normal 9 3 6 5" xfId="34959" xr:uid="{AF00DBF0-9053-4C8E-A00B-1D87E10A6FDE}"/>
    <cellStyle name="Normal 9 30" xfId="6701" xr:uid="{E17D2ACC-4059-41B9-9DA7-7AD5FE74783E}"/>
    <cellStyle name="Normal 9 30 2" xfId="15110" xr:uid="{147B2FA6-7A69-41A2-82F9-40544776735C}"/>
    <cellStyle name="Normal 9 30 2 2" xfId="22397" xr:uid="{B20EBBE0-867D-4F43-9EA3-43E0EE5F3B5D}"/>
    <cellStyle name="Normal 9 30 2 2 2" xfId="27953" xr:uid="{B17AA570-D961-42A4-8CBD-2D1E29C3D2B2}"/>
    <cellStyle name="Normal 9 30 2 2 3" xfId="33447" xr:uid="{DF82F716-871C-4B8C-B626-9077E542B504}"/>
    <cellStyle name="Normal 9 30 2 2 4" xfId="38931" xr:uid="{ABF263C3-5B57-45A4-8976-CD5BD08CBF37}"/>
    <cellStyle name="Normal 9 30 2 3" xfId="25224" xr:uid="{CBD836B4-764B-45AD-8AEC-6AAC7EFE7BF0}"/>
    <cellStyle name="Normal 9 30 2 4" xfId="30718" xr:uid="{D51A5A0D-319A-48CE-9097-8D28557A1C57}"/>
    <cellStyle name="Normal 9 30 2 5" xfId="36202" xr:uid="{36CCF027-CDB2-40DF-8D74-D2E1568BA8A1}"/>
    <cellStyle name="Normal 9 30 3" xfId="12044" xr:uid="{5718C9BF-ADBC-4F5D-86EA-B4D121FE871E}"/>
    <cellStyle name="Normal 9 30 4" xfId="17280" xr:uid="{E54B04E3-7AFD-4DD4-BFB2-2C86A14ADDFE}"/>
    <cellStyle name="Normal 9 30 5" xfId="19511" xr:uid="{36D7BFA7-CC2B-4C32-B7D2-E71062238732}"/>
    <cellStyle name="Normal 9 30 6" xfId="9834" xr:uid="{FC6867A3-E9BB-4159-A986-B3F0820ABEDB}"/>
    <cellStyle name="Normal 9 30 6 2" xfId="21155" xr:uid="{45F89B9C-FA4E-410B-8052-C596CD67CA8B}"/>
    <cellStyle name="Normal 9 30 6 2 2" xfId="26711" xr:uid="{35C8BCFE-A8EB-4A02-9AD2-406A1AD67A18}"/>
    <cellStyle name="Normal 9 30 6 2 3" xfId="32205" xr:uid="{136B7B6B-1AEC-420D-9903-59F5792BB09F}"/>
    <cellStyle name="Normal 9 30 6 2 4" xfId="37689" xr:uid="{C0BBE7AC-A4E8-4C2C-B062-3685A58DD5E1}"/>
    <cellStyle name="Normal 9 30 6 3" xfId="23982" xr:uid="{07A6F20D-4F83-4AAA-BB69-07C3B0B46717}"/>
    <cellStyle name="Normal 9 30 6 4" xfId="29476" xr:uid="{93C60571-CC28-414F-9BD5-06DD8ED40682}"/>
    <cellStyle name="Normal 9 30 6 5" xfId="34960" xr:uid="{CA28CF98-A907-4E3B-BD97-B4BCF5599B52}"/>
    <cellStyle name="Normal 9 31" xfId="6702" xr:uid="{B5806532-C5C4-443A-AA0C-FBB9355E12EE}"/>
    <cellStyle name="Normal 9 31 2" xfId="15111" xr:uid="{75D5BA46-B836-4EED-99F6-F46651D08610}"/>
    <cellStyle name="Normal 9 31 2 2" xfId="22398" xr:uid="{BB443708-B02A-45F6-8714-EAD16F5F46A6}"/>
    <cellStyle name="Normal 9 31 2 2 2" xfId="27954" xr:uid="{8A0C6BE5-46E9-4932-A1A3-347891BD7EAE}"/>
    <cellStyle name="Normal 9 31 2 2 3" xfId="33448" xr:uid="{D6614FBD-9B59-4403-BEB3-D01F5AF63C78}"/>
    <cellStyle name="Normal 9 31 2 2 4" xfId="38932" xr:uid="{E8F7C3AB-DD67-4283-B06C-4B80B29CFD73}"/>
    <cellStyle name="Normal 9 31 2 3" xfId="25225" xr:uid="{8DE1FFF7-01E3-4F15-AC11-CFDB9F993447}"/>
    <cellStyle name="Normal 9 31 2 4" xfId="30719" xr:uid="{ADE03BDC-782B-4F9A-9383-7439CD28B1FA}"/>
    <cellStyle name="Normal 9 31 2 5" xfId="36203" xr:uid="{2DA9B6D2-A5EB-441C-8DBA-C526CE581C7E}"/>
    <cellStyle name="Normal 9 31 3" xfId="12045" xr:uid="{CF4C04D0-1D92-4978-A162-C06A535BC435}"/>
    <cellStyle name="Normal 9 31 4" xfId="17281" xr:uid="{66D8410A-A57A-4AC7-BB71-88B05DED8C3D}"/>
    <cellStyle name="Normal 9 31 5" xfId="19512" xr:uid="{2DFAA767-635A-43F9-A4F2-815174AE2FCB}"/>
    <cellStyle name="Normal 9 31 6" xfId="9835" xr:uid="{46ECC666-36D7-4EDC-A989-FE6608F3B07D}"/>
    <cellStyle name="Normal 9 31 6 2" xfId="21156" xr:uid="{C3CF9DEC-1DFC-44DA-A09C-ED112B6DBBB2}"/>
    <cellStyle name="Normal 9 31 6 2 2" xfId="26712" xr:uid="{A0D5D3EE-61C9-42EA-BC56-5692E9F71919}"/>
    <cellStyle name="Normal 9 31 6 2 3" xfId="32206" xr:uid="{D0D8B7D0-543A-46ED-B173-9677880E0C6B}"/>
    <cellStyle name="Normal 9 31 6 2 4" xfId="37690" xr:uid="{FEEE1383-CBE8-466E-81CF-D0015369CD84}"/>
    <cellStyle name="Normal 9 31 6 3" xfId="23983" xr:uid="{B61823AD-06C4-4026-A2D0-61F5D0C89230}"/>
    <cellStyle name="Normal 9 31 6 4" xfId="29477" xr:uid="{6BEBF883-E7D3-420A-BA9F-32A0E108B33E}"/>
    <cellStyle name="Normal 9 31 6 5" xfId="34961" xr:uid="{850F2762-7AB8-47FF-B551-8C227E92EAF1}"/>
    <cellStyle name="Normal 9 32" xfId="6703" xr:uid="{77086A00-0469-401E-BF8F-072455F14DF2}"/>
    <cellStyle name="Normal 9 32 2" xfId="15112" xr:uid="{6FB97038-CFC5-48D3-ADA5-5E3FE9113A4A}"/>
    <cellStyle name="Normal 9 32 2 2" xfId="22399" xr:uid="{ACDC2B22-5EF8-463E-9C4F-FA6A20DA3D6A}"/>
    <cellStyle name="Normal 9 32 2 2 2" xfId="27955" xr:uid="{AB9858DC-1180-4A6D-A200-0396EDE6938A}"/>
    <cellStyle name="Normal 9 32 2 2 3" xfId="33449" xr:uid="{CD2D1F65-8781-475B-9549-F01DC696E245}"/>
    <cellStyle name="Normal 9 32 2 2 4" xfId="38933" xr:uid="{C7301007-D9ED-4498-9CAF-EBEEE1DDB86A}"/>
    <cellStyle name="Normal 9 32 2 3" xfId="25226" xr:uid="{B61293D0-6A06-40DE-8778-74DCD02E9E3D}"/>
    <cellStyle name="Normal 9 32 2 4" xfId="30720" xr:uid="{1B5AE9CC-FE3B-4D0B-A3E1-EE3CBF91AB48}"/>
    <cellStyle name="Normal 9 32 2 5" xfId="36204" xr:uid="{86C93C4F-27EF-4CA8-B005-6F1EC79F6171}"/>
    <cellStyle name="Normal 9 32 3" xfId="12046" xr:uid="{55ECEB42-4DDE-44F1-8C22-2B4420F57C78}"/>
    <cellStyle name="Normal 9 32 4" xfId="17282" xr:uid="{6FEC4E2D-43F8-4C2B-8C9F-90D30A335370}"/>
    <cellStyle name="Normal 9 32 5" xfId="19513" xr:uid="{A962DCB9-80B1-4B62-8307-63A072554DE7}"/>
    <cellStyle name="Normal 9 32 6" xfId="9836" xr:uid="{ADC109E9-9687-42DE-B709-F357A5DC0371}"/>
    <cellStyle name="Normal 9 32 6 2" xfId="21157" xr:uid="{35170DCC-7E0E-4F12-8E87-D81CC164B17C}"/>
    <cellStyle name="Normal 9 32 6 2 2" xfId="26713" xr:uid="{A59103E4-3046-445B-83B6-C3858146FE1C}"/>
    <cellStyle name="Normal 9 32 6 2 3" xfId="32207" xr:uid="{4D5BCC0C-14CA-402A-B042-40C1AF916C4B}"/>
    <cellStyle name="Normal 9 32 6 2 4" xfId="37691" xr:uid="{9CFD6957-0E6E-4A6D-A4EB-0F99713D59E4}"/>
    <cellStyle name="Normal 9 32 6 3" xfId="23984" xr:uid="{A121F210-54E3-40FF-BBE9-573EA1A18B48}"/>
    <cellStyle name="Normal 9 32 6 4" xfId="29478" xr:uid="{E34F65DE-F39D-47D4-9164-4065100BA8EB}"/>
    <cellStyle name="Normal 9 32 6 5" xfId="34962" xr:uid="{5F731A5E-9CCB-4C2C-90E2-7B082E5381A0}"/>
    <cellStyle name="Normal 9 33" xfId="6704" xr:uid="{AC47BF8A-3813-4EF0-B5B7-E390EAFA90F1}"/>
    <cellStyle name="Normal 9 33 2" xfId="15113" xr:uid="{60F0D3DE-8ECD-4654-BF4B-26AA0FE66453}"/>
    <cellStyle name="Normal 9 33 2 2" xfId="22400" xr:uid="{CD853680-E6D6-43B5-A83B-2DC8865C90D4}"/>
    <cellStyle name="Normal 9 33 2 2 2" xfId="27956" xr:uid="{04C9B9B6-8EFE-45C9-8F87-A21D610580E9}"/>
    <cellStyle name="Normal 9 33 2 2 3" xfId="33450" xr:uid="{D801E6C3-AC9A-4A34-A85F-FE319AF0FAE3}"/>
    <cellStyle name="Normal 9 33 2 2 4" xfId="38934" xr:uid="{97D422F5-3250-46A6-9FA9-B1D53BD0F0E2}"/>
    <cellStyle name="Normal 9 33 2 3" xfId="25227" xr:uid="{703E8C60-40BE-4B9F-8301-15E05856803B}"/>
    <cellStyle name="Normal 9 33 2 4" xfId="30721" xr:uid="{D96D4B3C-101A-4927-9C66-68BA42AD34A8}"/>
    <cellStyle name="Normal 9 33 2 5" xfId="36205" xr:uid="{63D45070-0F34-4E64-B18F-AD72DEFDE625}"/>
    <cellStyle name="Normal 9 33 3" xfId="12047" xr:uid="{04677F0E-F0E7-43DE-8DF4-3E91C9064EBE}"/>
    <cellStyle name="Normal 9 33 4" xfId="17283" xr:uid="{F7BCA513-B095-4635-8123-6D82B2A35A2C}"/>
    <cellStyle name="Normal 9 33 5" xfId="19514" xr:uid="{6E796C99-55F0-418A-862F-B21D84FAD18E}"/>
    <cellStyle name="Normal 9 33 6" xfId="9837" xr:uid="{33AD5257-6508-43FD-A495-C72394EBDF57}"/>
    <cellStyle name="Normal 9 33 6 2" xfId="21158" xr:uid="{63ED7D1F-E86C-437D-9FC1-B023AF81511E}"/>
    <cellStyle name="Normal 9 33 6 2 2" xfId="26714" xr:uid="{1F7D833F-5D4E-4F53-B61F-177FF3C09048}"/>
    <cellStyle name="Normal 9 33 6 2 3" xfId="32208" xr:uid="{46034DD4-F143-41BC-92B2-5B629CA72546}"/>
    <cellStyle name="Normal 9 33 6 2 4" xfId="37692" xr:uid="{7430A412-C14B-46B2-ADAF-7B1AB5688E72}"/>
    <cellStyle name="Normal 9 33 6 3" xfId="23985" xr:uid="{9288560F-993B-466E-BA7C-58882A114920}"/>
    <cellStyle name="Normal 9 33 6 4" xfId="29479" xr:uid="{7BB6B190-D671-4E0E-AC0B-011BEA41EAC1}"/>
    <cellStyle name="Normal 9 33 6 5" xfId="34963" xr:uid="{EABED792-A1D2-4CEE-9544-B190EE5C43B9}"/>
    <cellStyle name="Normal 9 34" xfId="6705" xr:uid="{71BB5A45-7D0A-465A-8F3A-00B049281F04}"/>
    <cellStyle name="Normal 9 34 2" xfId="15114" xr:uid="{3B2E9313-8A6B-4C22-BEFB-2866DB994B50}"/>
    <cellStyle name="Normal 9 34 2 2" xfId="22401" xr:uid="{5B906A16-337D-4323-A961-E66712309102}"/>
    <cellStyle name="Normal 9 34 2 2 2" xfId="27957" xr:uid="{C2FFDE60-D70D-4945-B20C-21029642B9B0}"/>
    <cellStyle name="Normal 9 34 2 2 3" xfId="33451" xr:uid="{73584A58-9B0C-4A65-AE12-3E9FA49D390D}"/>
    <cellStyle name="Normal 9 34 2 2 4" xfId="38935" xr:uid="{E8ED9464-8FC0-4E46-8720-C920EBC3D653}"/>
    <cellStyle name="Normal 9 34 2 3" xfId="25228" xr:uid="{77E5B0EC-68E0-4ED1-8306-9DCFE0B70DE3}"/>
    <cellStyle name="Normal 9 34 2 4" xfId="30722" xr:uid="{263C0E92-8AE8-4A2F-AAD7-D3989D19183A}"/>
    <cellStyle name="Normal 9 34 2 5" xfId="36206" xr:uid="{6148C25A-973E-4AAE-AD7D-BB454CEEECCF}"/>
    <cellStyle name="Normal 9 34 3" xfId="12048" xr:uid="{8A89AE1C-2C93-4AF3-92C0-D379107AF182}"/>
    <cellStyle name="Normal 9 34 4" xfId="17284" xr:uid="{5AFEF7EA-5462-4C14-BB37-B9B4ADDABD07}"/>
    <cellStyle name="Normal 9 34 5" xfId="19515" xr:uid="{008461C1-ED57-4E3B-BCC2-51222BCDD7DD}"/>
    <cellStyle name="Normal 9 34 6" xfId="9838" xr:uid="{84E41CEF-E2AD-4094-B0FE-257B432A56CD}"/>
    <cellStyle name="Normal 9 34 6 2" xfId="21159" xr:uid="{8EB5220F-EE84-45C9-81E6-D6762FA51802}"/>
    <cellStyle name="Normal 9 34 6 2 2" xfId="26715" xr:uid="{0422D49A-EADB-4BE7-9F83-D32E5F93D781}"/>
    <cellStyle name="Normal 9 34 6 2 3" xfId="32209" xr:uid="{D33C7EA8-7DB8-4539-9B89-DE042E2839B6}"/>
    <cellStyle name="Normal 9 34 6 2 4" xfId="37693" xr:uid="{C2B1991D-3BFF-4E1F-AE1B-40B193BFF6A3}"/>
    <cellStyle name="Normal 9 34 6 3" xfId="23986" xr:uid="{51FA42E0-7669-4440-8594-0E0EB1A79DCB}"/>
    <cellStyle name="Normal 9 34 6 4" xfId="29480" xr:uid="{004CCEF4-BD00-47CC-95CF-5EB280C50661}"/>
    <cellStyle name="Normal 9 34 6 5" xfId="34964" xr:uid="{53DB492A-64F7-454A-9860-9C37D1DCA685}"/>
    <cellStyle name="Normal 9 35" xfId="6706" xr:uid="{9EE1188A-0F1F-442F-BE2F-6402E223FAA8}"/>
    <cellStyle name="Normal 9 35 2" xfId="15115" xr:uid="{0ED38D41-4CAA-4E5B-B344-F8822761CF0B}"/>
    <cellStyle name="Normal 9 35 2 2" xfId="22402" xr:uid="{15CE559B-C61D-4295-A48A-07BB23926A04}"/>
    <cellStyle name="Normal 9 35 2 2 2" xfId="27958" xr:uid="{79E6805D-F437-466C-A80D-33DAA0CBC30D}"/>
    <cellStyle name="Normal 9 35 2 2 3" xfId="33452" xr:uid="{3C105A76-5329-45A3-ABF6-A587FEE609DD}"/>
    <cellStyle name="Normal 9 35 2 2 4" xfId="38936" xr:uid="{F3903750-0947-420A-8DB8-22DA76EB2961}"/>
    <cellStyle name="Normal 9 35 2 3" xfId="25229" xr:uid="{9A2E0FEC-C831-463E-AA4A-4D603EC70564}"/>
    <cellStyle name="Normal 9 35 2 4" xfId="30723" xr:uid="{1541D40B-D35C-4C02-AB08-FE4A96641F33}"/>
    <cellStyle name="Normal 9 35 2 5" xfId="36207" xr:uid="{D2320548-ED8E-4099-8AD5-76A6B57538AD}"/>
    <cellStyle name="Normal 9 35 3" xfId="12049" xr:uid="{A866B0D3-7760-47B2-946D-A159C603D358}"/>
    <cellStyle name="Normal 9 35 4" xfId="17285" xr:uid="{C26A340A-ED47-4796-834F-6C190A7F5061}"/>
    <cellStyle name="Normal 9 35 5" xfId="19516" xr:uid="{243AE82B-7EAD-4599-B7BB-44542354F2FC}"/>
    <cellStyle name="Normal 9 35 6" xfId="9839" xr:uid="{565F08B4-0784-4736-9040-0E89E5814501}"/>
    <cellStyle name="Normal 9 35 6 2" xfId="21160" xr:uid="{EF60E70F-EF0E-410C-B8F5-A963FC8CE14B}"/>
    <cellStyle name="Normal 9 35 6 2 2" xfId="26716" xr:uid="{B7CCD096-D4C8-411C-B2F4-63F764DB4B66}"/>
    <cellStyle name="Normal 9 35 6 2 3" xfId="32210" xr:uid="{49BF9E95-E004-405B-BD47-197AEB343284}"/>
    <cellStyle name="Normal 9 35 6 2 4" xfId="37694" xr:uid="{7BBC447A-9D5D-4F02-9F8C-8C049E5AF3BB}"/>
    <cellStyle name="Normal 9 35 6 3" xfId="23987" xr:uid="{EB1098BA-CB5F-4A38-BE83-7DCE8ED0BA3C}"/>
    <cellStyle name="Normal 9 35 6 4" xfId="29481" xr:uid="{17D12D8C-76AA-4AFB-8A4B-D1A8E1A20ABD}"/>
    <cellStyle name="Normal 9 35 6 5" xfId="34965" xr:uid="{4C6E76BC-414A-4D17-B483-7CB1C3745762}"/>
    <cellStyle name="Normal 9 36" xfId="6707" xr:uid="{8E162416-1F18-4BBA-A512-B12CB7621842}"/>
    <cellStyle name="Normal 9 36 2" xfId="15116" xr:uid="{FBE4669D-0593-49EC-8057-9620E74B94F8}"/>
    <cellStyle name="Normal 9 36 2 2" xfId="22403" xr:uid="{661827B6-31C1-4F8C-881F-DEB8A7E20D3E}"/>
    <cellStyle name="Normal 9 36 2 2 2" xfId="27959" xr:uid="{D454DE3F-BC90-4260-B7C3-16F76075E09B}"/>
    <cellStyle name="Normal 9 36 2 2 3" xfId="33453" xr:uid="{BD1F384E-3547-4A1C-BC72-FD129650A264}"/>
    <cellStyle name="Normal 9 36 2 2 4" xfId="38937" xr:uid="{88EF24D1-AC0F-43C7-BC71-08FFCF88D54E}"/>
    <cellStyle name="Normal 9 36 2 3" xfId="25230" xr:uid="{72771C2B-E3B9-4CD5-A9C9-1A2B70248899}"/>
    <cellStyle name="Normal 9 36 2 4" xfId="30724" xr:uid="{70EAD38B-3AF5-4FD5-AEB8-33502936E6AE}"/>
    <cellStyle name="Normal 9 36 2 5" xfId="36208" xr:uid="{A7FBA6CF-E358-454B-9613-809BCC25B540}"/>
    <cellStyle name="Normal 9 36 3" xfId="12050" xr:uid="{56A94F82-5021-43C0-90C4-B04807C9EB58}"/>
    <cellStyle name="Normal 9 36 4" xfId="17286" xr:uid="{3B84651E-7B2C-42D5-B4B9-129D53D83FB1}"/>
    <cellStyle name="Normal 9 36 5" xfId="19517" xr:uid="{794C5CAA-8E3D-4C3B-A67F-63DB090D7F26}"/>
    <cellStyle name="Normal 9 36 6" xfId="9840" xr:uid="{0685BD30-6B82-4DB1-AAEE-C5DF1EAF5102}"/>
    <cellStyle name="Normal 9 36 6 2" xfId="21161" xr:uid="{C08168D1-ECEC-49F6-B15C-E64D06F8854C}"/>
    <cellStyle name="Normal 9 36 6 2 2" xfId="26717" xr:uid="{199EAFC5-5DA1-452C-B47E-56DEE5EB9245}"/>
    <cellStyle name="Normal 9 36 6 2 3" xfId="32211" xr:uid="{CA95919F-0DF5-47B8-8C1E-5A5CE5B85E07}"/>
    <cellStyle name="Normal 9 36 6 2 4" xfId="37695" xr:uid="{350D27E0-4068-4F84-9E45-DC869E43C66A}"/>
    <cellStyle name="Normal 9 36 6 3" xfId="23988" xr:uid="{8493040B-E1CB-4B31-9A8A-DF38B69113A2}"/>
    <cellStyle name="Normal 9 36 6 4" xfId="29482" xr:uid="{1D5D6692-5E5C-4FD0-8806-1C970ACC73C8}"/>
    <cellStyle name="Normal 9 36 6 5" xfId="34966" xr:uid="{4BEAB700-A9E7-41CC-85AE-F88C1E04A593}"/>
    <cellStyle name="Normal 9 37" xfId="6708" xr:uid="{0674D658-5C95-4A6A-BD1F-247021936CA0}"/>
    <cellStyle name="Normal 9 37 2" xfId="15117" xr:uid="{965339D0-E035-4F2A-839E-200D20BEDC11}"/>
    <cellStyle name="Normal 9 37 2 2" xfId="22404" xr:uid="{E34D00EC-9AD5-4A17-B313-1A222D21592E}"/>
    <cellStyle name="Normal 9 37 2 2 2" xfId="27960" xr:uid="{B2C2BA08-C5DB-4422-A6E2-45BE2BCA6A37}"/>
    <cellStyle name="Normal 9 37 2 2 3" xfId="33454" xr:uid="{89CFAF3E-2CCB-44EC-833D-4CB85236AC8A}"/>
    <cellStyle name="Normal 9 37 2 2 4" xfId="38938" xr:uid="{3D5359FD-4236-4FB1-829F-9E558812FDD4}"/>
    <cellStyle name="Normal 9 37 2 3" xfId="25231" xr:uid="{641CB291-6122-40BB-BCBD-D6A9875062B0}"/>
    <cellStyle name="Normal 9 37 2 4" xfId="30725" xr:uid="{E391DF86-8BAC-48DF-9F37-A08177CBA3DF}"/>
    <cellStyle name="Normal 9 37 2 5" xfId="36209" xr:uid="{42F5CCF3-AF58-4A57-9695-77B2BE4F42A7}"/>
    <cellStyle name="Normal 9 37 3" xfId="12051" xr:uid="{B9793318-2DD5-4D95-9E43-BA2E815D3193}"/>
    <cellStyle name="Normal 9 37 4" xfId="17287" xr:uid="{FB26BE49-E8CA-4422-957F-FCB2CA1ED615}"/>
    <cellStyle name="Normal 9 37 5" xfId="19518" xr:uid="{5D1544F9-A465-4E15-843C-5D7E7E736BF4}"/>
    <cellStyle name="Normal 9 37 6" xfId="9841" xr:uid="{C7D8F00D-5F57-420C-93A2-550A36EC3E10}"/>
    <cellStyle name="Normal 9 37 6 2" xfId="21162" xr:uid="{2BA28824-8602-4556-9B36-12464D8EC15B}"/>
    <cellStyle name="Normal 9 37 6 2 2" xfId="26718" xr:uid="{22363BDB-2536-40FB-86A8-49A4B1ACF1FD}"/>
    <cellStyle name="Normal 9 37 6 2 3" xfId="32212" xr:uid="{2BEABB06-5923-4520-8BC3-71EAD713D179}"/>
    <cellStyle name="Normal 9 37 6 2 4" xfId="37696" xr:uid="{12759FE0-A83B-40A7-9396-BDC6D2DD2275}"/>
    <cellStyle name="Normal 9 37 6 3" xfId="23989" xr:uid="{28B9C076-BBBE-4017-8403-3EBA509CB1B9}"/>
    <cellStyle name="Normal 9 37 6 4" xfId="29483" xr:uid="{38147576-0B89-45AA-B147-D290904CEC80}"/>
    <cellStyle name="Normal 9 37 6 5" xfId="34967" xr:uid="{205D8596-A448-4A9A-B455-96DA38511974}"/>
    <cellStyle name="Normal 9 38" xfId="6709" xr:uid="{31E906A5-E1AD-447E-86A6-1B1D5C6A7806}"/>
    <cellStyle name="Normal 9 38 2" xfId="15118" xr:uid="{714E5F5F-CB90-41E6-8381-C40D6E9C26D6}"/>
    <cellStyle name="Normal 9 38 2 2" xfId="22405" xr:uid="{6F0E6B63-D677-4286-8656-AEE961686F6B}"/>
    <cellStyle name="Normal 9 38 2 2 2" xfId="27961" xr:uid="{E4BBDBC6-2835-4A23-917F-5E1FE5A838E7}"/>
    <cellStyle name="Normal 9 38 2 2 3" xfId="33455" xr:uid="{5A0F978A-34E9-49DA-95D0-008C456B6E61}"/>
    <cellStyle name="Normal 9 38 2 2 4" xfId="38939" xr:uid="{1DA134A5-5431-4EE5-9678-2B55D6BDAC15}"/>
    <cellStyle name="Normal 9 38 2 3" xfId="25232" xr:uid="{B6D995EA-5596-407D-B5E5-ABD72753C3AE}"/>
    <cellStyle name="Normal 9 38 2 4" xfId="30726" xr:uid="{39FAC936-8738-4697-BAAA-3E133E5A44BA}"/>
    <cellStyle name="Normal 9 38 2 5" xfId="36210" xr:uid="{EB6F1935-695B-4B82-8094-F0E5CBBCFA8D}"/>
    <cellStyle name="Normal 9 38 3" xfId="12052" xr:uid="{66A7752A-79E7-4703-ADE1-DD1CAB7F93CF}"/>
    <cellStyle name="Normal 9 38 4" xfId="17288" xr:uid="{5A4D6E94-C02B-4932-AD77-DC425138B23D}"/>
    <cellStyle name="Normal 9 38 5" xfId="19519" xr:uid="{260BB453-F657-4902-961F-1238BFEC3B8F}"/>
    <cellStyle name="Normal 9 38 6" xfId="9842" xr:uid="{A05335EB-7836-48D9-9B96-551C9B634167}"/>
    <cellStyle name="Normal 9 38 6 2" xfId="21163" xr:uid="{9F295690-6220-47B1-B51D-3EF8BA73C735}"/>
    <cellStyle name="Normal 9 38 6 2 2" xfId="26719" xr:uid="{BE9DEE4C-2544-4EA1-98AD-BC856C8A1167}"/>
    <cellStyle name="Normal 9 38 6 2 3" xfId="32213" xr:uid="{131CD1CF-A676-4381-9F0D-3E9191BFB740}"/>
    <cellStyle name="Normal 9 38 6 2 4" xfId="37697" xr:uid="{83BD0467-62C7-4B1A-A8F5-9975348D50CF}"/>
    <cellStyle name="Normal 9 38 6 3" xfId="23990" xr:uid="{7B66B908-9667-4755-8902-D2CCC8FC0ADC}"/>
    <cellStyle name="Normal 9 38 6 4" xfId="29484" xr:uid="{2773696C-5DD0-4310-BF2A-A8039E698F83}"/>
    <cellStyle name="Normal 9 38 6 5" xfId="34968" xr:uid="{59F60EE7-E00F-4902-8221-BFED0E495B47}"/>
    <cellStyle name="Normal 9 39" xfId="6710" xr:uid="{6A95E292-628B-446B-AD8F-821A17B51E4E}"/>
    <cellStyle name="Normal 9 39 2" xfId="15119" xr:uid="{1A7584A6-FA2E-4E7B-9F1C-8C90B0F79116}"/>
    <cellStyle name="Normal 9 39 2 2" xfId="22406" xr:uid="{7CE76428-687F-4CA5-8D2D-A9AF513375CF}"/>
    <cellStyle name="Normal 9 39 2 2 2" xfId="27962" xr:uid="{E04DA057-8F4D-47BD-90F0-6B55D209D109}"/>
    <cellStyle name="Normal 9 39 2 2 3" xfId="33456" xr:uid="{0B5F4263-25A4-4113-8E0F-577FA7337B22}"/>
    <cellStyle name="Normal 9 39 2 2 4" xfId="38940" xr:uid="{CC48784D-7FA2-4F9A-8112-0CBEF4560CFF}"/>
    <cellStyle name="Normal 9 39 2 3" xfId="25233" xr:uid="{E1E06B27-ABD8-4BE0-9FDA-56BBA47740FE}"/>
    <cellStyle name="Normal 9 39 2 4" xfId="30727" xr:uid="{262F85D4-61C2-431A-968B-5894A7FFDF72}"/>
    <cellStyle name="Normal 9 39 2 5" xfId="36211" xr:uid="{B9AAA9B8-F55C-4050-B3B6-90C44844D150}"/>
    <cellStyle name="Normal 9 39 3" xfId="12053" xr:uid="{F71D3F44-9ACB-40E8-84E6-73782A813866}"/>
    <cellStyle name="Normal 9 39 4" xfId="17289" xr:uid="{8B89B255-CEDD-4874-BA7F-B1872EAA5F82}"/>
    <cellStyle name="Normal 9 39 5" xfId="19520" xr:uid="{CEDE9A60-C405-4AEB-BC64-6105D18ED66B}"/>
    <cellStyle name="Normal 9 39 6" xfId="9843" xr:uid="{59161444-388C-4F85-95B1-9842F3B5059E}"/>
    <cellStyle name="Normal 9 39 6 2" xfId="21164" xr:uid="{87335D8F-5D57-4B25-8A91-B572A6931828}"/>
    <cellStyle name="Normal 9 39 6 2 2" xfId="26720" xr:uid="{E6DE97F8-2FB4-41A7-B421-67F536CFE845}"/>
    <cellStyle name="Normal 9 39 6 2 3" xfId="32214" xr:uid="{E744B1FB-0C65-45CB-A64F-D23551C1E066}"/>
    <cellStyle name="Normal 9 39 6 2 4" xfId="37698" xr:uid="{0756FF4D-7E25-4042-95A6-54EA201E24A1}"/>
    <cellStyle name="Normal 9 39 6 3" xfId="23991" xr:uid="{6A00A535-F48B-4C4E-A54E-EFBF4125DD13}"/>
    <cellStyle name="Normal 9 39 6 4" xfId="29485" xr:uid="{D8EB6A28-4256-434A-98B0-C2E56020F93D}"/>
    <cellStyle name="Normal 9 39 6 5" xfId="34969" xr:uid="{E06A7356-3B9D-4DC8-A86B-08F29CC29663}"/>
    <cellStyle name="Normal 9 4" xfId="6711" xr:uid="{584FB7C0-FD3D-48A4-A916-78ECDAB19FBD}"/>
    <cellStyle name="Normal 9 4 2" xfId="15120" xr:uid="{3BAACAEF-6D93-488C-A3AE-6E931AFBECCA}"/>
    <cellStyle name="Normal 9 4 2 2" xfId="22407" xr:uid="{8C7A10FC-A110-4C87-B57E-ED80489D5EEF}"/>
    <cellStyle name="Normal 9 4 2 2 2" xfId="27963" xr:uid="{693CF4FF-FF72-473B-871B-F9CB7A86E17F}"/>
    <cellStyle name="Normal 9 4 2 2 3" xfId="33457" xr:uid="{724D1815-D70B-44C3-AC3C-6C7809E10D09}"/>
    <cellStyle name="Normal 9 4 2 2 4" xfId="38941" xr:uid="{B035D034-BB0C-488A-B2C5-2FDBE4A53890}"/>
    <cellStyle name="Normal 9 4 2 3" xfId="25234" xr:uid="{8843763E-CA29-47B3-A7D1-5A5D4C88FBE7}"/>
    <cellStyle name="Normal 9 4 2 4" xfId="30728" xr:uid="{BA1C1464-5EFD-4DAB-961E-F56ABFEA316B}"/>
    <cellStyle name="Normal 9 4 2 5" xfId="36212" xr:uid="{7A99384E-EB2C-494B-988B-D9E783A19455}"/>
    <cellStyle name="Normal 9 4 3" xfId="12054" xr:uid="{DA24AA42-C9A9-4382-B254-631C426B616C}"/>
    <cellStyle name="Normal 9 4 4" xfId="17290" xr:uid="{1FC1496D-0B5C-41BF-A5A1-0DEF18FD3688}"/>
    <cellStyle name="Normal 9 4 5" xfId="19521" xr:uid="{A7C10F81-06E6-4145-97AA-6D8212F14AF3}"/>
    <cellStyle name="Normal 9 4 6" xfId="9844" xr:uid="{7867896B-DFCE-455F-BAC5-DEB090CEDB19}"/>
    <cellStyle name="Normal 9 4 6 2" xfId="21165" xr:uid="{DBE377AE-3AED-4957-9E6F-097D6AD35AD4}"/>
    <cellStyle name="Normal 9 4 6 2 2" xfId="26721" xr:uid="{EE512134-D987-4152-B861-977EDA513EC1}"/>
    <cellStyle name="Normal 9 4 6 2 3" xfId="32215" xr:uid="{3AAA1CB6-6049-4457-8D9B-FDD635481362}"/>
    <cellStyle name="Normal 9 4 6 2 4" xfId="37699" xr:uid="{0D92E55E-3758-4C19-A3FA-87D6A84C9B1F}"/>
    <cellStyle name="Normal 9 4 6 3" xfId="23992" xr:uid="{448A0059-D040-49B1-B2E9-A2461B897A9D}"/>
    <cellStyle name="Normal 9 4 6 4" xfId="29486" xr:uid="{65F121F5-3A81-4AAB-BC5B-0AA5F512FF6C}"/>
    <cellStyle name="Normal 9 4 6 5" xfId="34970" xr:uid="{F8C8E139-7161-44CE-BFDF-93436F03ECBB}"/>
    <cellStyle name="Normal 9 40" xfId="6712" xr:uid="{55A6681F-881A-44DC-BEFA-B37C24E56F1D}"/>
    <cellStyle name="Normal 9 40 2" xfId="15121" xr:uid="{B986B81C-2050-496F-AAAA-F6235EF03B76}"/>
    <cellStyle name="Normal 9 40 2 2" xfId="22408" xr:uid="{5D588862-CA12-4462-B4CA-181C01E982C1}"/>
    <cellStyle name="Normal 9 40 2 2 2" xfId="27964" xr:uid="{58220983-1DB9-4736-B95D-6F8B9780C3F8}"/>
    <cellStyle name="Normal 9 40 2 2 3" xfId="33458" xr:uid="{7A29B8F3-2F17-4E40-8AEE-391304B8F51E}"/>
    <cellStyle name="Normal 9 40 2 2 4" xfId="38942" xr:uid="{F16A99AF-3C90-4C86-8DCE-39C381CF2F74}"/>
    <cellStyle name="Normal 9 40 2 3" xfId="25235" xr:uid="{67DBF005-93D3-45CE-A577-F51D27630F41}"/>
    <cellStyle name="Normal 9 40 2 4" xfId="30729" xr:uid="{8EF713EC-5F3E-421E-AC2C-363394EC84C3}"/>
    <cellStyle name="Normal 9 40 2 5" xfId="36213" xr:uid="{7B7FCC02-F540-4634-B7F2-F6ABE4AF25C4}"/>
    <cellStyle name="Normal 9 40 3" xfId="19522" xr:uid="{35C0AD33-CA0B-4205-8A91-F16CE0F2C498}"/>
    <cellStyle name="Normal 9 40 4" xfId="9845" xr:uid="{34EC9240-F738-44ED-A3CE-3AD4D20D0311}"/>
    <cellStyle name="Normal 9 40 4 2" xfId="21166" xr:uid="{A3D79EB3-0CB6-4CCF-9AB9-0B249B9AF413}"/>
    <cellStyle name="Normal 9 40 4 2 2" xfId="26722" xr:uid="{BCE6407C-8A82-404E-8811-9C35353074BA}"/>
    <cellStyle name="Normal 9 40 4 2 3" xfId="32216" xr:uid="{2134C404-B63E-43CD-A2BB-7D822770FC3B}"/>
    <cellStyle name="Normal 9 40 4 2 4" xfId="37700" xr:uid="{BCB93913-C7B4-4932-B458-FCC97DE15ABA}"/>
    <cellStyle name="Normal 9 40 4 3" xfId="23993" xr:uid="{FA495DCD-E0CF-4307-AF27-C71ADF26E7CE}"/>
    <cellStyle name="Normal 9 40 4 4" xfId="29487" xr:uid="{10EE57E8-654D-4E72-8736-5FF2268F877C}"/>
    <cellStyle name="Normal 9 40 4 5" xfId="34971" xr:uid="{06900E93-50F9-4EA7-B875-2D2C10CA2ABC}"/>
    <cellStyle name="Normal 9 41" xfId="7102" xr:uid="{8B7B53A0-D201-4A68-943F-C69EF6A5593D}"/>
    <cellStyle name="Normal 9 41 2" xfId="9846" xr:uid="{27495D32-C595-403C-BA6B-B0E695379582}"/>
    <cellStyle name="Normal 9 41 2 2" xfId="21167" xr:uid="{4FFB8CBE-79F7-4F4A-B1C2-477FBD1D8F79}"/>
    <cellStyle name="Normal 9 41 2 2 2" xfId="26723" xr:uid="{27CE5F49-C9B2-4046-A0FD-7836CF60E706}"/>
    <cellStyle name="Normal 9 41 2 2 3" xfId="32217" xr:uid="{18D21EF2-E9B3-4814-A374-28F9ED50C648}"/>
    <cellStyle name="Normal 9 41 2 2 4" xfId="37701" xr:uid="{68C6A17B-FB8E-488A-A2AC-83A499F3D99A}"/>
    <cellStyle name="Normal 9 41 2 3" xfId="23994" xr:uid="{B219B049-3355-4F58-8057-1349DAF9654A}"/>
    <cellStyle name="Normal 9 41 2 4" xfId="29488" xr:uid="{83C5AD0B-5615-44EF-BB66-04E74739D1B7}"/>
    <cellStyle name="Normal 9 41 2 5" xfId="34972" xr:uid="{C2AE0B91-0160-4A61-8691-040569FA9723}"/>
    <cellStyle name="Normal 9 41 3" xfId="20099" xr:uid="{D5432DFC-C1A5-468F-8841-903E5FB5EF00}"/>
    <cellStyle name="Normal 9 41 3 2" xfId="25655" xr:uid="{610B96E1-5B8D-4687-BE60-A57970BE6AE0}"/>
    <cellStyle name="Normal 9 41 3 3" xfId="31149" xr:uid="{39FCE7D5-E66B-49C8-8B77-BFAA3E518BEF}"/>
    <cellStyle name="Normal 9 41 3 4" xfId="36633" xr:uid="{352447C5-224A-4B51-B21E-2846A5DE7935}"/>
    <cellStyle name="Normal 9 41 4" xfId="22926" xr:uid="{13A7297C-3F30-49C8-8549-65DED06938C5}"/>
    <cellStyle name="Normal 9 41 5" xfId="28418" xr:uid="{3A108E0F-E46F-4819-BABE-D82072823A39}"/>
    <cellStyle name="Normal 9 41 6" xfId="33902" xr:uid="{A55BF3EC-D2AF-460A-A7A4-46762B52FFB1}"/>
    <cellStyle name="Normal 9 42" xfId="7233" xr:uid="{A82C72D9-E6B4-46E3-B76F-1FBC659D2258}"/>
    <cellStyle name="Normal 9 42 2" xfId="9847" xr:uid="{312F2506-DFE7-467D-ACD1-24018F543C03}"/>
    <cellStyle name="Normal 9 42 2 2" xfId="21168" xr:uid="{B4B767F3-60E7-41EB-972E-7CE1AAC3B68C}"/>
    <cellStyle name="Normal 9 42 2 2 2" xfId="26724" xr:uid="{583D2275-204F-42F6-8908-F61151D127B8}"/>
    <cellStyle name="Normal 9 42 2 2 3" xfId="32218" xr:uid="{8531FB98-B337-45A5-9CDA-3129093C78CE}"/>
    <cellStyle name="Normal 9 42 2 2 4" xfId="37702" xr:uid="{3651B884-F438-4FC8-B4F5-D0E8EAE8F849}"/>
    <cellStyle name="Normal 9 42 2 3" xfId="23995" xr:uid="{393B0D6D-7836-4434-B95B-0727F19D6D21}"/>
    <cellStyle name="Normal 9 42 2 4" xfId="29489" xr:uid="{ED85CFF6-B06B-4B30-8894-E8906FD746B2}"/>
    <cellStyle name="Normal 9 42 2 5" xfId="34973" xr:uid="{F51FCC7C-F80B-46DF-B4FB-E80441899AF8}"/>
    <cellStyle name="Normal 9 42 3" xfId="20121" xr:uid="{A2DFCCAB-AE69-494A-B3B5-8B42DCF21E8C}"/>
    <cellStyle name="Normal 9 42 3 2" xfId="25677" xr:uid="{D1D4512E-11A1-4C8E-9C56-7CE9463FC147}"/>
    <cellStyle name="Normal 9 42 3 3" xfId="31171" xr:uid="{B8AE813C-3701-46B0-8397-E74B99193ACE}"/>
    <cellStyle name="Normal 9 42 3 4" xfId="36655" xr:uid="{35F5C1B0-246F-455D-AF50-AE640B158317}"/>
    <cellStyle name="Normal 9 42 4" xfId="22948" xr:uid="{C3646FAA-EB87-4907-8A2C-88CC898D7C04}"/>
    <cellStyle name="Normal 9 42 5" xfId="28440" xr:uid="{7F411F07-76D9-4135-9151-FE81529A7A9C}"/>
    <cellStyle name="Normal 9 42 6" xfId="33924" xr:uid="{7D52C914-CFC3-4674-9A10-00726000B5F3}"/>
    <cellStyle name="Normal 9 43" xfId="7323" xr:uid="{8A464861-6F03-4968-9328-78D1ED4139E8}"/>
    <cellStyle name="Normal 9 43 2" xfId="9848" xr:uid="{EAFC2BBD-D700-47F0-83BC-6A2005880C8C}"/>
    <cellStyle name="Normal 9 43 2 2" xfId="21169" xr:uid="{E2375AB5-0A2B-49A6-A4E3-6286D335AC92}"/>
    <cellStyle name="Normal 9 43 2 2 2" xfId="26725" xr:uid="{AA6676E4-3C43-47B7-B2D5-D59A32C787D1}"/>
    <cellStyle name="Normal 9 43 2 2 3" xfId="32219" xr:uid="{BB38759F-4687-4B97-9465-D68A572400B9}"/>
    <cellStyle name="Normal 9 43 2 2 4" xfId="37703" xr:uid="{6293C41E-D747-485B-ACA6-6A1643B995F1}"/>
    <cellStyle name="Normal 9 43 2 3" xfId="23996" xr:uid="{3C8B933D-7011-4D95-B634-C6DDCA7FD019}"/>
    <cellStyle name="Normal 9 43 2 4" xfId="29490" xr:uid="{DAD41A29-3B2B-409E-91AA-191A2F417B6D}"/>
    <cellStyle name="Normal 9 43 2 5" xfId="34974" xr:uid="{E043395F-B193-47F7-B5CE-2DA8DE484B63}"/>
    <cellStyle name="Normal 9 43 3" xfId="20207" xr:uid="{CB5114FC-1731-4A3F-8606-284E08AE53E6}"/>
    <cellStyle name="Normal 9 43 3 2" xfId="25763" xr:uid="{946EBD20-2E08-4EDD-9F85-26F3E18DEF3A}"/>
    <cellStyle name="Normal 9 43 3 3" xfId="31257" xr:uid="{41F4DC88-AE2D-4955-9C75-5CD3EF8AEBB6}"/>
    <cellStyle name="Normal 9 43 3 4" xfId="36741" xr:uid="{F25C94C6-5CD6-450F-9AD0-DA72451DA80D}"/>
    <cellStyle name="Normal 9 43 4" xfId="23034" xr:uid="{E41235A3-DF9A-4E94-8EE0-B33CF584887E}"/>
    <cellStyle name="Normal 9 43 5" xfId="28526" xr:uid="{14BA3272-D0E3-411F-81CA-7486D99A021F}"/>
    <cellStyle name="Normal 9 43 6" xfId="34010" xr:uid="{4F789DF3-E1E3-46F2-899F-797097651052}"/>
    <cellStyle name="Normal 9 44" xfId="7388" xr:uid="{F457DD4A-F2DE-40D9-98B4-589EF0C1593A}"/>
    <cellStyle name="Normal 9 44 2" xfId="20272" xr:uid="{02EF18DA-C972-448C-9F7F-926273A2B754}"/>
    <cellStyle name="Normal 9 44 2 2" xfId="25828" xr:uid="{5199D449-32CC-4224-92E1-62482F2BFCFA}"/>
    <cellStyle name="Normal 9 44 2 3" xfId="31322" xr:uid="{8DB86CB4-5E94-4028-8359-548D9CD9DA16}"/>
    <cellStyle name="Normal 9 44 2 4" xfId="36806" xr:uid="{46E9C7A1-2BAD-448F-9B4C-2F50AA35455D}"/>
    <cellStyle name="Normal 9 44 3" xfId="23099" xr:uid="{792E8AE8-10D1-46CD-A578-A1328595D749}"/>
    <cellStyle name="Normal 9 44 4" xfId="28593" xr:uid="{D4779123-BFCA-4726-97CB-81539DA54A21}"/>
    <cellStyle name="Normal 9 44 5" xfId="34077" xr:uid="{47B37B0B-0446-44AE-88B4-8E9EB2BB29D8}"/>
    <cellStyle name="Normal 9 45" xfId="12021" xr:uid="{4CDFE062-981B-48E3-A91F-73D93570987B}"/>
    <cellStyle name="Normal 9 46" xfId="17257" xr:uid="{AE3050F0-979B-47F3-B6C6-E25FB356AE8B}"/>
    <cellStyle name="Normal 9 47" xfId="19488" xr:uid="{E559E257-118E-44E6-A4F8-B0508A11B5B1}"/>
    <cellStyle name="Normal 9 48" xfId="22796" xr:uid="{66DAC729-C314-4457-A76F-096C8F9988D4}"/>
    <cellStyle name="Normal 9 48 2" xfId="28342" xr:uid="{5F41F6E1-2268-4000-A965-163CDCD9F951}"/>
    <cellStyle name="Normal 9 48 3" xfId="33830" xr:uid="{8C59DDFE-45D9-418B-BF12-071AB2CF0CD3}"/>
    <cellStyle name="Normal 9 48 4" xfId="39314" xr:uid="{4F88689D-F0E6-4F41-81C1-5A26C693AF74}"/>
    <cellStyle name="Normal 9 49" xfId="6678" xr:uid="{4C017487-5AC9-4579-8C5C-94DE7C648484}"/>
    <cellStyle name="Normal 9 5" xfId="6713" xr:uid="{428B357D-D398-4918-9669-927CF2930A9A}"/>
    <cellStyle name="Normal 9 5 2" xfId="15122" xr:uid="{2F9A820D-AB77-40DA-9775-93FF459EB017}"/>
    <cellStyle name="Normal 9 5 2 2" xfId="22409" xr:uid="{407EEC9C-EC61-4A4C-806D-4699556FDAEC}"/>
    <cellStyle name="Normal 9 5 2 2 2" xfId="27965" xr:uid="{1F6308FF-94E4-4318-9EFA-97775BD91534}"/>
    <cellStyle name="Normal 9 5 2 2 3" xfId="33459" xr:uid="{85CB3A09-141E-4E9C-A433-1C846A5BDBC2}"/>
    <cellStyle name="Normal 9 5 2 2 4" xfId="38943" xr:uid="{BD6B67CE-D92E-4714-947B-30373EAE769A}"/>
    <cellStyle name="Normal 9 5 2 3" xfId="25236" xr:uid="{59E4B875-6EF3-4C66-8887-24D715C1F59B}"/>
    <cellStyle name="Normal 9 5 2 4" xfId="30730" xr:uid="{C96D9430-B440-491A-ACC4-7C51A2FC2BF3}"/>
    <cellStyle name="Normal 9 5 2 5" xfId="36214" xr:uid="{1C1E7874-08C8-4B70-ACCA-F1AC3747CEBD}"/>
    <cellStyle name="Normal 9 5 3" xfId="12055" xr:uid="{2C80CE51-1BFB-447A-8904-52C519900DF8}"/>
    <cellStyle name="Normal 9 5 4" xfId="17291" xr:uid="{EAE5886C-AB42-4605-96D3-917A48B4C571}"/>
    <cellStyle name="Normal 9 5 5" xfId="19523" xr:uid="{FF75990D-B3CD-4E9A-9212-DFA9C10995F1}"/>
    <cellStyle name="Normal 9 5 6" xfId="9849" xr:uid="{F539B27C-7774-41C2-AEA7-583AB5062E66}"/>
    <cellStyle name="Normal 9 5 6 2" xfId="21170" xr:uid="{8AB73E8D-7C39-4DA3-B399-C2E8098808B3}"/>
    <cellStyle name="Normal 9 5 6 2 2" xfId="26726" xr:uid="{C06815F1-DDAA-41E4-94C3-EE4001100C5F}"/>
    <cellStyle name="Normal 9 5 6 2 3" xfId="32220" xr:uid="{C0AC48D5-05EE-4A5C-8CB1-9444C402729C}"/>
    <cellStyle name="Normal 9 5 6 2 4" xfId="37704" xr:uid="{F108B106-90B5-4987-A99D-415AAC3FABB1}"/>
    <cellStyle name="Normal 9 5 6 3" xfId="23997" xr:uid="{7CF36BAB-3DCB-4DD1-9ABE-EEC7E0738046}"/>
    <cellStyle name="Normal 9 5 6 4" xfId="29491" xr:uid="{065F0ED7-5617-4CCB-851E-A6DD2E431E95}"/>
    <cellStyle name="Normal 9 5 6 5" xfId="34975" xr:uid="{0AE0B64D-7C19-4F90-B29A-886016084019}"/>
    <cellStyle name="Normal 9 6" xfId="6714" xr:uid="{703C1095-DCC7-49EA-AD33-2BD2A8D4515D}"/>
    <cellStyle name="Normal 9 6 2" xfId="15123" xr:uid="{A3D08275-B658-406B-9D83-0E157AE2FBDB}"/>
    <cellStyle name="Normal 9 6 2 2" xfId="22410" xr:uid="{0C07D7D5-58A5-45C1-8845-C3E3B4F089D4}"/>
    <cellStyle name="Normal 9 6 2 2 2" xfId="27966" xr:uid="{FEA1C635-AECF-466E-9438-AF07515D8136}"/>
    <cellStyle name="Normal 9 6 2 2 3" xfId="33460" xr:uid="{D21A8A41-61F4-4FB2-BF02-BB96FD276732}"/>
    <cellStyle name="Normal 9 6 2 2 4" xfId="38944" xr:uid="{B8BE2B27-D839-4221-A292-3BB43245BA62}"/>
    <cellStyle name="Normal 9 6 2 3" xfId="25237" xr:uid="{3545C9F7-7613-44C4-8702-8A4DC6914C02}"/>
    <cellStyle name="Normal 9 6 2 4" xfId="30731" xr:uid="{D84EE0E4-88BB-4415-9450-9505CCBA5F58}"/>
    <cellStyle name="Normal 9 6 2 5" xfId="36215" xr:uid="{055C2873-0445-4DF3-A8C1-90F90999C1C9}"/>
    <cellStyle name="Normal 9 6 3" xfId="12056" xr:uid="{6EB144DC-804B-4170-848F-3B40A476A891}"/>
    <cellStyle name="Normal 9 6 4" xfId="17292" xr:uid="{17D7CDD1-E6A5-4242-9A93-2EB7C9D41F66}"/>
    <cellStyle name="Normal 9 6 5" xfId="19524" xr:uid="{DCE8F776-EF91-42BC-8559-4FF72124F7D8}"/>
    <cellStyle name="Normal 9 6 6" xfId="9850" xr:uid="{D0880FBF-EB82-449F-9154-9679CFC8DAF9}"/>
    <cellStyle name="Normal 9 6 6 2" xfId="21171" xr:uid="{ADEF5636-390C-44C7-887F-D3B85586A624}"/>
    <cellStyle name="Normal 9 6 6 2 2" xfId="26727" xr:uid="{CAEA2A11-19DE-40C7-9DDA-9BF4EC3AD1F8}"/>
    <cellStyle name="Normal 9 6 6 2 3" xfId="32221" xr:uid="{65C478A8-E4CA-4F74-BC6C-B982E2CA9ABD}"/>
    <cellStyle name="Normal 9 6 6 2 4" xfId="37705" xr:uid="{8C7C1661-82DD-44CB-9EF2-8DF6A595695F}"/>
    <cellStyle name="Normal 9 6 6 3" xfId="23998" xr:uid="{B9903616-75C3-418F-8F70-367BFD6E65BF}"/>
    <cellStyle name="Normal 9 6 6 4" xfId="29492" xr:uid="{DE14A0CE-1B3D-4B50-902B-A9FD0574BDF4}"/>
    <cellStyle name="Normal 9 6 6 5" xfId="34976" xr:uid="{E1B68C17-A7B8-4398-B5D5-814897230B1C}"/>
    <cellStyle name="Normal 9 7" xfId="6715" xr:uid="{E381219F-E1F5-4F23-9608-80A05B0371B9}"/>
    <cellStyle name="Normal 9 7 2" xfId="15124" xr:uid="{6D7A6EBB-3021-4A4F-B8C2-697DCE07159A}"/>
    <cellStyle name="Normal 9 7 2 2" xfId="22411" xr:uid="{58D37BFF-A70D-442B-85B3-C4594A121872}"/>
    <cellStyle name="Normal 9 7 2 2 2" xfId="27967" xr:uid="{A14FFB22-266D-47D5-AFAB-D9C31CA8767C}"/>
    <cellStyle name="Normal 9 7 2 2 3" xfId="33461" xr:uid="{37DC1F09-586C-4F92-81B1-C783ED0A895F}"/>
    <cellStyle name="Normal 9 7 2 2 4" xfId="38945" xr:uid="{224282E1-4D7A-4372-8C5E-CF88AF9514B7}"/>
    <cellStyle name="Normal 9 7 2 3" xfId="25238" xr:uid="{BB2665DB-BCF1-4359-8660-0726D8AACD6E}"/>
    <cellStyle name="Normal 9 7 2 4" xfId="30732" xr:uid="{854BF50A-2CFD-40FC-A4A7-C5740785317C}"/>
    <cellStyle name="Normal 9 7 2 5" xfId="36216" xr:uid="{35C5BE5A-356F-4FC6-9698-0049E2222FB5}"/>
    <cellStyle name="Normal 9 7 3" xfId="12057" xr:uid="{DBE4E6E9-3CC6-4949-8369-DFD7A645D5A3}"/>
    <cellStyle name="Normal 9 7 4" xfId="17293" xr:uid="{017352D3-3CCB-4747-A716-90599B41D920}"/>
    <cellStyle name="Normal 9 7 5" xfId="19525" xr:uid="{4FDB6CEA-5BB0-42CF-9CA7-2A78262E5907}"/>
    <cellStyle name="Normal 9 7 6" xfId="9851" xr:uid="{09986EAB-2F06-41ED-A0C1-1968C981F123}"/>
    <cellStyle name="Normal 9 7 6 2" xfId="21172" xr:uid="{3E45E1F0-D66C-4BEA-89CA-C338A8DA88CA}"/>
    <cellStyle name="Normal 9 7 6 2 2" xfId="26728" xr:uid="{7B4D3589-13A8-43EF-9239-6093DDA53744}"/>
    <cellStyle name="Normal 9 7 6 2 3" xfId="32222" xr:uid="{EA99F2EB-7E84-4749-A898-77468F89F12C}"/>
    <cellStyle name="Normal 9 7 6 2 4" xfId="37706" xr:uid="{3320DCDB-807A-4032-BBA9-FD13F6E5D6C9}"/>
    <cellStyle name="Normal 9 7 6 3" xfId="23999" xr:uid="{1310789F-8755-4A9B-911A-B6272E599C74}"/>
    <cellStyle name="Normal 9 7 6 4" xfId="29493" xr:uid="{15BD73A6-C17F-4010-AD9C-944B5EB12FF0}"/>
    <cellStyle name="Normal 9 7 6 5" xfId="34977" xr:uid="{3145AEA6-5690-44C0-81DF-D8DA12F57DBA}"/>
    <cellStyle name="Normal 9 8" xfId="6716" xr:uid="{153CC980-1613-4BE0-863A-53FA8981AA3F}"/>
    <cellStyle name="Normal 9 8 2" xfId="15125" xr:uid="{463B8378-EE24-4651-8049-B7B9D3196E50}"/>
    <cellStyle name="Normal 9 8 2 2" xfId="22412" xr:uid="{0BE1D30F-4825-4878-BB13-F034E7D7CCEB}"/>
    <cellStyle name="Normal 9 8 2 2 2" xfId="27968" xr:uid="{5522D43D-2D7B-4C93-807A-C1C037AC1BED}"/>
    <cellStyle name="Normal 9 8 2 2 3" xfId="33462" xr:uid="{AC540A51-99E1-4C31-B6A3-008A02381487}"/>
    <cellStyle name="Normal 9 8 2 2 4" xfId="38946" xr:uid="{FB1CF3E1-942B-437B-B54B-0343241BAB7F}"/>
    <cellStyle name="Normal 9 8 2 3" xfId="25239" xr:uid="{AB93AAD7-A817-4F51-AA7C-8BF962E3BE58}"/>
    <cellStyle name="Normal 9 8 2 4" xfId="30733" xr:uid="{88862BF3-1CB3-40B8-803A-4E3F7DE82340}"/>
    <cellStyle name="Normal 9 8 2 5" xfId="36217" xr:uid="{196F3420-AB87-4646-8591-67BF66C7CBE5}"/>
    <cellStyle name="Normal 9 8 3" xfId="12058" xr:uid="{3F114DC7-6C9A-4AEE-A4DE-802D8B3510A9}"/>
    <cellStyle name="Normal 9 8 4" xfId="17294" xr:uid="{4C18FBF8-35BF-4B69-B23D-64FA9A56BD04}"/>
    <cellStyle name="Normal 9 8 5" xfId="19526" xr:uid="{9C79A46E-D678-4931-AB33-82FF6E4FF978}"/>
    <cellStyle name="Normal 9 8 6" xfId="9852" xr:uid="{376B5D04-4E47-4A49-9DCC-0DCDCDE35794}"/>
    <cellStyle name="Normal 9 8 6 2" xfId="21173" xr:uid="{81CF6463-6DAD-4CCB-9F68-6AC1B55F97B3}"/>
    <cellStyle name="Normal 9 8 6 2 2" xfId="26729" xr:uid="{D0092620-ACAD-4117-A0C2-45A38F601572}"/>
    <cellStyle name="Normal 9 8 6 2 3" xfId="32223" xr:uid="{29F7FA22-85D5-40AC-9ED8-0BD527D052AE}"/>
    <cellStyle name="Normal 9 8 6 2 4" xfId="37707" xr:uid="{1F040247-A00D-4FC7-90A5-492729973D91}"/>
    <cellStyle name="Normal 9 8 6 3" xfId="24000" xr:uid="{6D1CD0FD-F0F4-4CE3-84BF-692CF500AADF}"/>
    <cellStyle name="Normal 9 8 6 4" xfId="29494" xr:uid="{5802038E-48ED-449A-9B08-5FC54141C6F5}"/>
    <cellStyle name="Normal 9 8 6 5" xfId="34978" xr:uid="{A772025E-177B-40F6-9FE7-4F9EDA035B4E}"/>
    <cellStyle name="Normal 9 9" xfId="6717" xr:uid="{4326E1FA-4CAC-41AB-9E5D-0F76BCC76BD7}"/>
    <cellStyle name="Normal 9 9 2" xfId="15126" xr:uid="{35A03D80-0869-4EF5-B5D4-61356C62BCBB}"/>
    <cellStyle name="Normal 9 9 2 2" xfId="22413" xr:uid="{0CF077EF-A4B8-43C4-A8F4-FF7292FB17F2}"/>
    <cellStyle name="Normal 9 9 2 2 2" xfId="27969" xr:uid="{39C7C42B-ACB7-4251-A45C-591C24388695}"/>
    <cellStyle name="Normal 9 9 2 2 3" xfId="33463" xr:uid="{94E6C9CD-642D-4416-BBF8-08CCAFABDE9A}"/>
    <cellStyle name="Normal 9 9 2 2 4" xfId="38947" xr:uid="{3F5ECED1-40E2-4002-A845-A35DD35E5F6E}"/>
    <cellStyle name="Normal 9 9 2 3" xfId="25240" xr:uid="{939A451D-175A-4DC2-8D2C-8754A9EB8244}"/>
    <cellStyle name="Normal 9 9 2 4" xfId="30734" xr:uid="{82FE6BF9-6738-40D0-B583-909E392E379E}"/>
    <cellStyle name="Normal 9 9 2 5" xfId="36218" xr:uid="{C0DBD78F-5DD4-4FED-B6BA-37E051BB490A}"/>
    <cellStyle name="Normal 9 9 3" xfId="12059" xr:uid="{DAF8F07E-E8EE-4DB0-A0E1-B9D7D0A02FA2}"/>
    <cellStyle name="Normal 9 9 4" xfId="17295" xr:uid="{51A4CB81-0A2C-4EEB-9CB2-7CE1BEBA593C}"/>
    <cellStyle name="Normal 9 9 5" xfId="19527" xr:uid="{D89F0737-534D-46DB-818D-44D652585183}"/>
    <cellStyle name="Normal 9 9 6" xfId="9853" xr:uid="{80197D69-CE3A-45B6-8FA8-B9ED37011C0D}"/>
    <cellStyle name="Normal 9 9 6 2" xfId="21174" xr:uid="{E1171360-EE26-4F56-9BA4-39D13725C2BA}"/>
    <cellStyle name="Normal 9 9 6 2 2" xfId="26730" xr:uid="{1D39E491-9C59-45B2-B041-567A92FCF6AF}"/>
    <cellStyle name="Normal 9 9 6 2 3" xfId="32224" xr:uid="{944E3EC5-7EF4-48F8-8322-5AD586D64731}"/>
    <cellStyle name="Normal 9 9 6 2 4" xfId="37708" xr:uid="{C85B7570-5D19-4A0D-AAF7-8404D6B8153C}"/>
    <cellStyle name="Normal 9 9 6 3" xfId="24001" xr:uid="{45B7E383-FAD8-43A5-B324-27F3B70B67D2}"/>
    <cellStyle name="Normal 9 9 6 4" xfId="29495" xr:uid="{92C565E2-8D73-4BCD-9594-4D26381C6CC6}"/>
    <cellStyle name="Normal 9 9 6 5" xfId="34979" xr:uid="{D5320CDE-BA4E-4B1C-9092-51B181B978DB}"/>
    <cellStyle name="Normal 90" xfId="20018" xr:uid="{268D82FB-FC57-473E-BB6C-7BE473D108B1}"/>
    <cellStyle name="Normal 90 2" xfId="22752" xr:uid="{07C32A52-E99A-468E-818B-8EF9EB2A4D81}"/>
    <cellStyle name="Normal 90 2 2" xfId="28308" xr:uid="{B71C3CAD-858F-4962-B0CE-DF976434F555}"/>
    <cellStyle name="Normal 90 2 3" xfId="33802" xr:uid="{A14D5B2D-8583-4D55-8E34-F6E8FBBC54A7}"/>
    <cellStyle name="Normal 90 2 4" xfId="39286" xr:uid="{57FE2356-3AD2-453A-8862-F3F9F9BF788E}"/>
    <cellStyle name="Normal 90 3" xfId="25579" xr:uid="{693D79DE-49DF-4ADB-A796-31479E49BD07}"/>
    <cellStyle name="Normal 90 4" xfId="31073" xr:uid="{85185DC3-82FC-43D9-95F4-209CFED09507}"/>
    <cellStyle name="Normal 90 5" xfId="36557" xr:uid="{EA7959E9-26D3-45CB-92CE-9DC5FBDB0AEB}"/>
    <cellStyle name="Normal 900" xfId="40084" xr:uid="{A7436DBB-F45A-489C-A660-EC68E102C82E}"/>
    <cellStyle name="Normal 901" xfId="40085" xr:uid="{225A9C84-86F3-413C-B424-A24600DA3DBB}"/>
    <cellStyle name="Normal 902" xfId="40086" xr:uid="{43D087B8-65E4-4977-A1BA-A9A637FB0418}"/>
    <cellStyle name="Normal 903" xfId="40087" xr:uid="{A44E7C4A-74C6-43EF-8ABE-16B8B618CC19}"/>
    <cellStyle name="Normal 904" xfId="40088" xr:uid="{07C9BB1D-2FFD-4990-88A6-08C1690AF9B8}"/>
    <cellStyle name="Normal 905" xfId="40089" xr:uid="{C945466A-C64B-41E6-86DA-D8AED2A1F0A0}"/>
    <cellStyle name="Normal 906" xfId="40090" xr:uid="{6F67DEE5-D42D-448F-9344-6EB81A392558}"/>
    <cellStyle name="Normal 907" xfId="40091" xr:uid="{8B4BAA8F-CF8C-417D-9809-A0508D430EEE}"/>
    <cellStyle name="Normal 908" xfId="40092" xr:uid="{A2D9C111-F1FE-4A48-BFFE-07F7FC5473BA}"/>
    <cellStyle name="Normal 909" xfId="40093" xr:uid="{D00D21E5-BCDE-4BFF-8432-3B202E30D5C4}"/>
    <cellStyle name="Normal 91" xfId="20020" xr:uid="{FD3C6CDA-55A2-417F-983A-326328CA4A77}"/>
    <cellStyle name="Normal 91 2" xfId="22754" xr:uid="{D6118E4C-A82A-467D-B972-793754364F76}"/>
    <cellStyle name="Normal 91 2 2" xfId="28310" xr:uid="{E845D402-104D-45C5-939D-CA53D32D4A79}"/>
    <cellStyle name="Normal 91 2 3" xfId="33804" xr:uid="{F19DC104-094C-4EF0-A59F-B4AFD3A12D6D}"/>
    <cellStyle name="Normal 91 2 4" xfId="39288" xr:uid="{11E0AD1F-C5A8-42EB-8F7F-A45B2F4F4200}"/>
    <cellStyle name="Normal 91 3" xfId="25581" xr:uid="{B5CC5F61-135A-44EA-B5EC-029650850D7A}"/>
    <cellStyle name="Normal 91 4" xfId="31075" xr:uid="{67EA47B8-8E7D-4CFA-98D0-9DC4D734958F}"/>
    <cellStyle name="Normal 91 5" xfId="36559" xr:uid="{974B7ED1-F1F0-4C4E-81E5-488CE47ED029}"/>
    <cellStyle name="Normal 910" xfId="40095" xr:uid="{1D0BCB32-5FF5-46D0-8A19-1BC3E298F1B2}"/>
    <cellStyle name="Normal 911" xfId="40096" xr:uid="{CAC09C8D-FEEE-40BA-9F04-14EBF7B051CB}"/>
    <cellStyle name="Normal 912" xfId="40097" xr:uid="{4D8CA124-CB08-4827-A278-8BC391DDF7FE}"/>
    <cellStyle name="Normal 913" xfId="40098" xr:uid="{02D2601C-20FB-411E-AEC2-AB770372FB96}"/>
    <cellStyle name="Normal 914" xfId="40099" xr:uid="{1EE1CC4F-48D0-469A-836B-65A20636E22A}"/>
    <cellStyle name="Normal 915" xfId="40100" xr:uid="{C921E436-EB13-4A0A-A278-F9CB0C80A2E3}"/>
    <cellStyle name="Normal 916" xfId="40101" xr:uid="{866FE36F-AA08-49D9-9A4B-059491DDDCA7}"/>
    <cellStyle name="Normal 917" xfId="40102" xr:uid="{AB183CBF-03F7-4098-8F2D-ADC86B4F81CC}"/>
    <cellStyle name="Normal 918" xfId="40103" xr:uid="{7EE9ABBA-6A68-4EF4-B79B-C72A9A10E93E}"/>
    <cellStyle name="Normal 919" xfId="40104" xr:uid="{0B1F273A-1639-493B-A243-882E5C181607}"/>
    <cellStyle name="Normal 92" xfId="20027" xr:uid="{7F584021-1248-4802-AD6A-19FD3E3DA71B}"/>
    <cellStyle name="Normal 920" xfId="40105" xr:uid="{87D06520-2091-4DEE-B4A4-10C735AD3BC8}"/>
    <cellStyle name="Normal 921" xfId="40106" xr:uid="{9DFA9578-CBDE-4DA9-B3DB-CF5A6144620C}"/>
    <cellStyle name="Normal 922" xfId="40107" xr:uid="{F7EBE938-52E8-4935-9ADC-D4D793568816}"/>
    <cellStyle name="Normal 923" xfId="40108" xr:uid="{55DC4913-D71A-4670-9D63-19855B64FD51}"/>
    <cellStyle name="Normal 924" xfId="40109" xr:uid="{684C520F-63A0-4AF6-AAF3-F235B004BBB9}"/>
    <cellStyle name="Normal 925" xfId="40110" xr:uid="{ACA4C724-1BF8-437B-ACB8-2A2F5851D09A}"/>
    <cellStyle name="Normal 926" xfId="40111" xr:uid="{D2C0E5B9-4CDC-4F0F-ADC5-01DCC57BF6B8}"/>
    <cellStyle name="Normal 927" xfId="40112" xr:uid="{A1F56774-A3D8-430D-A782-35E741DB7DCE}"/>
    <cellStyle name="Normal 928" xfId="40113" xr:uid="{8B6FF79F-25FF-4E2D-987F-5519CF821254}"/>
    <cellStyle name="Normal 929" xfId="40114" xr:uid="{3B95E91B-DC20-4E78-BE19-FB70E78F4652}"/>
    <cellStyle name="Normal 93" xfId="20021" xr:uid="{AB94507B-C440-4B36-8BC0-F7BC4E2EF86F}"/>
    <cellStyle name="Normal 93 2" xfId="25582" xr:uid="{D0AD2978-0E15-4DDC-9C1A-3F1919FFE471}"/>
    <cellStyle name="Normal 93 3" xfId="31076" xr:uid="{E20CBAFF-D802-4302-B13F-44604291655D}"/>
    <cellStyle name="Normal 93 4" xfId="36560" xr:uid="{CF7BE8DF-5D36-4690-93B6-5CBABC110BEE}"/>
    <cellStyle name="Normal 930" xfId="40115" xr:uid="{56A253CE-1A99-4501-9852-442746441A9A}"/>
    <cellStyle name="Normal 931" xfId="40116" xr:uid="{89101BEF-54A5-405B-8CA1-8F4B2C339D63}"/>
    <cellStyle name="Normal 932" xfId="40117" xr:uid="{CFA82F40-92B7-49A6-B40B-4CCC51C36B33}"/>
    <cellStyle name="Normal 933" xfId="40118" xr:uid="{8C8A52D2-3DE1-4AAC-99EF-7CE3401AA5F2}"/>
    <cellStyle name="Normal 934" xfId="40119" xr:uid="{504572B3-F82C-44CC-B6CB-17DBFDF988BB}"/>
    <cellStyle name="Normal 935" xfId="40120" xr:uid="{79A2C68B-55D3-4425-B1CB-E40A09172707}"/>
    <cellStyle name="Normal 936" xfId="40121" xr:uid="{194A2A46-5A52-43B0-B6E8-4DBFE98DB41C}"/>
    <cellStyle name="Normal 937" xfId="40122" xr:uid="{7669A9D0-64F0-45D3-9659-4A0A4DAFFA1B}"/>
    <cellStyle name="Normal 938" xfId="40123" xr:uid="{C698D139-4DE9-4E7F-9806-446939FC86CC}"/>
    <cellStyle name="Normal 939" xfId="40124" xr:uid="{6D85C76E-E155-4994-AEBC-296925CD77B6}"/>
    <cellStyle name="Normal 94" xfId="22764" xr:uid="{2E2E1117-698A-4AB4-BA50-810D04482DE0}"/>
    <cellStyle name="Normal 94 2" xfId="28311" xr:uid="{58AA9210-B820-4A11-8466-53CB0781B1F7}"/>
    <cellStyle name="Normal 94 3" xfId="33805" xr:uid="{17B586CB-E02A-4AA1-AB21-65C145ECF543}"/>
    <cellStyle name="Normal 94 4" xfId="39289" xr:uid="{1DAF575F-9552-4959-9546-99E7911D7001}"/>
    <cellStyle name="Normal 940" xfId="40125" xr:uid="{CC80FE53-56A2-4C48-AA80-F59879BAD66F}"/>
    <cellStyle name="Normal 941" xfId="40126" xr:uid="{8A6FC127-8C82-49C0-B78D-AA84DD6E8126}"/>
    <cellStyle name="Normal 942" xfId="40127" xr:uid="{49015C94-AAD4-4854-A0A3-70C0630F260C}"/>
    <cellStyle name="Normal 943" xfId="40128" xr:uid="{250C5BD0-D8DB-4923-B03B-C641C21192C3}"/>
    <cellStyle name="Normal 944" xfId="334" xr:uid="{E099E2DB-5B7E-487C-B3E6-91AFAB9DDE90}"/>
    <cellStyle name="Normal 944 2" xfId="40198" xr:uid="{1FDF25C3-C23B-4AA2-9FAD-A2403714A56B}"/>
    <cellStyle name="Normal 945" xfId="40129" xr:uid="{09B8A85F-F1CE-47C4-B38D-E4267CBCA23B}"/>
    <cellStyle name="Normal 946" xfId="40130" xr:uid="{2C27C9B2-ADBA-4547-93E2-09DB4B3B142B}"/>
    <cellStyle name="Normal 947" xfId="336" xr:uid="{6BFA0648-8DAA-4CAE-A9B8-18C48097626D}"/>
    <cellStyle name="Normal 947 2" xfId="40200" xr:uid="{36BF0909-F7BA-463C-B3D2-B295B0F6AB0E}"/>
    <cellStyle name="Normal 948" xfId="40131" xr:uid="{118BF91F-1F5F-4710-8E58-1520396DEFF2}"/>
    <cellStyle name="Normal 949" xfId="40132" xr:uid="{6FDB37E6-1988-47AE-93E0-8AE848F7D79A}"/>
    <cellStyle name="Normal 95" xfId="22765" xr:uid="{C0DCC156-AB39-4C87-B015-6779E8928047}"/>
    <cellStyle name="Normal 95 2" xfId="28312" xr:uid="{4CC8DAD5-FA91-4A2D-94CC-ACA649B34E73}"/>
    <cellStyle name="Normal 95 3" xfId="33806" xr:uid="{2D533630-EA78-4209-9507-F31981F3FD57}"/>
    <cellStyle name="Normal 95 4" xfId="39290" xr:uid="{77EAE456-E509-4793-98AC-6F98654BC29E}"/>
    <cellStyle name="Normal 950" xfId="40133" xr:uid="{DCCB9EE3-DFB5-4A6B-A155-2199F3AD61B0}"/>
    <cellStyle name="Normal 951" xfId="40134" xr:uid="{7EC6D008-A383-4F6E-A163-EB052469C19E}"/>
    <cellStyle name="Normal 952" xfId="364" xr:uid="{6BD2B3ED-89EA-4911-9F51-7AAE0C990F40}"/>
    <cellStyle name="Normal 952 2" xfId="40227" xr:uid="{2D372BEB-1F8D-4AC6-9063-F240FA89476F}"/>
    <cellStyle name="Normal 953" xfId="40135" xr:uid="{059E36A6-48CA-4AD5-99D4-5B77ECC7DC9C}"/>
    <cellStyle name="Normal 954" xfId="40136" xr:uid="{30C6CBBB-D387-4B08-B71C-0CBDF8317958}"/>
    <cellStyle name="Normal 955" xfId="40137" xr:uid="{E87A5A90-A4BE-4AE7-A59E-28DC0B587D2D}"/>
    <cellStyle name="Normal 956" xfId="40138" xr:uid="{8C35F833-0B5F-4714-A8C5-E7A6557F9A23}"/>
    <cellStyle name="Normal 957" xfId="376" xr:uid="{23748C47-C79D-4FC5-959D-1C0F48C6742C}"/>
    <cellStyle name="Normal 957 2" xfId="40239" xr:uid="{6593AB1D-279F-4806-B68E-41C12044ED06}"/>
    <cellStyle name="Normal 958" xfId="377" xr:uid="{2DB401C8-ED8B-435C-8A9F-25996DAFFC2D}"/>
    <cellStyle name="Normal 958 2" xfId="40240" xr:uid="{5A0EC272-F98D-4000-876B-E8EBB1B48771}"/>
    <cellStyle name="Normal 959" xfId="378" xr:uid="{33C312DE-293D-4995-A90C-8E660805434B}"/>
    <cellStyle name="Normal 959 2" xfId="40241" xr:uid="{9870F478-7F5B-49B7-BBF2-A751C1320A06}"/>
    <cellStyle name="Normal 96" xfId="22766" xr:uid="{DBF3A308-45B9-47DC-A1DD-D8AE061AA254}"/>
    <cellStyle name="Normal 96 2" xfId="28313" xr:uid="{523070BA-3414-455F-9E9D-4A53053EC683}"/>
    <cellStyle name="Normal 96 3" xfId="33807" xr:uid="{4C011D37-A5E1-4E6D-8155-2488247B1FD5}"/>
    <cellStyle name="Normal 96 4" xfId="39291" xr:uid="{FA3130DE-520C-40A3-B204-F3033636768F}"/>
    <cellStyle name="Normal 960" xfId="379" xr:uid="{16EC9D96-3878-4020-B69A-5F8EC83755CF}"/>
    <cellStyle name="Normal 960 2" xfId="40242" xr:uid="{D3603F9D-F52D-4D7C-9252-5D35AB06BB4E}"/>
    <cellStyle name="Normal 961" xfId="381" xr:uid="{F7FA1701-289E-47B3-B2BD-FCCB0A0883AF}"/>
    <cellStyle name="Normal 961 2" xfId="40244" xr:uid="{20906378-C42E-40FD-A5ED-24F458F7A077}"/>
    <cellStyle name="Normal 962" xfId="382" xr:uid="{D7D4B721-7944-4BA8-A37F-DF827A04EF2A}"/>
    <cellStyle name="Normal 962 2" xfId="40245" xr:uid="{8A3676DD-DD90-4041-A637-10880BFDF877}"/>
    <cellStyle name="Normal 963" xfId="383" xr:uid="{8939647B-3871-4C27-B5AB-CC2754EB3961}"/>
    <cellStyle name="Normal 963 2" xfId="40246" xr:uid="{F2C7368B-BB56-407B-8E18-9CD5F8A844C7}"/>
    <cellStyle name="Normal 964" xfId="385" xr:uid="{0B5B8324-018B-484C-B24D-43648B496409}"/>
    <cellStyle name="Normal 964 2" xfId="40248" xr:uid="{6CBF0BDD-6F98-459D-AEE2-7465F88616E3}"/>
    <cellStyle name="Normal 965" xfId="386" xr:uid="{8FF00D00-7A8C-4521-A291-B023E0B6C2A7}"/>
    <cellStyle name="Normal 965 2" xfId="40249" xr:uid="{B7BE41E5-4378-49B3-A32A-147244D20743}"/>
    <cellStyle name="Normal 966" xfId="387" xr:uid="{155A21FE-24BE-46BC-95E9-22ECBF8036FB}"/>
    <cellStyle name="Normal 966 2" xfId="40250" xr:uid="{913C9007-376A-4BC4-B0BA-00C0DFA3E7B2}"/>
    <cellStyle name="Normal 967" xfId="388" xr:uid="{4EAA6F7D-EF17-4D75-BB16-9FE54BDC98CB}"/>
    <cellStyle name="Normal 967 2" xfId="40251" xr:uid="{49813E5C-7A46-4E46-B9CD-F57E8415FDDB}"/>
    <cellStyle name="Normal 968" xfId="40139" xr:uid="{6F7C702C-17FC-4D84-8CC8-242CAC63521D}"/>
    <cellStyle name="Normal 969" xfId="40140" xr:uid="{6E428AF4-B357-4BD7-AD2D-99B4D0930B37}"/>
    <cellStyle name="Normal 97" xfId="22767" xr:uid="{3FACC5DA-4825-40EA-9D4A-E96E0F1E2F43}"/>
    <cellStyle name="Normal 97 2" xfId="28314" xr:uid="{98DF16B4-EB6D-469D-AAA8-6B09C24AA64E}"/>
    <cellStyle name="Normal 97 3" xfId="33808" xr:uid="{30B3C95C-9B4F-4371-A5F6-D7CC9181A550}"/>
    <cellStyle name="Normal 97 4" xfId="39292" xr:uid="{1A1D8557-DCB0-4797-8B1D-F3872AEA1891}"/>
    <cellStyle name="Normal 970" xfId="40141" xr:uid="{0E207C8A-EEDB-4732-B046-2DB9B51E1070}"/>
    <cellStyle name="Normal 971" xfId="357" xr:uid="{27B79A5D-FFBD-4E9B-8EB4-E76E467C332D}"/>
    <cellStyle name="Normal 971 2" xfId="40220" xr:uid="{D9AD332D-243A-42C9-A2AB-5A5621BA8B58}"/>
    <cellStyle name="Normal 972" xfId="40142" xr:uid="{EC9E0113-B2B1-409C-ADEA-630AA1E46834}"/>
    <cellStyle name="Normal 973" xfId="40143" xr:uid="{18C593D1-BB10-45A2-8AF0-CC99257C3000}"/>
    <cellStyle name="Normal 974" xfId="40144" xr:uid="{B0196259-2D3D-4561-9FA1-4A4C6D73A3B2}"/>
    <cellStyle name="Normal 975" xfId="40145" xr:uid="{0E3F9830-1C2A-4F89-9D80-81C3D93B71E9}"/>
    <cellStyle name="Normal 976" xfId="40146" xr:uid="{47E0CAE1-0FF2-4D53-B26E-81A46806B1BB}"/>
    <cellStyle name="Normal 977" xfId="40147" xr:uid="{558E9F27-EA0A-4943-9B44-4741067F8A8C}"/>
    <cellStyle name="Normal 978" xfId="40148" xr:uid="{5A2ACCC3-AED8-4134-9EA0-7599120A1FB3}"/>
    <cellStyle name="Normal 979" xfId="40149" xr:uid="{B2BDA577-AB38-42A4-8E73-ED2A6C69C789}"/>
    <cellStyle name="Normal 98" xfId="22768" xr:uid="{5615197C-D9D3-4AF7-8574-4FBD2D9F9471}"/>
    <cellStyle name="Normal 98 2" xfId="28315" xr:uid="{F03583E7-2DF5-470E-879A-CF5D41E191D6}"/>
    <cellStyle name="Normal 98 3" xfId="33809" xr:uid="{C6C1C315-EB80-471B-AA12-193331B877D4}"/>
    <cellStyle name="Normal 98 4" xfId="39293" xr:uid="{1428EFF4-DDE0-4CF8-8B29-ED2FD7400A3C}"/>
    <cellStyle name="Normal 980" xfId="40150" xr:uid="{1CCB38EB-1424-47D1-98B0-4C13E5CC0883}"/>
    <cellStyle name="Normal 981" xfId="40151" xr:uid="{456D29DC-F639-4C10-AD41-695766689279}"/>
    <cellStyle name="Normal 982" xfId="40152" xr:uid="{3AA21F11-27D1-4641-99FD-80E19B51B98A}"/>
    <cellStyle name="Normal 983" xfId="40153" xr:uid="{14DC8B0F-8C5D-45BF-8067-CB27D9B3493E}"/>
    <cellStyle name="Normal 984" xfId="40154" xr:uid="{E0BE3BB8-D6DF-4D57-BC8C-C022DE40AC5E}"/>
    <cellStyle name="Normal 985" xfId="40155" xr:uid="{936AF3F1-EF30-4885-B6FC-190D4116D003}"/>
    <cellStyle name="Normal 986" xfId="354" xr:uid="{13C862DB-CE6F-4E62-977B-C4D2BCE8CB59}"/>
    <cellStyle name="Normal 986 2" xfId="40217" xr:uid="{EAC00066-1E5C-450F-9887-55132EBA88B7}"/>
    <cellStyle name="Normal 987" xfId="40156" xr:uid="{2444CF6D-18A3-46C9-98C9-4B69D793EDC8}"/>
    <cellStyle name="Normal 988" xfId="40157" xr:uid="{BA0D9398-27A3-46DF-9332-09B87233D9A6}"/>
    <cellStyle name="Normal 989" xfId="40158" xr:uid="{B8A0633A-B007-499E-9AB8-85D740789282}"/>
    <cellStyle name="Normal 99" xfId="22769" xr:uid="{628D172E-368C-4D83-A944-D72F21E29286}"/>
    <cellStyle name="Normal 99 2" xfId="28316" xr:uid="{33531B6A-17A3-46A1-B5FD-1D0F28D1811A}"/>
    <cellStyle name="Normal 99 3" xfId="33810" xr:uid="{69946D7F-2C40-4F13-9DA1-EE8D091A10B3}"/>
    <cellStyle name="Normal 99 4" xfId="39294" xr:uid="{C5FED1EB-BE20-4644-BD75-BB02103300DB}"/>
    <cellStyle name="Normal 990" xfId="40159" xr:uid="{545F41A9-F97B-45AA-8959-574263551F07}"/>
    <cellStyle name="Normal 991" xfId="40160" xr:uid="{3DE4EED8-AE5B-4B4E-A247-348D931B75D2}"/>
    <cellStyle name="Normal 992" xfId="40161" xr:uid="{0998CD62-8656-4D60-A5B8-E0787545FAAF}"/>
    <cellStyle name="Normal 993" xfId="40162" xr:uid="{BA8C248C-90EF-426C-8887-B6BDB7FAC1D9}"/>
    <cellStyle name="Normal 994" xfId="40163" xr:uid="{E6327C38-1C9A-4E7D-AC9F-961E3B9192E9}"/>
    <cellStyle name="Normal 995" xfId="40164" xr:uid="{19D93AA6-A1F8-4196-8193-10EAF68FC214}"/>
    <cellStyle name="Normal 996" xfId="40165" xr:uid="{CFA66283-9BCF-4E62-8836-ECB7B27D421D}"/>
    <cellStyle name="Normal 997" xfId="40166" xr:uid="{E31E0BBD-2DBE-4C50-8A8D-1AAE5EFAA744}"/>
    <cellStyle name="Normal 998" xfId="40167" xr:uid="{5188148B-8EE7-4755-AE03-524D46331AF2}"/>
    <cellStyle name="Normal 999" xfId="40168" xr:uid="{D7F3CF5D-7B6F-45B6-8B22-D34E0D0FAB59}"/>
    <cellStyle name="Normal_Estados Fiscal 1999" xfId="44" xr:uid="{00000000-0005-0000-0000-0000CE000000}"/>
    <cellStyle name="Notas" xfId="15" builtinId="10" customBuiltin="1"/>
    <cellStyle name="Notas 2" xfId="675" xr:uid="{9D7695B7-0984-49A7-A95B-F7F07ECCD3AF}"/>
    <cellStyle name="Notas 2 2" xfId="6719" xr:uid="{B7B3B2CC-7496-4475-A867-DE8A8BB1C0D4}"/>
    <cellStyle name="Notas 2 2 2" xfId="6720" xr:uid="{5242B395-3C10-452E-8C88-7DC59D5B909A}"/>
    <cellStyle name="Notas 2 2 2 2" xfId="15129" xr:uid="{9C623512-C3F2-4689-800C-5E0D7012E50A}"/>
    <cellStyle name="Notas 2 2 2 2 2" xfId="22416" xr:uid="{15A9C517-C399-43DF-816F-77BF9CA3E11F}"/>
    <cellStyle name="Notas 2 2 2 2 2 2" xfId="27972" xr:uid="{ACFDD2B0-337A-4799-B079-49203893245E}"/>
    <cellStyle name="Notas 2 2 2 2 2 3" xfId="33466" xr:uid="{67DC0744-DD0C-49C5-81EC-5DB4C58F918A}"/>
    <cellStyle name="Notas 2 2 2 2 2 4" xfId="38950" xr:uid="{19B20EC1-E7E2-4790-95A1-FD66F1047872}"/>
    <cellStyle name="Notas 2 2 2 2 3" xfId="25243" xr:uid="{D714ECC8-E4AF-48ED-A644-C191FE4C3CA6}"/>
    <cellStyle name="Notas 2 2 2 2 4" xfId="30737" xr:uid="{A67B3672-62AE-4E42-9F88-06A629CF338F}"/>
    <cellStyle name="Notas 2 2 2 2 5" xfId="36221" xr:uid="{0EAA842C-E7E4-4069-8A1A-D0A26866B468}"/>
    <cellStyle name="Notas 2 2 2 3" xfId="12062" xr:uid="{1669FC5E-1EE5-4687-8F45-0B88E9DB474A}"/>
    <cellStyle name="Notas 2 2 2 4" xfId="17298" xr:uid="{D536C26C-2A50-4E7E-B9AF-E827BA6E902C}"/>
    <cellStyle name="Notas 2 2 2 5" xfId="19530" xr:uid="{B8D1B96F-30CD-4899-AE71-23AC3C06E8AA}"/>
    <cellStyle name="Notas 2 2 2 6" xfId="9856" xr:uid="{E867E593-76C6-4078-9254-2C2EA38C2F86}"/>
    <cellStyle name="Notas 2 2 2 6 2" xfId="21177" xr:uid="{16DD68CA-699D-473B-86E1-356505FB73A3}"/>
    <cellStyle name="Notas 2 2 2 6 2 2" xfId="26733" xr:uid="{F629575C-3816-4ADA-B638-2B87DB6DBC2D}"/>
    <cellStyle name="Notas 2 2 2 6 2 3" xfId="32227" xr:uid="{EDCAF023-6D98-44D9-9613-FA31B9134AE4}"/>
    <cellStyle name="Notas 2 2 2 6 2 4" xfId="37711" xr:uid="{899BF6EC-DE30-475C-B63A-3A73AB6ED9BB}"/>
    <cellStyle name="Notas 2 2 2 6 3" xfId="24004" xr:uid="{47B972BD-4F81-4913-89F9-894AA4E51E09}"/>
    <cellStyle name="Notas 2 2 2 6 4" xfId="29498" xr:uid="{B942196A-6BEC-48C5-AD22-C33E97CB2E15}"/>
    <cellStyle name="Notas 2 2 2 6 5" xfId="34982" xr:uid="{62965940-D5B6-4E8A-A75B-03BC6586E814}"/>
    <cellStyle name="Notas 2 2 3" xfId="15128" xr:uid="{158F1A77-2AD0-4C7A-9B5F-35ABFBB8DB86}"/>
    <cellStyle name="Notas 2 2 3 2" xfId="22415" xr:uid="{11FD1D5C-BA9B-407E-B50C-2A2F26F80F34}"/>
    <cellStyle name="Notas 2 2 3 2 2" xfId="27971" xr:uid="{268720D9-21C2-436C-B534-0E03E1187907}"/>
    <cellStyle name="Notas 2 2 3 2 3" xfId="33465" xr:uid="{7D7056E3-8FEB-41EC-92D7-520184090348}"/>
    <cellStyle name="Notas 2 2 3 2 4" xfId="38949" xr:uid="{69D0DEDE-5761-4B9E-9A2B-3CAFA2EC0786}"/>
    <cellStyle name="Notas 2 2 3 3" xfId="25242" xr:uid="{3EB01FB7-4018-4972-9E76-5D901A7EF04C}"/>
    <cellStyle name="Notas 2 2 3 4" xfId="30736" xr:uid="{706A77E3-3AA8-470F-9DE5-43F9F671DF7D}"/>
    <cellStyle name="Notas 2 2 3 5" xfId="36220" xr:uid="{45565D32-9712-4331-B20C-ED66BB768E9F}"/>
    <cellStyle name="Notas 2 2 4" xfId="12061" xr:uid="{AD703403-755D-4928-842C-0A787F27EF3F}"/>
    <cellStyle name="Notas 2 2 5" xfId="17297" xr:uid="{967CF43B-0A8E-442E-8599-A5CEDC209B0D}"/>
    <cellStyle name="Notas 2 2 6" xfId="19529" xr:uid="{AB7EC2D1-95E7-4EA4-B3E3-CC481B6919AF}"/>
    <cellStyle name="Notas 2 2 7" xfId="9855" xr:uid="{344A48F2-BB8D-45FA-B6B9-4683104A4805}"/>
    <cellStyle name="Notas 2 2 7 2" xfId="21176" xr:uid="{2300C0E6-2673-4848-983B-9EF85D445D47}"/>
    <cellStyle name="Notas 2 2 7 2 2" xfId="26732" xr:uid="{1A92281E-E62B-4D1B-9991-094920E3EB94}"/>
    <cellStyle name="Notas 2 2 7 2 3" xfId="32226" xr:uid="{DCFE5225-74EA-4850-955F-654ECA0446EF}"/>
    <cellStyle name="Notas 2 2 7 2 4" xfId="37710" xr:uid="{D071C891-95E9-45F6-9301-CCFF8AFC4461}"/>
    <cellStyle name="Notas 2 2 7 3" xfId="24003" xr:uid="{AAED367D-58A2-4A22-8B09-215317D16FF7}"/>
    <cellStyle name="Notas 2 2 7 4" xfId="29497" xr:uid="{0DE011FF-97BD-4C47-9747-AC853A20FF22}"/>
    <cellStyle name="Notas 2 2 7 5" xfId="34981" xr:uid="{57D126EA-57A7-4E5D-A77F-C63E36BF35F2}"/>
    <cellStyle name="Notas 2 3" xfId="6721" xr:uid="{93822A47-9D0B-4EBF-A0D5-2E95536F1615}"/>
    <cellStyle name="Notas 2 3 2" xfId="6722" xr:uid="{8CBCCFA7-EB76-45C3-945A-09693BEC4ADC}"/>
    <cellStyle name="Notas 2 3 2 2" xfId="15131" xr:uid="{479BB293-5D45-4954-A2C6-67D59B31340A}"/>
    <cellStyle name="Notas 2 3 2 2 2" xfId="22418" xr:uid="{6F8E79E7-AF61-4B4A-A13C-3E969D508F41}"/>
    <cellStyle name="Notas 2 3 2 2 2 2" xfId="27974" xr:uid="{ACB0E08E-A2B6-4797-8890-BF8C64671423}"/>
    <cellStyle name="Notas 2 3 2 2 2 3" xfId="33468" xr:uid="{7CB64399-E8D8-404C-A4F6-95EF538F3A12}"/>
    <cellStyle name="Notas 2 3 2 2 2 4" xfId="38952" xr:uid="{7818754E-553A-430A-8BDB-D7EFCF17BC9E}"/>
    <cellStyle name="Notas 2 3 2 2 3" xfId="25245" xr:uid="{BA6B8C32-66AF-40C0-BDB1-9E1E5C724BE1}"/>
    <cellStyle name="Notas 2 3 2 2 4" xfId="30739" xr:uid="{3A39EEBC-0B2B-4CC1-8607-B583EC9D093F}"/>
    <cellStyle name="Notas 2 3 2 2 5" xfId="36223" xr:uid="{2C8D2C0D-9F2E-4663-9E82-81D2B33C1ED5}"/>
    <cellStyle name="Notas 2 3 2 3" xfId="12064" xr:uid="{BA67D9D5-F8D5-4DBC-9247-BF736F1D7AF5}"/>
    <cellStyle name="Notas 2 3 2 4" xfId="17300" xr:uid="{579890F7-0EC0-47E7-A818-152616020716}"/>
    <cellStyle name="Notas 2 3 2 5" xfId="19532" xr:uid="{F820222A-3B6B-474D-A2A3-2DAAA0453D5C}"/>
    <cellStyle name="Notas 2 3 2 6" xfId="9858" xr:uid="{7F7AFB0A-D46C-4BE7-8B6B-7712238FDFF7}"/>
    <cellStyle name="Notas 2 3 2 6 2" xfId="21179" xr:uid="{D4BE32A0-0A5C-44D0-963D-43D47316B05E}"/>
    <cellStyle name="Notas 2 3 2 6 2 2" xfId="26735" xr:uid="{D235D83C-4514-4F59-BDB4-69EBEB351BEE}"/>
    <cellStyle name="Notas 2 3 2 6 2 3" xfId="32229" xr:uid="{4708C368-2981-4ECE-BEC0-34CE99CFE766}"/>
    <cellStyle name="Notas 2 3 2 6 2 4" xfId="37713" xr:uid="{65AA5636-5BDC-4B1B-B675-6F2627B0B2FD}"/>
    <cellStyle name="Notas 2 3 2 6 3" xfId="24006" xr:uid="{B194C2E1-1566-4128-AC5C-A765F7F72CF6}"/>
    <cellStyle name="Notas 2 3 2 6 4" xfId="29500" xr:uid="{C3C381BD-B93A-4E60-BE67-C5E02E18763C}"/>
    <cellStyle name="Notas 2 3 2 6 5" xfId="34984" xr:uid="{6E3084DC-0C1E-45EA-9709-758F31FD9FD6}"/>
    <cellStyle name="Notas 2 3 3" xfId="15130" xr:uid="{FF50E423-3E8C-4FAA-BF61-3184DF10581B}"/>
    <cellStyle name="Notas 2 3 3 2" xfId="22417" xr:uid="{CB001EE9-3694-46EE-9FC8-71386C9BC325}"/>
    <cellStyle name="Notas 2 3 3 2 2" xfId="27973" xr:uid="{82B9052F-6554-40D4-B84D-1A359FF3793F}"/>
    <cellStyle name="Notas 2 3 3 2 3" xfId="33467" xr:uid="{67E35106-1470-4314-A419-4E94DA2C9F7C}"/>
    <cellStyle name="Notas 2 3 3 2 4" xfId="38951" xr:uid="{52A5A9B7-2AEA-4E7D-A9CC-EDB120270E47}"/>
    <cellStyle name="Notas 2 3 3 3" xfId="25244" xr:uid="{29930D23-E053-4F72-A664-D40D76E45CD3}"/>
    <cellStyle name="Notas 2 3 3 4" xfId="30738" xr:uid="{60B59577-E05D-4E68-9C14-E8A3F62DA2C6}"/>
    <cellStyle name="Notas 2 3 3 5" xfId="36222" xr:uid="{14B3D4CB-5C00-4BFC-A729-D4473D634297}"/>
    <cellStyle name="Notas 2 3 4" xfId="12063" xr:uid="{6CBDA252-4827-4333-9608-163FB3B330FB}"/>
    <cellStyle name="Notas 2 3 5" xfId="17299" xr:uid="{90B83C1B-F2C4-4D89-9DC3-63366E3657BD}"/>
    <cellStyle name="Notas 2 3 6" xfId="19531" xr:uid="{5B169FDA-EF29-4543-BF18-BFB730217800}"/>
    <cellStyle name="Notas 2 3 7" xfId="9857" xr:uid="{50ABF643-8EEB-44FA-A6D8-71EB65B971C8}"/>
    <cellStyle name="Notas 2 3 7 2" xfId="21178" xr:uid="{C7923B6D-E4FC-4403-A5F7-87B7DFA91AA0}"/>
    <cellStyle name="Notas 2 3 7 2 2" xfId="26734" xr:uid="{2F3CE39F-25FF-4AE2-BD08-0B2F285AB783}"/>
    <cellStyle name="Notas 2 3 7 2 3" xfId="32228" xr:uid="{E96CD62C-532E-49EB-B850-CEFC634BA9AE}"/>
    <cellStyle name="Notas 2 3 7 2 4" xfId="37712" xr:uid="{2D8FA923-BFF7-4067-ABCF-2F3F1B4AB6A5}"/>
    <cellStyle name="Notas 2 3 7 3" xfId="24005" xr:uid="{B005EBEC-D269-476A-8CA3-8586DA4DEC62}"/>
    <cellStyle name="Notas 2 3 7 4" xfId="29499" xr:uid="{36948490-AEC5-4A8D-AFC3-F7C496268E7E}"/>
    <cellStyle name="Notas 2 3 7 5" xfId="34983" xr:uid="{E20029E3-228F-4656-AB20-3168339F4C9B}"/>
    <cellStyle name="Notas 2 4" xfId="15127" xr:uid="{357863B1-4DEB-4892-A787-3D743688BF64}"/>
    <cellStyle name="Notas 2 4 2" xfId="22414" xr:uid="{11AB370A-7BBA-4AF8-95E8-47FD641773D2}"/>
    <cellStyle name="Notas 2 4 2 2" xfId="27970" xr:uid="{09A1B751-8CB7-41F5-94AB-9A13513EBD15}"/>
    <cellStyle name="Notas 2 4 2 3" xfId="33464" xr:uid="{B4E17CC7-D56C-481F-8658-BD07351BD64B}"/>
    <cellStyle name="Notas 2 4 2 4" xfId="38948" xr:uid="{6EC9C252-6247-49EA-976E-3A3A8A4D91D4}"/>
    <cellStyle name="Notas 2 4 3" xfId="25241" xr:uid="{F23FD480-2928-49E5-B7EC-07413BB64F75}"/>
    <cellStyle name="Notas 2 4 4" xfId="30735" xr:uid="{81533272-8A45-4F39-B852-C98CB7C5DC55}"/>
    <cellStyle name="Notas 2 4 5" xfId="36219" xr:uid="{891EEB45-6BAE-43E2-BF28-F333546D46FD}"/>
    <cellStyle name="Notas 2 5" xfId="12060" xr:uid="{4C1D1913-2024-4CA4-A976-2200A1CAAB3C}"/>
    <cellStyle name="Notas 2 6" xfId="17296" xr:uid="{5AC2E768-49CD-4D27-A6BA-280BD57D5CA2}"/>
    <cellStyle name="Notas 2 7" xfId="19528" xr:uid="{50B006C7-A138-4CB8-8A40-8B6A97EED946}"/>
    <cellStyle name="Notas 2 8" xfId="9854" xr:uid="{EF5A7C7A-9CA1-408A-B179-2CC66DBE0E0F}"/>
    <cellStyle name="Notas 2 8 2" xfId="21175" xr:uid="{E527BD7A-BBED-45DF-8E37-2F1B97101E20}"/>
    <cellStyle name="Notas 2 8 2 2" xfId="26731" xr:uid="{E2C04E86-13BE-4ECB-A949-49FF053341F3}"/>
    <cellStyle name="Notas 2 8 2 3" xfId="32225" xr:uid="{384D59C8-6F13-4886-934C-7780999E7061}"/>
    <cellStyle name="Notas 2 8 2 4" xfId="37709" xr:uid="{D00052FD-E1FC-4F83-9A6D-4CE0824F6E3D}"/>
    <cellStyle name="Notas 2 8 3" xfId="24002" xr:uid="{0891DE59-29C0-4881-8F70-D74605D64F71}"/>
    <cellStyle name="Notas 2 8 4" xfId="29496" xr:uid="{90901C92-DB69-4580-8E1D-C1421C145217}"/>
    <cellStyle name="Notas 2 8 5" xfId="34980" xr:uid="{72585469-7F28-4A22-869B-DDEC163F6242}"/>
    <cellStyle name="Notas 2 9" xfId="6718" xr:uid="{426CC8A0-3BBC-4B88-ACAA-1AFAF86BB994}"/>
    <cellStyle name="Notas 3" xfId="676" xr:uid="{4E5067B9-84D5-42B5-A5D1-F024FEF3686E}"/>
    <cellStyle name="Notas 3 2" xfId="6724" xr:uid="{BAA12577-DA74-4DFE-A135-F0689ABF6D8D}"/>
    <cellStyle name="Notas 3 2 2" xfId="15133" xr:uid="{567A0EA9-DE88-4DE0-B2FE-7CC09234F18C}"/>
    <cellStyle name="Notas 3 2 2 2" xfId="22420" xr:uid="{F2B85651-2DC1-4A4D-9EEF-135056E7BA63}"/>
    <cellStyle name="Notas 3 2 2 2 2" xfId="27976" xr:uid="{E5CA026C-5969-4955-A6E5-0E7837F36743}"/>
    <cellStyle name="Notas 3 2 2 2 3" xfId="33470" xr:uid="{C3986384-C49B-41E6-9A82-9C1188E0E329}"/>
    <cellStyle name="Notas 3 2 2 2 4" xfId="38954" xr:uid="{DE4AF6A9-9E0D-4ADC-8BDE-840ACA8F456F}"/>
    <cellStyle name="Notas 3 2 2 3" xfId="25247" xr:uid="{468C2916-E82C-472E-B452-19E6116DCFA2}"/>
    <cellStyle name="Notas 3 2 2 4" xfId="30741" xr:uid="{B20FACC9-0982-4A1B-883D-F59319B41598}"/>
    <cellStyle name="Notas 3 2 2 5" xfId="36225" xr:uid="{879E4756-0286-499D-BEE1-6EE514F2F0CB}"/>
    <cellStyle name="Notas 3 2 3" xfId="12066" xr:uid="{854AE625-6D30-4AE3-9E68-DD24C0A323CF}"/>
    <cellStyle name="Notas 3 2 4" xfId="17302" xr:uid="{CB1E79D6-C825-4053-A972-D390DC8288AC}"/>
    <cellStyle name="Notas 3 2 5" xfId="19534" xr:uid="{1B89F9DE-2937-428A-B762-27917DA8E7D7}"/>
    <cellStyle name="Notas 3 2 6" xfId="9860" xr:uid="{F7D8E67D-C616-49CF-BCED-0BF7FAD30E55}"/>
    <cellStyle name="Notas 3 2 6 2" xfId="21181" xr:uid="{46326B0F-4146-4A35-BD73-9768847DCF09}"/>
    <cellStyle name="Notas 3 2 6 2 2" xfId="26737" xr:uid="{06D7FD65-3B80-4E87-9266-D9F1586E4FA7}"/>
    <cellStyle name="Notas 3 2 6 2 3" xfId="32231" xr:uid="{E6F19354-CF16-4970-AA7C-466B7468B3F0}"/>
    <cellStyle name="Notas 3 2 6 2 4" xfId="37715" xr:uid="{466BFB59-D9B1-4466-9F7F-7CA6CBD4E9AF}"/>
    <cellStyle name="Notas 3 2 6 3" xfId="24008" xr:uid="{564AA081-E969-43DD-A1B2-551A4C163C01}"/>
    <cellStyle name="Notas 3 2 6 4" xfId="29502" xr:uid="{6F1191C9-6CA3-4125-A620-9A5A68F0CBBF}"/>
    <cellStyle name="Notas 3 2 6 5" xfId="34986" xr:uid="{79AE656F-9719-4B37-B8DF-47BC14FFB373}"/>
    <cellStyle name="Notas 3 3" xfId="15132" xr:uid="{095FDEFB-02E5-4274-B57E-BB3B02F3FB8F}"/>
    <cellStyle name="Notas 3 3 2" xfId="22419" xr:uid="{9D755A95-5680-442D-ACDD-791FF5965D5D}"/>
    <cellStyle name="Notas 3 3 2 2" xfId="27975" xr:uid="{6EE1F3CA-A8AF-4DBE-9092-49DD45906749}"/>
    <cellStyle name="Notas 3 3 2 3" xfId="33469" xr:uid="{F6E9012D-DE83-4B0C-983B-540B66C0F490}"/>
    <cellStyle name="Notas 3 3 2 4" xfId="38953" xr:uid="{565A75DF-3D27-4A4E-B8FA-F6FA2DBC01FB}"/>
    <cellStyle name="Notas 3 3 3" xfId="25246" xr:uid="{9C016D62-8430-447C-887A-69FA088531B3}"/>
    <cellStyle name="Notas 3 3 4" xfId="30740" xr:uid="{F8C6C32F-4479-4626-81FE-ECE519C31FE1}"/>
    <cellStyle name="Notas 3 3 5" xfId="36224" xr:uid="{197E5548-E3EF-4AB7-B976-AA51F38ACD56}"/>
    <cellStyle name="Notas 3 4" xfId="12065" xr:uid="{983FC9CE-F4B3-446A-BDD0-D8E8ADA8B25A}"/>
    <cellStyle name="Notas 3 5" xfId="17301" xr:uid="{011F4DB5-16E9-4DDD-908A-700E3F3BBC02}"/>
    <cellStyle name="Notas 3 6" xfId="19533" xr:uid="{46D01FDB-803D-461E-A0B3-02FD180D9812}"/>
    <cellStyle name="Notas 3 7" xfId="9859" xr:uid="{D3D57D20-7B1F-4617-8F34-BA083C815EA4}"/>
    <cellStyle name="Notas 3 7 2" xfId="21180" xr:uid="{DB531C50-255B-4CA5-A569-568E58AF81AC}"/>
    <cellStyle name="Notas 3 7 2 2" xfId="26736" xr:uid="{117E1994-9D52-438C-9376-BC9D605460E8}"/>
    <cellStyle name="Notas 3 7 2 3" xfId="32230" xr:uid="{85E33C3E-E9A4-4D65-AC1E-CE8D6DC151B0}"/>
    <cellStyle name="Notas 3 7 2 4" xfId="37714" xr:uid="{D6B38176-814C-446E-BB43-DD2E958CED76}"/>
    <cellStyle name="Notas 3 7 3" xfId="24007" xr:uid="{61C77F1F-6216-49CD-B1D9-7CA407BF89FE}"/>
    <cellStyle name="Notas 3 7 4" xfId="29501" xr:uid="{E4C3F152-1859-4B07-86C4-92BA26C7DBDC}"/>
    <cellStyle name="Notas 3 7 5" xfId="34985" xr:uid="{AF6076D9-1666-4523-84AB-0BF50773E10A}"/>
    <cellStyle name="Notas 3 8" xfId="6723" xr:uid="{84F105D3-2110-48DB-9DE1-5BA0B95B9F03}"/>
    <cellStyle name="Notas 4" xfId="677" xr:uid="{E5CBABDB-9E4C-4470-A958-044AFA1BBD41}"/>
    <cellStyle name="Notas 4 2" xfId="15134" xr:uid="{DEFE27FE-1677-4CE7-B830-8B5FA9B944DC}"/>
    <cellStyle name="Notas 4 2 2" xfId="22421" xr:uid="{4A5A8931-3CAC-4795-BDB3-CAD5B7A40037}"/>
    <cellStyle name="Notas 4 2 2 2" xfId="27977" xr:uid="{A93C42AB-72D0-4770-814C-58AB381509BA}"/>
    <cellStyle name="Notas 4 2 2 3" xfId="33471" xr:uid="{C98D9462-20CA-4B34-984D-A359D0AA1380}"/>
    <cellStyle name="Notas 4 2 2 4" xfId="38955" xr:uid="{13F62E3C-1F3B-4B5B-9641-324F57B2F3DC}"/>
    <cellStyle name="Notas 4 2 3" xfId="25248" xr:uid="{8EC11652-5BA2-494C-8468-25A3BEFC01DB}"/>
    <cellStyle name="Notas 4 2 4" xfId="30742" xr:uid="{67231D03-39E4-4CCB-8D41-970D4DF1642C}"/>
    <cellStyle name="Notas 4 2 5" xfId="36226" xr:uid="{0232A77A-7890-4924-8BBC-0AE39D31C2D3}"/>
    <cellStyle name="Notas 4 3" xfId="12067" xr:uid="{25DFA897-CAC5-406A-8EB8-BBC41ECE096F}"/>
    <cellStyle name="Notas 4 4" xfId="17303" xr:uid="{1CB58FB2-15F7-4CC3-945C-A54BB15B19F8}"/>
    <cellStyle name="Notas 4 5" xfId="19535" xr:uid="{B21F60C5-8815-4F62-A196-75A543F20CBC}"/>
    <cellStyle name="Notas 4 6" xfId="9861" xr:uid="{07D64F35-DC2A-41D7-AF27-CF251C376E79}"/>
    <cellStyle name="Notas 4 6 2" xfId="21182" xr:uid="{4D77F307-403E-414C-ABFB-E72D4A62F8AD}"/>
    <cellStyle name="Notas 4 6 2 2" xfId="26738" xr:uid="{2C23DE47-A8E4-489A-8DE2-10EBFB7826A3}"/>
    <cellStyle name="Notas 4 6 2 3" xfId="32232" xr:uid="{15A3401F-1C99-4471-B2C4-CF57CDD4E915}"/>
    <cellStyle name="Notas 4 6 2 4" xfId="37716" xr:uid="{833C825E-9E92-4A8F-A30A-F0B759F8DAD7}"/>
    <cellStyle name="Notas 4 6 3" xfId="24009" xr:uid="{C59FDE21-50DB-436B-91B8-B21A32CACC4C}"/>
    <cellStyle name="Notas 4 6 4" xfId="29503" xr:uid="{C76EA5CD-7686-4528-BF39-1427A50147AF}"/>
    <cellStyle name="Notas 4 6 5" xfId="34987" xr:uid="{E16AED58-11B7-4C9B-819C-A058D93055B8}"/>
    <cellStyle name="Notas 4 7" xfId="6725" xr:uid="{57A64A52-3FE9-4387-BED6-8A0FBDE99DAB}"/>
    <cellStyle name="Notas 5" xfId="678" xr:uid="{5170BD5A-70C2-41A0-8D9B-3BBDBBCB3D6A}"/>
    <cellStyle name="Notas 5 2" xfId="15135" xr:uid="{FC3C36A1-BBE6-4047-A45C-8E2CEA0F58BF}"/>
    <cellStyle name="Notas 5 2 2" xfId="22422" xr:uid="{60AB998B-1815-48C1-B16F-215A724AD8D6}"/>
    <cellStyle name="Notas 5 2 2 2" xfId="27978" xr:uid="{7B5FB4EC-F96F-44E3-B70E-20488FDAC8F7}"/>
    <cellStyle name="Notas 5 2 2 3" xfId="33472" xr:uid="{6A8EDA8D-A75D-4389-A6E4-FD9FA02E085B}"/>
    <cellStyle name="Notas 5 2 2 4" xfId="38956" xr:uid="{B2F6C10D-361F-497D-9195-77A9B728004D}"/>
    <cellStyle name="Notas 5 2 3" xfId="25249" xr:uid="{E7FE65A6-9E5A-49FF-811D-1BDD3629B8F0}"/>
    <cellStyle name="Notas 5 2 4" xfId="30743" xr:uid="{988A1872-B970-435A-9A1F-5E4FDC9878DF}"/>
    <cellStyle name="Notas 5 2 5" xfId="36227" xr:uid="{3B111688-FA58-4752-89CD-A8EC10C1F4C3}"/>
    <cellStyle name="Notas 5 3" xfId="12068" xr:uid="{580E422C-5605-4000-BA99-1BCD8CD78AD0}"/>
    <cellStyle name="Notas 5 4" xfId="17304" xr:uid="{8307ECAC-655A-4232-BCC4-909E68F3C068}"/>
    <cellStyle name="Notas 5 5" xfId="19536" xr:uid="{275D4C71-1028-443D-9F9B-B6816B48EA0D}"/>
    <cellStyle name="Notas 5 6" xfId="9862" xr:uid="{CE07B543-8F2F-4AA2-816A-B1AC4DB97CB5}"/>
    <cellStyle name="Notas 5 6 2" xfId="21183" xr:uid="{3B7EB581-5C4D-40C5-8056-7FCD296D54D0}"/>
    <cellStyle name="Notas 5 6 2 2" xfId="26739" xr:uid="{F4FD28EF-1EB0-457E-A232-CEF4A9D52E00}"/>
    <cellStyle name="Notas 5 6 2 3" xfId="32233" xr:uid="{5234E3CA-0B82-435E-8818-013CD5B9C0FF}"/>
    <cellStyle name="Notas 5 6 2 4" xfId="37717" xr:uid="{D8461F46-37C9-4E64-824D-B327F28D4722}"/>
    <cellStyle name="Notas 5 6 3" xfId="24010" xr:uid="{9670B545-CF9E-4428-A5E0-EC1F17237733}"/>
    <cellStyle name="Notas 5 6 4" xfId="29504" xr:uid="{49781D74-6DCE-45BE-BD4E-800901A1D895}"/>
    <cellStyle name="Notas 5 6 5" xfId="34988" xr:uid="{2D3C7370-75F4-461B-86A0-6577D5885771}"/>
    <cellStyle name="Notas 5 7" xfId="6726" xr:uid="{5173C3F6-25F0-42AD-B97B-319D30BCB08F}"/>
    <cellStyle name="Notas 6" xfId="679" xr:uid="{1A443AAB-2BF1-4725-9B50-E0DE5F122D89}"/>
    <cellStyle name="Notas 7" xfId="680" xr:uid="{FBC7BF41-467E-4190-8D6E-5C3D9E86A7F9}"/>
    <cellStyle name="Note" xfId="6727" xr:uid="{B83E2FA1-1EC3-4F5F-99F4-33384E387E28}"/>
    <cellStyle name="Note 10" xfId="17305" xr:uid="{0F93166B-BDDA-4738-B74B-4F9D8C4FD681}"/>
    <cellStyle name="Note 11" xfId="19537" xr:uid="{08FE98E3-D686-4496-8021-BA331336F994}"/>
    <cellStyle name="Note 12" xfId="9863" xr:uid="{9A12F69F-8680-460C-AE91-1FA88E198023}"/>
    <cellStyle name="Note 12 2" xfId="21184" xr:uid="{ADC3B061-2E6E-4034-9137-612F057D34FA}"/>
    <cellStyle name="Note 12 2 2" xfId="26740" xr:uid="{8C04B87D-FA48-424B-89B6-388213B996B6}"/>
    <cellStyle name="Note 12 2 3" xfId="32234" xr:uid="{7D2B542E-49D6-44C7-9C23-20CDEBFE15C0}"/>
    <cellStyle name="Note 12 2 4" xfId="37718" xr:uid="{051C42A1-79BA-415B-9A34-D0F33C779559}"/>
    <cellStyle name="Note 12 3" xfId="24011" xr:uid="{E84FEC3F-1E33-4DCE-AB5A-C85D064A3B43}"/>
    <cellStyle name="Note 12 4" xfId="29505" xr:uid="{6D8F0C86-1EA7-470A-89F6-B627730EA0AA}"/>
    <cellStyle name="Note 12 5" xfId="34989" xr:uid="{53968843-56AD-4E2D-8246-69E5C7DEE8CC}"/>
    <cellStyle name="Note 2" xfId="6728" xr:uid="{D536053C-C6F1-415F-953C-C71BF0FCF730}"/>
    <cellStyle name="Note 2 2" xfId="15137" xr:uid="{C0492E1F-BE50-4743-BF84-D5D750C93382}"/>
    <cellStyle name="Note 2 2 2" xfId="22424" xr:uid="{729F9611-40DE-468A-89B6-CF276BC00B78}"/>
    <cellStyle name="Note 2 2 2 2" xfId="27980" xr:uid="{515DBBAF-1F1C-4EE6-BB73-7E1EACFE0BC0}"/>
    <cellStyle name="Note 2 2 2 3" xfId="33474" xr:uid="{4A91BFBF-113B-48E8-AD10-4305C7932A1F}"/>
    <cellStyle name="Note 2 2 2 4" xfId="38958" xr:uid="{661765F9-5E83-4CC5-8759-3D7448037FED}"/>
    <cellStyle name="Note 2 2 3" xfId="25251" xr:uid="{1D31044C-06DD-404F-A0D4-8B5FFD4D5FE7}"/>
    <cellStyle name="Note 2 2 4" xfId="30745" xr:uid="{E4CD86A3-5654-444A-B25E-45E2B364BF09}"/>
    <cellStyle name="Note 2 2 5" xfId="36229" xr:uid="{95058DCF-BA4A-451F-8CF3-0171122F6150}"/>
    <cellStyle name="Note 2 3" xfId="12070" xr:uid="{55256D69-51DA-4498-BD17-86D08C656537}"/>
    <cellStyle name="Note 2 4" xfId="17306" xr:uid="{D01BD8F7-6BA6-4FE8-BEA2-821B10249ED9}"/>
    <cellStyle name="Note 2 5" xfId="19538" xr:uid="{5CC57191-EFBA-4731-984A-4F458B052EDF}"/>
    <cellStyle name="Note 2 6" xfId="9864" xr:uid="{681026CD-AA4E-41C9-A751-D47D6F5989BE}"/>
    <cellStyle name="Note 2 6 2" xfId="21185" xr:uid="{FFDA17AA-4602-4AA5-B4DE-4A138D5C73E6}"/>
    <cellStyle name="Note 2 6 2 2" xfId="26741" xr:uid="{54DBB7F0-CAA9-4750-A63D-FB484A73D33D}"/>
    <cellStyle name="Note 2 6 2 3" xfId="32235" xr:uid="{20D192D0-B155-4B7F-8B78-A28D52724DB1}"/>
    <cellStyle name="Note 2 6 2 4" xfId="37719" xr:uid="{A7E32D05-F3E1-4F37-B2B6-A53652C7040C}"/>
    <cellStyle name="Note 2 6 3" xfId="24012" xr:uid="{E92F9CA5-3FA7-4372-94BC-AA12356379B7}"/>
    <cellStyle name="Note 2 6 4" xfId="29506" xr:uid="{1B4F6F6D-E358-4FE9-9412-8513F72AA012}"/>
    <cellStyle name="Note 2 6 5" xfId="34990" xr:uid="{37E310D5-A7F4-411A-9469-A3F1F76462A9}"/>
    <cellStyle name="Note 3" xfId="6729" xr:uid="{73F2F573-F450-4530-9866-31A46F755FF4}"/>
    <cellStyle name="Note 3 2" xfId="15138" xr:uid="{19338C70-6BA0-44B2-AFA5-A2C35E45DFF5}"/>
    <cellStyle name="Note 3 2 2" xfId="22425" xr:uid="{728E3DE8-88F3-4B09-8399-9C978948D3F6}"/>
    <cellStyle name="Note 3 2 2 2" xfId="27981" xr:uid="{0BF9119B-E572-4808-AB56-4613F3E64270}"/>
    <cellStyle name="Note 3 2 2 3" xfId="33475" xr:uid="{48EF0225-5713-46D5-99F1-3E3714758D59}"/>
    <cellStyle name="Note 3 2 2 4" xfId="38959" xr:uid="{0EE12AAD-1B45-4D06-842D-7968590FDFEF}"/>
    <cellStyle name="Note 3 2 3" xfId="25252" xr:uid="{6AFEC4B3-1D8F-4D5D-A54F-36FB7DF41811}"/>
    <cellStyle name="Note 3 2 4" xfId="30746" xr:uid="{DF8D405C-4DA8-453D-A67C-DD2D0A26531A}"/>
    <cellStyle name="Note 3 2 5" xfId="36230" xr:uid="{2D729BBA-0ECD-4418-AA1A-6DA9877FFA5B}"/>
    <cellStyle name="Note 3 3" xfId="12071" xr:uid="{C3428661-B879-4F26-A4D2-74033F9F50BD}"/>
    <cellStyle name="Note 3 4" xfId="17307" xr:uid="{0E852F5E-4424-4882-999A-55296F771B7A}"/>
    <cellStyle name="Note 3 5" xfId="19539" xr:uid="{2FE262B7-0152-4CD0-B0E5-37D72720B00E}"/>
    <cellStyle name="Note 3 6" xfId="9865" xr:uid="{E6DED43A-9B76-4FB7-9831-4DC14C6190D4}"/>
    <cellStyle name="Note 3 6 2" xfId="21186" xr:uid="{291CA1B5-29E5-43B6-84ED-3656B4ABE989}"/>
    <cellStyle name="Note 3 6 2 2" xfId="26742" xr:uid="{E066F33D-9393-4152-A53A-427A28AB8237}"/>
    <cellStyle name="Note 3 6 2 3" xfId="32236" xr:uid="{54EE3B61-671B-49B0-8405-9ECBE6FA8663}"/>
    <cellStyle name="Note 3 6 2 4" xfId="37720" xr:uid="{9D4EC4C6-FEB2-4381-9FBF-C54D3DC75962}"/>
    <cellStyle name="Note 3 6 3" xfId="24013" xr:uid="{F9BBCE59-E92D-44F6-B8BB-DDEDB6352437}"/>
    <cellStyle name="Note 3 6 4" xfId="29507" xr:uid="{8741BCA9-1921-458C-914E-718B8E10C5C6}"/>
    <cellStyle name="Note 3 6 5" xfId="34991" xr:uid="{62B085EA-A1BB-49F2-BEE8-9B9CD240D337}"/>
    <cellStyle name="Note 4" xfId="6730" xr:uid="{484191FD-8F38-4ED8-A2B9-EBC35E403939}"/>
    <cellStyle name="Note 4 2" xfId="15139" xr:uid="{513E8964-A765-4502-814D-3B5558D52349}"/>
    <cellStyle name="Note 4 2 2" xfId="22426" xr:uid="{4EC9B92F-C5CA-4606-9154-7FB2C0E13DE5}"/>
    <cellStyle name="Note 4 2 2 2" xfId="27982" xr:uid="{B17604C3-C6A9-49FF-8584-460EF78883D3}"/>
    <cellStyle name="Note 4 2 2 3" xfId="33476" xr:uid="{65AD453A-3320-473F-95BE-BAA41A24D65F}"/>
    <cellStyle name="Note 4 2 2 4" xfId="38960" xr:uid="{8ED72D8C-AA35-41E5-82FE-7B2D63500F20}"/>
    <cellStyle name="Note 4 2 3" xfId="25253" xr:uid="{8331FA14-C9AF-476B-BEE2-B44343F0F156}"/>
    <cellStyle name="Note 4 2 4" xfId="30747" xr:uid="{85D13EB4-44DC-4F9E-B902-9739F65B8006}"/>
    <cellStyle name="Note 4 2 5" xfId="36231" xr:uid="{04BB535D-3113-4B51-A9A3-328A0053DCC7}"/>
    <cellStyle name="Note 4 3" xfId="12072" xr:uid="{D5FD5C5F-8936-4F56-8C61-8FE207B63FE4}"/>
    <cellStyle name="Note 4 4" xfId="17308" xr:uid="{69EB20BD-98C5-42CC-A325-0424107CABE9}"/>
    <cellStyle name="Note 4 5" xfId="19540" xr:uid="{9ACF1E42-4F4C-49AE-9C75-144DCBBBB599}"/>
    <cellStyle name="Note 4 6" xfId="9866" xr:uid="{A7861EAB-24F3-46C8-AD42-96BC8A979B91}"/>
    <cellStyle name="Note 4 6 2" xfId="21187" xr:uid="{13FF2108-3037-43D0-BB67-285E3AB5B89E}"/>
    <cellStyle name="Note 4 6 2 2" xfId="26743" xr:uid="{ED5D9DE6-A172-4ECD-A43E-0B4DFCE74CC2}"/>
    <cellStyle name="Note 4 6 2 3" xfId="32237" xr:uid="{28C4F805-D472-4C2F-B37E-15BB52F03723}"/>
    <cellStyle name="Note 4 6 2 4" xfId="37721" xr:uid="{D72262D1-5F40-48F2-AB98-D91214A62C4C}"/>
    <cellStyle name="Note 4 6 3" xfId="24014" xr:uid="{9F329A92-A490-4C4F-B18D-E591A83D88DC}"/>
    <cellStyle name="Note 4 6 4" xfId="29508" xr:uid="{F74CAF51-4B75-4346-8A6F-C1D7E41BF04A}"/>
    <cellStyle name="Note 4 6 5" xfId="34992" xr:uid="{3F5170BC-5235-4A08-9367-333A3F9ABDA7}"/>
    <cellStyle name="Note 5" xfId="6731" xr:uid="{9F0B20F6-A3B4-49F1-B1E4-AD9C0E21FF06}"/>
    <cellStyle name="Note 5 2" xfId="15140" xr:uid="{79668A0E-7A60-4CA6-A809-EEEF5F382090}"/>
    <cellStyle name="Note 5 2 2" xfId="22427" xr:uid="{94784E97-3014-4EB9-8DA0-E9A1281E722C}"/>
    <cellStyle name="Note 5 2 2 2" xfId="27983" xr:uid="{76FD37CB-6BF7-4C38-B545-486A391763DE}"/>
    <cellStyle name="Note 5 2 2 3" xfId="33477" xr:uid="{10D81878-9A5D-40B6-ADEC-8DDCAB24DB73}"/>
    <cellStyle name="Note 5 2 2 4" xfId="38961" xr:uid="{6D26465B-AC5C-42CA-9E1B-8C20E3EE037F}"/>
    <cellStyle name="Note 5 2 3" xfId="25254" xr:uid="{35986DDF-AE85-42EF-993E-816607FDBCB8}"/>
    <cellStyle name="Note 5 2 4" xfId="30748" xr:uid="{1B822007-94EC-4BB6-B0A9-823B0075DB50}"/>
    <cellStyle name="Note 5 2 5" xfId="36232" xr:uid="{9C961FD5-9DCE-410A-9668-0CF528FC5E83}"/>
    <cellStyle name="Note 5 3" xfId="12475" xr:uid="{7D2E3E7E-3984-47B2-9918-112F8AC1B518}"/>
    <cellStyle name="Note 5 4" xfId="19541" xr:uid="{FFEA07CD-5B34-4AD0-A51F-6A8ECAB3BB13}"/>
    <cellStyle name="Note 5 5" xfId="9867" xr:uid="{BBA8C4F6-5515-4343-B88C-623CCA21ED46}"/>
    <cellStyle name="Note 5 5 2" xfId="21188" xr:uid="{E3F52571-C183-4395-B224-32AD19AE995B}"/>
    <cellStyle name="Note 5 5 2 2" xfId="26744" xr:uid="{2BD57653-29DB-46F1-935E-A5A07D2E9FE0}"/>
    <cellStyle name="Note 5 5 2 3" xfId="32238" xr:uid="{20175CE3-A917-4C77-B5AB-BC823FBEC11C}"/>
    <cellStyle name="Note 5 5 2 4" xfId="37722" xr:uid="{3A59080A-680D-4FE0-9018-BCA3633EF193}"/>
    <cellStyle name="Note 5 5 3" xfId="24015" xr:uid="{91F5FDF2-0EB7-4996-B072-A35C9DAECC7E}"/>
    <cellStyle name="Note 5 5 4" xfId="29509" xr:uid="{259E36CF-DEEA-41E6-B182-1694E0BB8489}"/>
    <cellStyle name="Note 5 5 5" xfId="34993" xr:uid="{88BD709E-69B7-4416-8567-C7E81AD3FE08}"/>
    <cellStyle name="Note 6" xfId="7103" xr:uid="{6363D490-37CC-46C0-AA3B-7669C48C26CB}"/>
    <cellStyle name="Note 6 2" xfId="19885" xr:uid="{EBA01166-802C-45B6-BC89-F1042895E1AD}"/>
    <cellStyle name="Note 6 3" xfId="9868" xr:uid="{E008641A-EEFA-4281-89E5-6A73D3F78ED8}"/>
    <cellStyle name="Note 6 3 2" xfId="21189" xr:uid="{4F0C1F10-EABA-499C-9BDB-51DD856CA6C9}"/>
    <cellStyle name="Note 6 3 2 2" xfId="26745" xr:uid="{4F8F4F02-F6FF-4801-B960-F5F3C02C73BC}"/>
    <cellStyle name="Note 6 3 2 3" xfId="32239" xr:uid="{8D4B0C10-0E14-42E2-84D5-A9C4C8EDE84A}"/>
    <cellStyle name="Note 6 3 2 4" xfId="37723" xr:uid="{629A46EC-07EF-477B-B735-2B460AA425BF}"/>
    <cellStyle name="Note 6 3 3" xfId="24016" xr:uid="{57415613-F8F6-4501-8C64-7375280215FD}"/>
    <cellStyle name="Note 6 3 4" xfId="29510" xr:uid="{AEA9401C-070A-4031-829B-345B227B9874}"/>
    <cellStyle name="Note 6 3 5" xfId="34994" xr:uid="{DD57D8A3-F45F-4188-8304-0D94AE4684B2}"/>
    <cellStyle name="Note 7" xfId="9869" xr:uid="{BB8312A4-ABB9-474E-B0BF-DB264EC919A9}"/>
    <cellStyle name="Note 7 2" xfId="21190" xr:uid="{4B689152-5FBC-4C9F-ABE9-8DE5A3044323}"/>
    <cellStyle name="Note 7 2 2" xfId="26746" xr:uid="{6A210A9A-2A37-4AC9-B2B0-C13D4B0894F5}"/>
    <cellStyle name="Note 7 2 3" xfId="32240" xr:uid="{3DC955C7-6F49-420A-B781-7E63B9DF159D}"/>
    <cellStyle name="Note 7 2 4" xfId="37724" xr:uid="{4529407B-4B13-4B02-9189-DDEB7943AB3C}"/>
    <cellStyle name="Note 7 3" xfId="24017" xr:uid="{B3BE05DC-A574-42EE-B9D1-2F51E9662354}"/>
    <cellStyle name="Note 7 4" xfId="29511" xr:uid="{8B33451D-8144-44AD-BCA5-39483399EF34}"/>
    <cellStyle name="Note 7 5" xfId="34995" xr:uid="{D60559F6-03E6-484B-9F58-238640D2181C}"/>
    <cellStyle name="Note 8" xfId="15136" xr:uid="{55424C66-C32C-4844-A9B4-3F3B9CF0FBFE}"/>
    <cellStyle name="Note 8 2" xfId="22423" xr:uid="{6CEC201F-0E2C-467A-85B7-B27B7A15BF1E}"/>
    <cellStyle name="Note 8 2 2" xfId="27979" xr:uid="{379AE08A-F695-4DBD-849A-48E23EEEDC42}"/>
    <cellStyle name="Note 8 2 3" xfId="33473" xr:uid="{1B12F2FE-3B32-4EBE-B0BE-3BAC54170189}"/>
    <cellStyle name="Note 8 2 4" xfId="38957" xr:uid="{3B17AC65-BE8A-4774-9894-D124E49FB639}"/>
    <cellStyle name="Note 8 3" xfId="25250" xr:uid="{F7465EB5-0468-450B-A560-1351E977C80F}"/>
    <cellStyle name="Note 8 4" xfId="30744" xr:uid="{BBA741D0-9E5E-47C3-A1D3-4A677258B4C5}"/>
    <cellStyle name="Note 8 5" xfId="36228" xr:uid="{909955FB-308B-4848-AB34-1B6140F85CCE}"/>
    <cellStyle name="Note 9" xfId="12069" xr:uid="{B12EF4EA-C4A2-4F46-9AF1-CBE665DE28E1}"/>
    <cellStyle name="Output" xfId="6732" xr:uid="{A666DCED-FD7C-4BD6-9F86-779D72A851BE}"/>
    <cellStyle name="Output 10" xfId="9871" xr:uid="{287FEE1F-CE79-4398-83A6-0D7560B5A702}"/>
    <cellStyle name="Output 10 2" xfId="21192" xr:uid="{60016586-B126-4E74-A057-5F867593EA1E}"/>
    <cellStyle name="Output 10 2 2" xfId="26748" xr:uid="{ABFA04CB-09F3-48B9-9645-FD61B98EF5C0}"/>
    <cellStyle name="Output 10 2 3" xfId="32242" xr:uid="{4259A64E-AB8B-4805-865B-8D56E2369001}"/>
    <cellStyle name="Output 10 2 4" xfId="37726" xr:uid="{0CE4FAC6-FBA1-44B8-AC9E-718F60D8AE85}"/>
    <cellStyle name="Output 10 3" xfId="24019" xr:uid="{5C9D0523-EABF-4B7E-A3EA-B1763D159750}"/>
    <cellStyle name="Output 10 4" xfId="29513" xr:uid="{C41C5468-AB0C-45F6-9AFD-647F16A057EE}"/>
    <cellStyle name="Output 10 5" xfId="34997" xr:uid="{DF8EA56A-CB2E-4833-AE7A-86B5F7895436}"/>
    <cellStyle name="Output 11" xfId="15141" xr:uid="{EA3AB8BA-7400-4C13-99AC-DD55F420E276}"/>
    <cellStyle name="Output 11 2" xfId="22428" xr:uid="{25137915-D0B5-419C-AA4C-43F04BEC383B}"/>
    <cellStyle name="Output 11 2 2" xfId="27984" xr:uid="{A3A052BF-FC31-4114-910B-2F45A2E298DA}"/>
    <cellStyle name="Output 11 2 3" xfId="33478" xr:uid="{5C27EBA3-CFB2-4548-9B02-A6B71B2E1E3B}"/>
    <cellStyle name="Output 11 2 4" xfId="38962" xr:uid="{AD3F7977-2D47-43CE-AEB9-82AFC92B8145}"/>
    <cellStyle name="Output 11 3" xfId="25255" xr:uid="{2D6E7ED2-18AB-46C8-9968-290835910AD3}"/>
    <cellStyle name="Output 11 4" xfId="30749" xr:uid="{71EA019B-A981-46C7-9F2C-6BC3B120F430}"/>
    <cellStyle name="Output 11 5" xfId="36233" xr:uid="{91B4FECE-7390-485C-AC1B-D3650EEDFDE9}"/>
    <cellStyle name="Output 12" xfId="12073" xr:uid="{67D08105-13ED-413E-A6C1-14E389CAE0A7}"/>
    <cellStyle name="Output 13" xfId="17309" xr:uid="{CA8DE83D-EBDD-436B-97C0-122D861CA8B1}"/>
    <cellStyle name="Output 14" xfId="19542" xr:uid="{109D9028-AF7A-497D-8754-14481AFA7B52}"/>
    <cellStyle name="Output 15" xfId="9870" xr:uid="{9D13CB19-DB2B-4103-80A3-34442CE5964B}"/>
    <cellStyle name="Output 15 2" xfId="21191" xr:uid="{E5A288E3-0980-4661-906F-315D2A7A874B}"/>
    <cellStyle name="Output 15 2 2" xfId="26747" xr:uid="{54FAB800-0EEC-4EE8-8176-B5484358E154}"/>
    <cellStyle name="Output 15 2 3" xfId="32241" xr:uid="{E394755B-F78D-4A7F-8D0A-E846DB16F74B}"/>
    <cellStyle name="Output 15 2 4" xfId="37725" xr:uid="{B04CF487-C9E2-4B40-80C5-A3AAEA11BA8B}"/>
    <cellStyle name="Output 15 3" xfId="24018" xr:uid="{E94FB301-BB58-4A49-9B41-7311EFCB6FCA}"/>
    <cellStyle name="Output 15 4" xfId="29512" xr:uid="{777208CB-5623-4CA6-B823-0EABA51F378A}"/>
    <cellStyle name="Output 15 5" xfId="34996" xr:uid="{1CCE2F61-3AAF-4DC9-852E-BA3D69F9E4AC}"/>
    <cellStyle name="Output 2" xfId="6733" xr:uid="{95283B5F-8385-42DF-A04C-7105F5CE5384}"/>
    <cellStyle name="Output 2 10" xfId="17310" xr:uid="{41918123-558D-46ED-9498-DAC66839AFA2}"/>
    <cellStyle name="Output 2 11" xfId="19543" xr:uid="{10F7E105-24A0-466A-8369-689D38CE2626}"/>
    <cellStyle name="Output 2 12" xfId="9872" xr:uid="{6CDECC4A-74CD-46EE-8E9B-7667946EFDF7}"/>
    <cellStyle name="Output 2 12 2" xfId="21193" xr:uid="{49402A46-AF2A-46C7-9706-4D4ECBFF6EAE}"/>
    <cellStyle name="Output 2 12 2 2" xfId="26749" xr:uid="{99F1BB32-3A2E-4A2F-82CD-94D230A68F3D}"/>
    <cellStyle name="Output 2 12 2 3" xfId="32243" xr:uid="{963DEBC1-EA27-41FE-A07E-A45F447E216B}"/>
    <cellStyle name="Output 2 12 2 4" xfId="37727" xr:uid="{6CD941AB-3F64-4683-9A68-3E7FEA0A7C13}"/>
    <cellStyle name="Output 2 12 3" xfId="24020" xr:uid="{AEF70E16-28B1-4058-B809-AED15068079F}"/>
    <cellStyle name="Output 2 12 4" xfId="29514" xr:uid="{94657390-B1A0-48E3-BA2C-3D15DC519CC1}"/>
    <cellStyle name="Output 2 12 5" xfId="34998" xr:uid="{A6365626-1F24-4AF5-BEDA-DB57EA698803}"/>
    <cellStyle name="Output 2 2" xfId="6734" xr:uid="{92422C70-E553-40FE-936C-DDF81D5A9FDE}"/>
    <cellStyle name="Output 2 2 2" xfId="6735" xr:uid="{47F34C82-FB23-48C2-ADB1-EFD06707D3CB}"/>
    <cellStyle name="Output 2 2 2 2" xfId="15144" xr:uid="{97896375-2C51-409A-8797-3F09C337CA99}"/>
    <cellStyle name="Output 2 2 2 2 2" xfId="22431" xr:uid="{4D0B6439-16D0-4FD6-AE36-1D940894BCF6}"/>
    <cellStyle name="Output 2 2 2 2 2 2" xfId="27987" xr:uid="{023C2C1C-DF59-4A04-AB40-9A96D4C47039}"/>
    <cellStyle name="Output 2 2 2 2 2 3" xfId="33481" xr:uid="{E5A93E0D-C522-4A88-9229-5305999DDAA9}"/>
    <cellStyle name="Output 2 2 2 2 2 4" xfId="38965" xr:uid="{C26FC6D8-5880-4C22-8D3F-EA262E0CD756}"/>
    <cellStyle name="Output 2 2 2 2 3" xfId="25258" xr:uid="{9A57DF3D-159D-4B61-8AE0-B661F9C5A7EA}"/>
    <cellStyle name="Output 2 2 2 2 4" xfId="30752" xr:uid="{C0C31FAE-E736-4C84-B681-A3EBD8154D44}"/>
    <cellStyle name="Output 2 2 2 2 5" xfId="36236" xr:uid="{C533200F-0B9D-4AF3-86E6-E0589991377E}"/>
    <cellStyle name="Output 2 2 2 3" xfId="12076" xr:uid="{C7F1BBA7-9F56-48CF-87BF-B39DAB14524E}"/>
    <cellStyle name="Output 2 2 2 4" xfId="17312" xr:uid="{CB0A8363-797C-4763-B02B-D0B77F485304}"/>
    <cellStyle name="Output 2 2 2 5" xfId="19545" xr:uid="{63D4588B-3BBF-4B75-BBDE-4EFE597A5FFD}"/>
    <cellStyle name="Output 2 2 2 6" xfId="9874" xr:uid="{5D9FEFF9-A6CF-4CE7-B4AE-C22943417260}"/>
    <cellStyle name="Output 2 2 2 6 2" xfId="21195" xr:uid="{B0423D99-8C77-43D1-A088-95F6A8594F77}"/>
    <cellStyle name="Output 2 2 2 6 2 2" xfId="26751" xr:uid="{6B73CB1F-E8E7-40AB-85DF-7B6FB0CDBF9E}"/>
    <cellStyle name="Output 2 2 2 6 2 3" xfId="32245" xr:uid="{7702D5AE-56BD-4233-BBE5-3F40714337AE}"/>
    <cellStyle name="Output 2 2 2 6 2 4" xfId="37729" xr:uid="{476946E6-489F-4AFF-92BB-19A732B9D310}"/>
    <cellStyle name="Output 2 2 2 6 3" xfId="24022" xr:uid="{A18D960A-39C0-4F98-BA5B-DA29C9599B7D}"/>
    <cellStyle name="Output 2 2 2 6 4" xfId="29516" xr:uid="{58688D28-233C-4DF4-88A9-97887F02B741}"/>
    <cellStyle name="Output 2 2 2 6 5" xfId="35000" xr:uid="{166163A4-977D-4C93-8E35-34A4210710BB}"/>
    <cellStyle name="Output 2 2 3" xfId="15143" xr:uid="{4CA45F40-0F6C-44BF-99B3-8E58866B4C9D}"/>
    <cellStyle name="Output 2 2 3 2" xfId="22430" xr:uid="{7CD2875B-8BF6-48D4-B3A0-5B442CFB8D06}"/>
    <cellStyle name="Output 2 2 3 2 2" xfId="27986" xr:uid="{41ACE856-9CC8-40DD-B118-1711D542D89C}"/>
    <cellStyle name="Output 2 2 3 2 3" xfId="33480" xr:uid="{D77D77F7-7085-4665-A17F-29C4AF996E29}"/>
    <cellStyle name="Output 2 2 3 2 4" xfId="38964" xr:uid="{EC8F1B70-8699-4F79-9F81-69982F24CC85}"/>
    <cellStyle name="Output 2 2 3 3" xfId="25257" xr:uid="{D0FE2D3A-4B40-46FC-A9F4-F9355449F9E3}"/>
    <cellStyle name="Output 2 2 3 4" xfId="30751" xr:uid="{5E7A5E6C-25E4-4068-A458-E422BA07FBB4}"/>
    <cellStyle name="Output 2 2 3 5" xfId="36235" xr:uid="{22F4EAD5-1A96-4791-9D90-C43897BC40C5}"/>
    <cellStyle name="Output 2 2 4" xfId="12075" xr:uid="{FDD5B865-4C78-4D4E-ABA5-9D5D1347B87C}"/>
    <cellStyle name="Output 2 2 5" xfId="17311" xr:uid="{1A289F82-E770-4585-9860-621DA4133DB5}"/>
    <cellStyle name="Output 2 2 6" xfId="19544" xr:uid="{95CF23C4-B884-427D-A115-057E69237AD9}"/>
    <cellStyle name="Output 2 2 7" xfId="9873" xr:uid="{086AABB4-2652-4AF9-95D0-5B3745230FFB}"/>
    <cellStyle name="Output 2 2 7 2" xfId="21194" xr:uid="{C4F3C972-DFB1-43F3-AC2A-3C5775476BE6}"/>
    <cellStyle name="Output 2 2 7 2 2" xfId="26750" xr:uid="{F5D8F88D-636A-4E63-B743-D37ECCD79127}"/>
    <cellStyle name="Output 2 2 7 2 3" xfId="32244" xr:uid="{F00E2473-97E3-4108-986E-111D93C16EEA}"/>
    <cellStyle name="Output 2 2 7 2 4" xfId="37728" xr:uid="{B55FA8EC-4C4B-4B8E-B4B7-EB49F3D84D5D}"/>
    <cellStyle name="Output 2 2 7 3" xfId="24021" xr:uid="{C5199371-EDED-4D5A-9AE5-BFCD119DDE0D}"/>
    <cellStyle name="Output 2 2 7 4" xfId="29515" xr:uid="{132D89C6-1A07-4C4C-8A36-25B85FF5B1F6}"/>
    <cellStyle name="Output 2 2 7 5" xfId="34999" xr:uid="{E188F208-C676-461C-B26F-0BFCBD201351}"/>
    <cellStyle name="Output 2 3" xfId="6736" xr:uid="{D4D0CCA4-F823-4AAB-AFFF-A0767985BD63}"/>
    <cellStyle name="Output 2 3 2" xfId="15145" xr:uid="{9B5939AF-8A23-48A8-AB40-0623EB3E20DD}"/>
    <cellStyle name="Output 2 3 2 2" xfId="22432" xr:uid="{686B4743-4668-4D28-9547-D3459BAE0DF3}"/>
    <cellStyle name="Output 2 3 2 2 2" xfId="27988" xr:uid="{7FE529D2-6863-438B-854E-5EF1E919DFA1}"/>
    <cellStyle name="Output 2 3 2 2 3" xfId="33482" xr:uid="{892C20DA-BB31-4133-AE79-2E88CAF6B928}"/>
    <cellStyle name="Output 2 3 2 2 4" xfId="38966" xr:uid="{808E48EB-EE06-4F96-82A4-A06ECF27F686}"/>
    <cellStyle name="Output 2 3 2 3" xfId="25259" xr:uid="{8C420A94-2BC8-49FA-882B-FF23A8DCA6D7}"/>
    <cellStyle name="Output 2 3 2 4" xfId="30753" xr:uid="{A7EC6261-680C-4342-9C7C-8A5EDEAF50BE}"/>
    <cellStyle name="Output 2 3 2 5" xfId="36237" xr:uid="{150F805A-D2D2-48BE-B6D1-51EB67A99622}"/>
    <cellStyle name="Output 2 3 3" xfId="12077" xr:uid="{8C1C67C8-09BB-4994-BE00-0C0EFA2620F0}"/>
    <cellStyle name="Output 2 3 4" xfId="17313" xr:uid="{0D7385D8-0844-4888-9238-CFE18A3539BF}"/>
    <cellStyle name="Output 2 3 5" xfId="19546" xr:uid="{FB90835D-95B7-4C77-9972-C3B470F654C7}"/>
    <cellStyle name="Output 2 3 6" xfId="9875" xr:uid="{66B89121-7248-4EFF-9189-32DA5830C44B}"/>
    <cellStyle name="Output 2 3 6 2" xfId="21196" xr:uid="{D09E1657-FFDF-4052-B2C9-19319390EF55}"/>
    <cellStyle name="Output 2 3 6 2 2" xfId="26752" xr:uid="{F101BB93-D924-4E5E-9F50-7E17D5FB2193}"/>
    <cellStyle name="Output 2 3 6 2 3" xfId="32246" xr:uid="{AE2D43AD-508D-41B9-9118-E3E1A775AD9D}"/>
    <cellStyle name="Output 2 3 6 2 4" xfId="37730" xr:uid="{68C900DE-DBDE-42D5-BFC5-207262336BC3}"/>
    <cellStyle name="Output 2 3 6 3" xfId="24023" xr:uid="{ACC8A673-C453-4E8C-9F51-EC70BAA8D5A4}"/>
    <cellStyle name="Output 2 3 6 4" xfId="29517" xr:uid="{C1D72F0A-C821-4BC1-A442-81CE0AB39F35}"/>
    <cellStyle name="Output 2 3 6 5" xfId="35001" xr:uid="{8E96A7BF-3330-4F12-AFCC-6F6986DE4883}"/>
    <cellStyle name="Output 2 4" xfId="6737" xr:uid="{6009D0C4-9063-4480-B152-CA5C91D63778}"/>
    <cellStyle name="Output 2 4 2" xfId="15146" xr:uid="{B8F4D492-0C35-4EB4-B6AA-9D1ADE4F5EFF}"/>
    <cellStyle name="Output 2 4 2 2" xfId="22433" xr:uid="{8BADB610-0FE6-49E2-AFFD-618C522E584C}"/>
    <cellStyle name="Output 2 4 2 2 2" xfId="27989" xr:uid="{93FE86D9-8484-4713-AE1D-C30DC192FD01}"/>
    <cellStyle name="Output 2 4 2 2 3" xfId="33483" xr:uid="{8695100E-1513-4CA9-BED7-CAAB8CE087E7}"/>
    <cellStyle name="Output 2 4 2 2 4" xfId="38967" xr:uid="{C67D3511-13E1-4A03-9A90-314C0C0030A8}"/>
    <cellStyle name="Output 2 4 2 3" xfId="25260" xr:uid="{247EDA77-6CE5-4D88-863D-26CC0788A9E6}"/>
    <cellStyle name="Output 2 4 2 4" xfId="30754" xr:uid="{7BEC9E54-DD3C-4D48-9066-08373F6DE95E}"/>
    <cellStyle name="Output 2 4 2 5" xfId="36238" xr:uid="{25159BB4-5EC3-4F3D-B09A-A93CF0245054}"/>
    <cellStyle name="Output 2 4 3" xfId="12078" xr:uid="{EAA0F42F-BD99-4372-9BA6-68C21E0D37EB}"/>
    <cellStyle name="Output 2 4 4" xfId="17314" xr:uid="{283C551B-3FDA-4E46-8E31-45DCFF5E6A2E}"/>
    <cellStyle name="Output 2 4 5" xfId="19547" xr:uid="{18043A1D-E7DB-4BF1-A87B-F63C622CA35B}"/>
    <cellStyle name="Output 2 4 6" xfId="9876" xr:uid="{16D49E8D-272C-4371-8F9F-FFFD5FA74BB4}"/>
    <cellStyle name="Output 2 4 6 2" xfId="21197" xr:uid="{E04C47AD-A933-4375-A566-CC62DFF161A3}"/>
    <cellStyle name="Output 2 4 6 2 2" xfId="26753" xr:uid="{1F3C4F72-D742-429F-A6C7-89A25A190B7F}"/>
    <cellStyle name="Output 2 4 6 2 3" xfId="32247" xr:uid="{DD540DFB-E7A0-4FA4-B2D1-6D2BF92391F6}"/>
    <cellStyle name="Output 2 4 6 2 4" xfId="37731" xr:uid="{C8587E38-AAEA-4BBA-9002-EF3901D56FEE}"/>
    <cellStyle name="Output 2 4 6 3" xfId="24024" xr:uid="{12E54C21-0B46-4810-B550-A8537483683C}"/>
    <cellStyle name="Output 2 4 6 4" xfId="29518" xr:uid="{0E78CE27-4D83-4A26-9089-A66F2ACA2CED}"/>
    <cellStyle name="Output 2 4 6 5" xfId="35002" xr:uid="{A3E8E006-EA0D-4AEC-A7D8-E44EC22169A8}"/>
    <cellStyle name="Output 2 5" xfId="6738" xr:uid="{9F14B2F6-5551-43F5-904F-64E6FE679D77}"/>
    <cellStyle name="Output 2 5 2" xfId="15147" xr:uid="{056D7066-C104-454B-8FA8-EA12A3790BCF}"/>
    <cellStyle name="Output 2 5 2 2" xfId="22434" xr:uid="{5756A5A9-A686-441D-8A7B-378E87B7FBC3}"/>
    <cellStyle name="Output 2 5 2 2 2" xfId="27990" xr:uid="{CE536135-6DC7-411D-8B4B-168F72B872DB}"/>
    <cellStyle name="Output 2 5 2 2 3" xfId="33484" xr:uid="{82A72EBF-B4B0-4A7A-8753-8C5D55994123}"/>
    <cellStyle name="Output 2 5 2 2 4" xfId="38968" xr:uid="{144087DF-813B-439D-A7E6-AEAF94A6DC6A}"/>
    <cellStyle name="Output 2 5 2 3" xfId="25261" xr:uid="{2644CA4F-A7DE-4EBC-ACF1-79DBDD282568}"/>
    <cellStyle name="Output 2 5 2 4" xfId="30755" xr:uid="{7FEF5E3E-A7B4-4106-A1A5-92083762EE87}"/>
    <cellStyle name="Output 2 5 2 5" xfId="36239" xr:uid="{96B7A196-EE8E-43DF-9A41-1C36AEFED775}"/>
    <cellStyle name="Output 2 5 3" xfId="12477" xr:uid="{134763CC-A161-4A81-9D8F-4303259940D4}"/>
    <cellStyle name="Output 2 5 4" xfId="19548" xr:uid="{808F781D-DAE3-454C-8304-ED7F7E4B326B}"/>
    <cellStyle name="Output 2 5 5" xfId="9877" xr:uid="{59A5B408-5BEA-4ABE-96F7-69762B6A9DA8}"/>
    <cellStyle name="Output 2 5 5 2" xfId="21198" xr:uid="{FA576093-6833-4FBB-A0D5-F487016AE26E}"/>
    <cellStyle name="Output 2 5 5 2 2" xfId="26754" xr:uid="{F3DA8F8B-6BBD-4167-89D7-9ABEC5606D38}"/>
    <cellStyle name="Output 2 5 5 2 3" xfId="32248" xr:uid="{6A8F16CC-A8A3-4C46-9391-1E21379794CE}"/>
    <cellStyle name="Output 2 5 5 2 4" xfId="37732" xr:uid="{0171A117-7698-4C18-894B-6BCB1D28AEE7}"/>
    <cellStyle name="Output 2 5 5 3" xfId="24025" xr:uid="{6781717E-8871-4CB1-B12D-7D51AF657C67}"/>
    <cellStyle name="Output 2 5 5 4" xfId="29519" xr:uid="{5E34532E-6F17-488A-9404-5EE5DC73A2D7}"/>
    <cellStyle name="Output 2 5 5 5" xfId="35003" xr:uid="{8D3694A2-7690-43C1-9AA8-7DBCC48E8B41}"/>
    <cellStyle name="Output 2 6" xfId="7204" xr:uid="{56B0E81C-A0D4-4C34-BA6D-61D9759AD91A}"/>
    <cellStyle name="Output 2 6 2" xfId="19966" xr:uid="{8A9E2310-0E34-4214-926B-0BF63F45A5D8}"/>
    <cellStyle name="Output 2 6 3" xfId="9878" xr:uid="{C6956927-246E-4A4C-BEF1-B37CDCAF6ABF}"/>
    <cellStyle name="Output 2 6 3 2" xfId="21199" xr:uid="{1D226EB9-5C9E-4C7C-A52F-5CBC7823E3F0}"/>
    <cellStyle name="Output 2 6 3 2 2" xfId="26755" xr:uid="{1A457FF0-37F1-4E7D-BB8C-9AC39414E414}"/>
    <cellStyle name="Output 2 6 3 2 3" xfId="32249" xr:uid="{8215F40F-5042-4C98-987F-000D0A39D530}"/>
    <cellStyle name="Output 2 6 3 2 4" xfId="37733" xr:uid="{B7B6158E-B2E9-4C0E-BE85-1D5D042A34E3}"/>
    <cellStyle name="Output 2 6 3 3" xfId="24026" xr:uid="{6D54D0BB-D538-48DB-8D09-142E80849085}"/>
    <cellStyle name="Output 2 6 3 4" xfId="29520" xr:uid="{34716396-2E65-4FA9-A390-497EA1429CA8}"/>
    <cellStyle name="Output 2 6 3 5" xfId="35004" xr:uid="{9D9CFAF8-6156-4E52-BB4E-ECDC9ECE0C54}"/>
    <cellStyle name="Output 2 7" xfId="9879" xr:uid="{A38AE476-6951-4D77-8881-9F5231CB635A}"/>
    <cellStyle name="Output 2 7 2" xfId="21200" xr:uid="{AFE5DA63-E816-4863-A879-97D648A867DE}"/>
    <cellStyle name="Output 2 7 2 2" xfId="26756" xr:uid="{C2BCD94F-7464-45D5-882C-51222D3AE0EC}"/>
    <cellStyle name="Output 2 7 2 3" xfId="32250" xr:uid="{AE895D34-B6A7-4565-8A2C-5B6F44E6021D}"/>
    <cellStyle name="Output 2 7 2 4" xfId="37734" xr:uid="{5329F67D-0898-41C3-AC3C-51D4587C4C68}"/>
    <cellStyle name="Output 2 7 3" xfId="24027" xr:uid="{685FBF0F-A234-4C87-9AC3-E0921230BBAD}"/>
    <cellStyle name="Output 2 7 4" xfId="29521" xr:uid="{092F98E3-4771-488A-A1E1-317D0B4E5AA2}"/>
    <cellStyle name="Output 2 7 5" xfId="35005" xr:uid="{153CB241-5175-421F-8D48-9E40D190BE69}"/>
    <cellStyle name="Output 2 8" xfId="15142" xr:uid="{FC719E58-8C42-40EF-B6E8-CBA272BA2FF1}"/>
    <cellStyle name="Output 2 8 2" xfId="22429" xr:uid="{FEE9CCED-D11A-491B-A570-DB7847B34ED4}"/>
    <cellStyle name="Output 2 8 2 2" xfId="27985" xr:uid="{38A60931-870A-4635-A0B6-87F57C5B968A}"/>
    <cellStyle name="Output 2 8 2 3" xfId="33479" xr:uid="{00A22E49-9937-48E3-BCC1-660FBE5EC7B6}"/>
    <cellStyle name="Output 2 8 2 4" xfId="38963" xr:uid="{96D85EF0-CFAD-40A2-B681-A4B3562EB94D}"/>
    <cellStyle name="Output 2 8 3" xfId="25256" xr:uid="{8D3ADCB8-CB44-4AAA-BE50-3A81BC124A39}"/>
    <cellStyle name="Output 2 8 4" xfId="30750" xr:uid="{BE44991E-A65C-4733-A3B7-1500CF9F1BED}"/>
    <cellStyle name="Output 2 8 5" xfId="36234" xr:uid="{9D4F09A0-0474-4B6F-A45A-C5BB4B49F6EE}"/>
    <cellStyle name="Output 2 9" xfId="12074" xr:uid="{A7DAE975-5377-4346-A22E-F2CF37089B12}"/>
    <cellStyle name="Output 3" xfId="6739" xr:uid="{14E3E8D4-2DBE-4D24-82C5-F121C684AAA5}"/>
    <cellStyle name="Output 3 2" xfId="6740" xr:uid="{329A9BFA-A20A-47DA-BE36-B7C9CC533BB6}"/>
    <cellStyle name="Output 3 2 2" xfId="6741" xr:uid="{4E0C8653-2505-4CE4-B4A8-0C29FE69EC9E}"/>
    <cellStyle name="Output 3 2 2 2" xfId="15150" xr:uid="{B41A47E3-2A63-4C66-AD0F-D5B1AD5F72B1}"/>
    <cellStyle name="Output 3 2 2 2 2" xfId="22437" xr:uid="{74E473DD-FAF9-488A-B179-F8F00B586070}"/>
    <cellStyle name="Output 3 2 2 2 2 2" xfId="27993" xr:uid="{A0C6F985-BFD4-4677-BA81-AF74AD91506B}"/>
    <cellStyle name="Output 3 2 2 2 2 3" xfId="33487" xr:uid="{7B76B301-C922-408D-8D80-B5B0BC87490E}"/>
    <cellStyle name="Output 3 2 2 2 2 4" xfId="38971" xr:uid="{3DF8A52A-7DBC-458F-891B-33C627AB8306}"/>
    <cellStyle name="Output 3 2 2 2 3" xfId="25264" xr:uid="{6BB46CBC-050D-43FC-8497-D221A0F1596A}"/>
    <cellStyle name="Output 3 2 2 2 4" xfId="30758" xr:uid="{5970CA9C-A78C-4AF4-A7C4-060392ED84D3}"/>
    <cellStyle name="Output 3 2 2 2 5" xfId="36242" xr:uid="{B3864DEE-C7CD-4F99-82D8-288B04305E93}"/>
    <cellStyle name="Output 3 2 2 3" xfId="12081" xr:uid="{03FFE275-0F3F-4447-81F2-744B444E9EAD}"/>
    <cellStyle name="Output 3 2 2 4" xfId="17317" xr:uid="{EC379C14-204C-4405-970A-EA71203B0E77}"/>
    <cellStyle name="Output 3 2 2 5" xfId="19551" xr:uid="{B1DE0BA0-9D36-4C2A-9C74-50FA123192D2}"/>
    <cellStyle name="Output 3 2 2 6" xfId="9882" xr:uid="{72C23AA4-0A2E-4C54-88E5-B5054586F15C}"/>
    <cellStyle name="Output 3 2 2 6 2" xfId="21203" xr:uid="{47F623D7-D536-45D5-8C95-714BC68A6C41}"/>
    <cellStyle name="Output 3 2 2 6 2 2" xfId="26759" xr:uid="{67ED0E8C-BCCB-49A6-BE50-CC0FF8059A64}"/>
    <cellStyle name="Output 3 2 2 6 2 3" xfId="32253" xr:uid="{BA1AA7A3-A1B1-442C-923C-E593B56D0ABF}"/>
    <cellStyle name="Output 3 2 2 6 2 4" xfId="37737" xr:uid="{526B4D17-C6C3-4C03-A1F5-37EB08320EA1}"/>
    <cellStyle name="Output 3 2 2 6 3" xfId="24030" xr:uid="{285CACB5-DD6D-499A-933C-749294C86CAB}"/>
    <cellStyle name="Output 3 2 2 6 4" xfId="29524" xr:uid="{20076722-595B-4226-8558-A73EAFEEC64C}"/>
    <cellStyle name="Output 3 2 2 6 5" xfId="35008" xr:uid="{B636F24E-8367-43AE-9394-60A7174C93FA}"/>
    <cellStyle name="Output 3 2 3" xfId="15149" xr:uid="{27AAE57C-4E7B-445A-933E-664FDE88A2D0}"/>
    <cellStyle name="Output 3 2 3 2" xfId="22436" xr:uid="{9AA69B70-CC32-4F21-9C04-D2297096C29C}"/>
    <cellStyle name="Output 3 2 3 2 2" xfId="27992" xr:uid="{6517688F-6680-4E58-9BC4-C30920F99254}"/>
    <cellStyle name="Output 3 2 3 2 3" xfId="33486" xr:uid="{78E101FA-C72F-4F9A-9448-F5D3E35FF8D9}"/>
    <cellStyle name="Output 3 2 3 2 4" xfId="38970" xr:uid="{89D3E478-1DE1-46F4-B510-3BD867B49B5B}"/>
    <cellStyle name="Output 3 2 3 3" xfId="25263" xr:uid="{009FB6A9-E0C1-480D-9EEB-92ADDC2A1008}"/>
    <cellStyle name="Output 3 2 3 4" xfId="30757" xr:uid="{9859FE65-D68B-4A0A-9ED7-ED2488DB4EBA}"/>
    <cellStyle name="Output 3 2 3 5" xfId="36241" xr:uid="{7B30B547-EC19-428C-95AA-93D1B07DA8BB}"/>
    <cellStyle name="Output 3 2 4" xfId="12080" xr:uid="{8811CCC9-9D46-487E-B145-45099F2CA466}"/>
    <cellStyle name="Output 3 2 5" xfId="17316" xr:uid="{E88A40DB-102C-4F97-843F-383E49E72C7E}"/>
    <cellStyle name="Output 3 2 6" xfId="19550" xr:uid="{ED5E91FE-376C-407F-B964-282434DD17FA}"/>
    <cellStyle name="Output 3 2 7" xfId="9881" xr:uid="{B3C06123-C0D6-487B-91A4-1D7982255B8B}"/>
    <cellStyle name="Output 3 2 7 2" xfId="21202" xr:uid="{DD67AA98-100C-4325-8BFB-5670D439BBA5}"/>
    <cellStyle name="Output 3 2 7 2 2" xfId="26758" xr:uid="{C16ECBD5-8114-4658-8B59-A5998911EF57}"/>
    <cellStyle name="Output 3 2 7 2 3" xfId="32252" xr:uid="{DA0DA2A2-FEC5-4197-8C88-F41951CADAEF}"/>
    <cellStyle name="Output 3 2 7 2 4" xfId="37736" xr:uid="{1EF9E719-DAA6-4CF3-88C4-23194A677A3B}"/>
    <cellStyle name="Output 3 2 7 3" xfId="24029" xr:uid="{2DB381BF-F30D-446C-94C5-0F38F81573AA}"/>
    <cellStyle name="Output 3 2 7 4" xfId="29523" xr:uid="{B67885A8-29A3-4BA3-B3A2-6F6332761D85}"/>
    <cellStyle name="Output 3 2 7 5" xfId="35007" xr:uid="{375AC328-5473-470E-85EA-6D3CA1BB36DC}"/>
    <cellStyle name="Output 3 3" xfId="6742" xr:uid="{1B99E2A9-7C94-4797-9FB1-BC6F8CD802BB}"/>
    <cellStyle name="Output 3 3 2" xfId="6743" xr:uid="{B0C5C3C3-C77C-4C99-B8FB-B7F64F06F4A3}"/>
    <cellStyle name="Output 3 3 2 2" xfId="15152" xr:uid="{12F36F1E-4B63-4EE2-9472-2688F058E57C}"/>
    <cellStyle name="Output 3 3 2 2 2" xfId="22439" xr:uid="{B90D4694-5C5A-4020-BAD8-48A7EC25AC95}"/>
    <cellStyle name="Output 3 3 2 2 2 2" xfId="27995" xr:uid="{2E4CDF52-321A-40F8-8B20-80E31390BCE3}"/>
    <cellStyle name="Output 3 3 2 2 2 3" xfId="33489" xr:uid="{219D05F3-A455-403D-92C7-75BC5E57C021}"/>
    <cellStyle name="Output 3 3 2 2 2 4" xfId="38973" xr:uid="{4E24B4F0-B034-4EC4-80D6-A2CB226CD47D}"/>
    <cellStyle name="Output 3 3 2 2 3" xfId="25266" xr:uid="{E93066CD-D706-4604-BCD6-36FBC3B904EF}"/>
    <cellStyle name="Output 3 3 2 2 4" xfId="30760" xr:uid="{EAD4C317-1D9E-4090-91E5-3372250FA4DB}"/>
    <cellStyle name="Output 3 3 2 2 5" xfId="36244" xr:uid="{C269725D-152B-41C1-A53F-A79D007D860F}"/>
    <cellStyle name="Output 3 3 2 3" xfId="12083" xr:uid="{215E9BBE-89AD-4426-8BA9-D784B74523EF}"/>
    <cellStyle name="Output 3 3 2 4" xfId="17319" xr:uid="{9619B29F-C801-40E6-91C4-FABD73B55358}"/>
    <cellStyle name="Output 3 3 2 5" xfId="19553" xr:uid="{67BAB620-6D11-4E35-8ACC-A72A39E52C6C}"/>
    <cellStyle name="Output 3 3 2 6" xfId="9884" xr:uid="{E9C02869-6642-4B5F-985E-16170537A3E3}"/>
    <cellStyle name="Output 3 3 2 6 2" xfId="21205" xr:uid="{6D6A97FE-9A77-4693-B40D-4D5E80BC4B6F}"/>
    <cellStyle name="Output 3 3 2 6 2 2" xfId="26761" xr:uid="{31832CF2-00B0-4DE8-B51B-D71E62267C92}"/>
    <cellStyle name="Output 3 3 2 6 2 3" xfId="32255" xr:uid="{728AF256-E884-4F09-923A-C11241124BC7}"/>
    <cellStyle name="Output 3 3 2 6 2 4" xfId="37739" xr:uid="{BA8E7F14-3F60-4C52-8B30-5562279BD4A6}"/>
    <cellStyle name="Output 3 3 2 6 3" xfId="24032" xr:uid="{222E2F97-4503-4032-A369-155DE94C8736}"/>
    <cellStyle name="Output 3 3 2 6 4" xfId="29526" xr:uid="{5FA041A3-AA4D-4053-8CB4-476F507C4E16}"/>
    <cellStyle name="Output 3 3 2 6 5" xfId="35010" xr:uid="{D34239A2-34E8-4D4E-A2C7-975D608E1712}"/>
    <cellStyle name="Output 3 3 3" xfId="15151" xr:uid="{379D4C2E-133F-4F4D-A549-B4A26F71F77F}"/>
    <cellStyle name="Output 3 3 3 2" xfId="22438" xr:uid="{297E7534-1F60-4B97-B314-5E320C8A58CE}"/>
    <cellStyle name="Output 3 3 3 2 2" xfId="27994" xr:uid="{3971BCC9-4A77-4B53-8D5A-652F73F6091B}"/>
    <cellStyle name="Output 3 3 3 2 3" xfId="33488" xr:uid="{FE98FA3E-C3F2-4277-A7F4-B16E0B10DCAD}"/>
    <cellStyle name="Output 3 3 3 2 4" xfId="38972" xr:uid="{E0299D52-F598-4B75-9E83-68AAB17235CA}"/>
    <cellStyle name="Output 3 3 3 3" xfId="25265" xr:uid="{08A2A7D9-797D-4CC9-8361-0294A6157CA9}"/>
    <cellStyle name="Output 3 3 3 4" xfId="30759" xr:uid="{3F296263-758B-46EF-831E-9255FCDA44D9}"/>
    <cellStyle name="Output 3 3 3 5" xfId="36243" xr:uid="{5BE48D8A-E10E-4336-85C9-C9C2076B727A}"/>
    <cellStyle name="Output 3 3 4" xfId="12082" xr:uid="{B60684D9-57C2-44AE-B54A-C0B40CBCE627}"/>
    <cellStyle name="Output 3 3 5" xfId="17318" xr:uid="{5ABC3813-3DC1-4511-BD73-D178C1B5635B}"/>
    <cellStyle name="Output 3 3 6" xfId="19552" xr:uid="{72539F1A-6EB5-41FA-A7CF-B7F355FAD827}"/>
    <cellStyle name="Output 3 3 7" xfId="9883" xr:uid="{8A3A27F4-BB60-45D4-B48D-8DAEEF9EA199}"/>
    <cellStyle name="Output 3 3 7 2" xfId="21204" xr:uid="{8B9E3E5C-9D4F-4BA5-9C18-D73292B796C3}"/>
    <cellStyle name="Output 3 3 7 2 2" xfId="26760" xr:uid="{C7224C85-6F56-483F-B5C1-2FCB66F777AF}"/>
    <cellStyle name="Output 3 3 7 2 3" xfId="32254" xr:uid="{939326F2-167E-4BEB-AC0A-6C9B80C05F11}"/>
    <cellStyle name="Output 3 3 7 2 4" xfId="37738" xr:uid="{E39AECA9-EE69-4559-B432-9A4B89D45360}"/>
    <cellStyle name="Output 3 3 7 3" xfId="24031" xr:uid="{87992304-BD8E-48D4-B848-A3F252B1089E}"/>
    <cellStyle name="Output 3 3 7 4" xfId="29525" xr:uid="{DE45A224-C09E-412C-AC57-D50046802B44}"/>
    <cellStyle name="Output 3 3 7 5" xfId="35009" xr:uid="{2300C85A-01AB-4D58-9299-246346BF2886}"/>
    <cellStyle name="Output 3 4" xfId="6744" xr:uid="{B1C93F0E-8D2F-4FE5-9CDA-D14DD9FB3280}"/>
    <cellStyle name="Output 3 4 2" xfId="15153" xr:uid="{A12086A6-7572-4295-A3BE-CCD76B228548}"/>
    <cellStyle name="Output 3 4 2 2" xfId="22440" xr:uid="{17D86062-4A34-4152-8F37-F32FDECBC234}"/>
    <cellStyle name="Output 3 4 2 2 2" xfId="27996" xr:uid="{64E6324E-0D0D-4AA0-8D47-6C05CCC8476C}"/>
    <cellStyle name="Output 3 4 2 2 3" xfId="33490" xr:uid="{FEB5688C-902F-4B1B-A4A7-A145E73DD8A1}"/>
    <cellStyle name="Output 3 4 2 2 4" xfId="38974" xr:uid="{37B93CA1-6986-482D-BD91-6A747098443F}"/>
    <cellStyle name="Output 3 4 2 3" xfId="25267" xr:uid="{FD8E0EE0-8077-4FDA-9B28-D1A255ED11C1}"/>
    <cellStyle name="Output 3 4 2 4" xfId="30761" xr:uid="{8949B0F3-E1D6-4805-A9B4-A648278E4F7C}"/>
    <cellStyle name="Output 3 4 2 5" xfId="36245" xr:uid="{8FB862E1-2003-4711-90E8-D35A2450A6C1}"/>
    <cellStyle name="Output 3 4 3" xfId="12084" xr:uid="{BCF12EF3-0675-4538-856F-4CB28C174E3E}"/>
    <cellStyle name="Output 3 4 4" xfId="17320" xr:uid="{F7B20850-2648-4FF3-A557-C1811DB57018}"/>
    <cellStyle name="Output 3 4 5" xfId="19554" xr:uid="{44E8DE5D-648D-4F67-BB1F-7AE3116A2456}"/>
    <cellStyle name="Output 3 4 6" xfId="9885" xr:uid="{1F82D06D-F126-4151-A1CF-6BFBA32BC411}"/>
    <cellStyle name="Output 3 4 6 2" xfId="21206" xr:uid="{B89CF289-43A8-4837-B946-17504E8CF063}"/>
    <cellStyle name="Output 3 4 6 2 2" xfId="26762" xr:uid="{EF05342D-0F07-4C50-9594-CFD5A3D270BB}"/>
    <cellStyle name="Output 3 4 6 2 3" xfId="32256" xr:uid="{180CCECC-F015-4A2A-A782-9706BD7FA574}"/>
    <cellStyle name="Output 3 4 6 2 4" xfId="37740" xr:uid="{93F3A3A1-25CC-44DC-AC76-2B246D2E6B1A}"/>
    <cellStyle name="Output 3 4 6 3" xfId="24033" xr:uid="{39526FB8-1CF3-431E-BA71-E991BE153705}"/>
    <cellStyle name="Output 3 4 6 4" xfId="29527" xr:uid="{48A392FA-27A5-46FB-BAB2-92439A9850A6}"/>
    <cellStyle name="Output 3 4 6 5" xfId="35011" xr:uid="{342F949C-98AE-4820-A7E9-E4711D001F37}"/>
    <cellStyle name="Output 3 5" xfId="15148" xr:uid="{382C9855-6077-4E25-B2D3-492C28F8252C}"/>
    <cellStyle name="Output 3 5 2" xfId="22435" xr:uid="{358A96DE-1B75-43A8-8E2C-25E88C69B71C}"/>
    <cellStyle name="Output 3 5 2 2" xfId="27991" xr:uid="{6CF82EE9-9000-447A-BCC3-41D5EB8A70FE}"/>
    <cellStyle name="Output 3 5 2 3" xfId="33485" xr:uid="{DFE3D902-D0C5-443E-809B-CF7334CB34A4}"/>
    <cellStyle name="Output 3 5 2 4" xfId="38969" xr:uid="{2BEFBE6B-3264-42F0-AF7E-6A0B82196612}"/>
    <cellStyle name="Output 3 5 3" xfId="25262" xr:uid="{1E8864B0-40D5-4CCE-8FE2-1F90BC4BDC68}"/>
    <cellStyle name="Output 3 5 4" xfId="30756" xr:uid="{9234E41F-D6CF-4B40-B5E1-F9EF45E6BFA0}"/>
    <cellStyle name="Output 3 5 5" xfId="36240" xr:uid="{FE035A47-EA35-4B42-A42F-106E7C4C4879}"/>
    <cellStyle name="Output 3 6" xfId="12079" xr:uid="{1C2ADA06-C90C-412F-A74C-66CF7C410AF1}"/>
    <cellStyle name="Output 3 7" xfId="17315" xr:uid="{6E2336BE-0456-408D-8973-13CCF932043F}"/>
    <cellStyle name="Output 3 8" xfId="19549" xr:uid="{F945D8A8-B1A6-46BF-90FA-FACF192F6BB9}"/>
    <cellStyle name="Output 3 9" xfId="9880" xr:uid="{47A1362E-7E20-46F5-872E-ECC98B52300B}"/>
    <cellStyle name="Output 3 9 2" xfId="21201" xr:uid="{08BE5C89-7EA4-4FAF-B03D-439FC8BA8FE9}"/>
    <cellStyle name="Output 3 9 2 2" xfId="26757" xr:uid="{7408252A-8AFF-49A2-B623-69E5CE6A3D7E}"/>
    <cellStyle name="Output 3 9 2 3" xfId="32251" xr:uid="{20B0F58B-A3D9-41B2-8B61-4E000C1F31FB}"/>
    <cellStyle name="Output 3 9 2 4" xfId="37735" xr:uid="{53986729-9F1C-4E31-AE5E-A0A6DD79B546}"/>
    <cellStyle name="Output 3 9 3" xfId="24028" xr:uid="{C0F92AFF-F5D8-419C-BFBE-2967092A48DB}"/>
    <cellStyle name="Output 3 9 4" xfId="29522" xr:uid="{4870F9ED-38C2-4AF3-97DB-AC063708182D}"/>
    <cellStyle name="Output 3 9 5" xfId="35006" xr:uid="{9CA38306-7598-4F7F-AC65-3ED63A0D1648}"/>
    <cellStyle name="Output 4" xfId="6745" xr:uid="{76F711DE-33A0-4D1A-A8EB-69A15D1B298C}"/>
    <cellStyle name="Output 4 2" xfId="6746" xr:uid="{0F40DB23-EE66-4FC8-B053-98A10E840154}"/>
    <cellStyle name="Output 4 2 2" xfId="15155" xr:uid="{7AE50433-9A71-41F1-ACD4-38F6F16BF4FF}"/>
    <cellStyle name="Output 4 2 2 2" xfId="22442" xr:uid="{B329C589-CD81-40DE-8315-D9E9C5B51286}"/>
    <cellStyle name="Output 4 2 2 2 2" xfId="27998" xr:uid="{238A847F-3750-4E1A-9706-4214B44E779E}"/>
    <cellStyle name="Output 4 2 2 2 3" xfId="33492" xr:uid="{3A6F0707-2A1A-4D58-8403-C4FB51860FB3}"/>
    <cellStyle name="Output 4 2 2 2 4" xfId="38976" xr:uid="{1D3FF965-681A-488D-805E-E48C53CBEFD0}"/>
    <cellStyle name="Output 4 2 2 3" xfId="25269" xr:uid="{CB3216CD-2153-49A1-ABF2-0D22D7D3E6D4}"/>
    <cellStyle name="Output 4 2 2 4" xfId="30763" xr:uid="{D65F9347-0CA7-4108-B52D-7E280CFF3D9F}"/>
    <cellStyle name="Output 4 2 2 5" xfId="36247" xr:uid="{5490CD0C-B067-49CA-8667-D407A166B8EC}"/>
    <cellStyle name="Output 4 2 3" xfId="12086" xr:uid="{127A069E-B3AF-462F-A2CF-631FA47CE326}"/>
    <cellStyle name="Output 4 2 4" xfId="17322" xr:uid="{6FC3A53C-27AC-4317-8074-15EB87C43FFC}"/>
    <cellStyle name="Output 4 2 5" xfId="19556" xr:uid="{5E9E7F1E-27C0-4743-8F19-6218C650293C}"/>
    <cellStyle name="Output 4 2 6" xfId="9887" xr:uid="{A9EF917B-331B-4900-9AC6-1AC9867E6EF0}"/>
    <cellStyle name="Output 4 2 6 2" xfId="21208" xr:uid="{8DDFC289-C0E8-4C79-87DF-12152FDB238D}"/>
    <cellStyle name="Output 4 2 6 2 2" xfId="26764" xr:uid="{305164F5-FADF-4953-9537-0A8A26D16FAD}"/>
    <cellStyle name="Output 4 2 6 2 3" xfId="32258" xr:uid="{A37CFB81-F2D7-472F-B4E1-0E806FDA52AB}"/>
    <cellStyle name="Output 4 2 6 2 4" xfId="37742" xr:uid="{EB39B716-F354-4CAB-BF17-DA1C78405945}"/>
    <cellStyle name="Output 4 2 6 3" xfId="24035" xr:uid="{98C6BA38-2A09-495A-98A9-E73AE92BE80B}"/>
    <cellStyle name="Output 4 2 6 4" xfId="29529" xr:uid="{EFCAB685-BDA3-4B93-AA65-24766514036C}"/>
    <cellStyle name="Output 4 2 6 5" xfId="35013" xr:uid="{0AEB445F-880D-4C65-ABF4-7C588EC5FBBD}"/>
    <cellStyle name="Output 4 3" xfId="15154" xr:uid="{52DB7927-A06E-4993-A5CF-5BB20BBD4C58}"/>
    <cellStyle name="Output 4 3 2" xfId="22441" xr:uid="{9FB078CC-EF03-49ED-A9C1-FD7D465F2184}"/>
    <cellStyle name="Output 4 3 2 2" xfId="27997" xr:uid="{BCF7388E-4928-4FC1-968D-80E7A98467E8}"/>
    <cellStyle name="Output 4 3 2 3" xfId="33491" xr:uid="{832C504A-D2AB-402C-B870-401661D2C0C3}"/>
    <cellStyle name="Output 4 3 2 4" xfId="38975" xr:uid="{4E416A40-B96A-4DAB-B4E8-2F9DF7FE6A1E}"/>
    <cellStyle name="Output 4 3 3" xfId="25268" xr:uid="{AE3A2057-6018-427F-9C82-CFEE3C2B8B2D}"/>
    <cellStyle name="Output 4 3 4" xfId="30762" xr:uid="{B278282F-788D-4182-AAE9-C0EE0B005064}"/>
    <cellStyle name="Output 4 3 5" xfId="36246" xr:uid="{783DA7F6-C4F9-4E1A-A1D5-671696A0E6B7}"/>
    <cellStyle name="Output 4 4" xfId="12085" xr:uid="{61EA9629-152A-473D-B8EE-CDB442336669}"/>
    <cellStyle name="Output 4 5" xfId="17321" xr:uid="{2E330C5B-0A70-4222-8D0D-21FCFC303C4C}"/>
    <cellStyle name="Output 4 6" xfId="19555" xr:uid="{93CCF0EE-8CA4-489B-A618-5577E836A55E}"/>
    <cellStyle name="Output 4 7" xfId="9886" xr:uid="{044CB12A-7FB9-4791-8079-B7C498A968AB}"/>
    <cellStyle name="Output 4 7 2" xfId="21207" xr:uid="{CA30A5DB-76D9-476A-88FC-22D7F503183A}"/>
    <cellStyle name="Output 4 7 2 2" xfId="26763" xr:uid="{F658DC2E-3FE7-4B99-A3F5-B57F08DAE30B}"/>
    <cellStyle name="Output 4 7 2 3" xfId="32257" xr:uid="{1972CF07-385E-4889-A111-8D2E3CE18086}"/>
    <cellStyle name="Output 4 7 2 4" xfId="37741" xr:uid="{614F6111-7948-4C65-B6A3-0CAD13BEC827}"/>
    <cellStyle name="Output 4 7 3" xfId="24034" xr:uid="{519EDBCF-006C-4E63-9B28-7F2C36D53B27}"/>
    <cellStyle name="Output 4 7 4" xfId="29528" xr:uid="{F53AD843-DC77-4F35-BF42-501C68C8FDD5}"/>
    <cellStyle name="Output 4 7 5" xfId="35012" xr:uid="{64234051-10E9-46BF-8433-A96CD1925293}"/>
    <cellStyle name="Output 5" xfId="6747" xr:uid="{B253D751-D185-4A6B-9A2E-37B2E141805B}"/>
    <cellStyle name="Output 5 2" xfId="6748" xr:uid="{4564EDB4-07C2-4122-9B80-381A43F2552E}"/>
    <cellStyle name="Output 5 2 2" xfId="15157" xr:uid="{28F29AEB-DC1C-4267-9CEE-ABF81BB9BF02}"/>
    <cellStyle name="Output 5 2 2 2" xfId="22444" xr:uid="{373F88D2-6453-4AB5-AE0C-A30D030AC17D}"/>
    <cellStyle name="Output 5 2 2 2 2" xfId="28000" xr:uid="{43999CB3-A1C5-4B07-B8BF-365E1D575586}"/>
    <cellStyle name="Output 5 2 2 2 3" xfId="33494" xr:uid="{173EEF78-1C3A-401F-8EAF-0897336E318F}"/>
    <cellStyle name="Output 5 2 2 2 4" xfId="38978" xr:uid="{4A32D1FE-BAAA-4C8A-95E8-1F6F025FC1C5}"/>
    <cellStyle name="Output 5 2 2 3" xfId="25271" xr:uid="{7A75CD0A-AA0B-4AD6-A6D0-17B5F0B3B16E}"/>
    <cellStyle name="Output 5 2 2 4" xfId="30765" xr:uid="{096A30F6-B9F7-4F29-8DBB-4318E0796357}"/>
    <cellStyle name="Output 5 2 2 5" xfId="36249" xr:uid="{E3EA29C4-B7A4-4A16-8C85-0BB096CD9E7C}"/>
    <cellStyle name="Output 5 2 3" xfId="12088" xr:uid="{4E0C7D80-63B9-4BF1-B5AC-0036D9DE3E87}"/>
    <cellStyle name="Output 5 2 4" xfId="17324" xr:uid="{1313BD39-7294-457A-8E22-FFDAF78F76C2}"/>
    <cellStyle name="Output 5 2 5" xfId="19558" xr:uid="{5365453F-27E9-4E5C-9EE1-C5866B9F16FB}"/>
    <cellStyle name="Output 5 2 6" xfId="9889" xr:uid="{0A3025E2-42C8-4891-9C86-A74C55D780A9}"/>
    <cellStyle name="Output 5 2 6 2" xfId="21210" xr:uid="{62634E41-846A-4186-8244-5043F5009E6D}"/>
    <cellStyle name="Output 5 2 6 2 2" xfId="26766" xr:uid="{356F0090-8FD9-4251-9111-9AFCB1B16244}"/>
    <cellStyle name="Output 5 2 6 2 3" xfId="32260" xr:uid="{9FF5CAEB-A2D7-4651-8FDA-B207F511298D}"/>
    <cellStyle name="Output 5 2 6 2 4" xfId="37744" xr:uid="{771AC065-498E-4AFD-95D8-5A0892144B7F}"/>
    <cellStyle name="Output 5 2 6 3" xfId="24037" xr:uid="{47FD76F3-0760-4966-9FE8-6F69384DA0E8}"/>
    <cellStyle name="Output 5 2 6 4" xfId="29531" xr:uid="{45769564-CEE2-426C-BB01-A7FDE8540AEB}"/>
    <cellStyle name="Output 5 2 6 5" xfId="35015" xr:uid="{79206BC2-80D1-445A-9902-575AF239CE2C}"/>
    <cellStyle name="Output 5 3" xfId="15156" xr:uid="{E0FBF5C5-DD35-479E-A651-9F9A79CE5294}"/>
    <cellStyle name="Output 5 3 2" xfId="22443" xr:uid="{EFCDCAAC-8879-4614-8D34-B24A2408F80E}"/>
    <cellStyle name="Output 5 3 2 2" xfId="27999" xr:uid="{6F2CEC9E-FD4C-4A35-BF6C-F3E3ECBAF9DD}"/>
    <cellStyle name="Output 5 3 2 3" xfId="33493" xr:uid="{1862C766-5896-4A29-8EBE-84ECB5B394E9}"/>
    <cellStyle name="Output 5 3 2 4" xfId="38977" xr:uid="{28C290F3-3764-4526-A118-E970BD1A1B3E}"/>
    <cellStyle name="Output 5 3 3" xfId="25270" xr:uid="{EFD9522C-6DCA-4ECF-8D70-4D398044BF69}"/>
    <cellStyle name="Output 5 3 4" xfId="30764" xr:uid="{8D0954E4-6627-40C7-9B4D-62AA5964F23C}"/>
    <cellStyle name="Output 5 3 5" xfId="36248" xr:uid="{F4A46FFF-13A9-4377-9075-534BB1E0AA7F}"/>
    <cellStyle name="Output 5 4" xfId="12087" xr:uid="{37A44E19-05FE-4A8C-B415-EE7A86A4A261}"/>
    <cellStyle name="Output 5 5" xfId="17323" xr:uid="{19FB8B74-F22B-4B70-910C-57851DC39F1F}"/>
    <cellStyle name="Output 5 6" xfId="19557" xr:uid="{E9452EB5-9072-4E9C-AC2B-79E93B4D8EC1}"/>
    <cellStyle name="Output 5 7" xfId="9888" xr:uid="{39C96110-7317-48DF-A7A0-25C2993EFEAD}"/>
    <cellStyle name="Output 5 7 2" xfId="21209" xr:uid="{95A65D25-D721-486B-A032-1C8CCED68109}"/>
    <cellStyle name="Output 5 7 2 2" xfId="26765" xr:uid="{0BFBC6B2-CF1C-4C3E-8735-A2487EFF236F}"/>
    <cellStyle name="Output 5 7 2 3" xfId="32259" xr:uid="{5E246B0F-9B59-4E95-89DA-395B2489B914}"/>
    <cellStyle name="Output 5 7 2 4" xfId="37743" xr:uid="{9D1DFD78-F18B-41AC-84DC-F63D546D4B9C}"/>
    <cellStyle name="Output 5 7 3" xfId="24036" xr:uid="{13D13A30-94ED-4BDB-87C7-BA1BEC5A0A37}"/>
    <cellStyle name="Output 5 7 4" xfId="29530" xr:uid="{37F7766E-0C9A-4A66-B6FF-CCF71CD8A969}"/>
    <cellStyle name="Output 5 7 5" xfId="35014" xr:uid="{A0A990B9-1952-4A6E-98A1-5AC4CC0697EB}"/>
    <cellStyle name="Output 6" xfId="6749" xr:uid="{F7D5C862-3F7C-42B9-A225-4DF3A16EEEED}"/>
    <cellStyle name="Output 6 2" xfId="15158" xr:uid="{8F8015C9-1E42-43B4-83E1-77F0ACB6B0CE}"/>
    <cellStyle name="Output 6 2 2" xfId="22445" xr:uid="{8675AAF3-F279-4C5A-AC27-53CD5ED24AD7}"/>
    <cellStyle name="Output 6 2 2 2" xfId="28001" xr:uid="{A6D8F1F6-DCE1-4A47-B436-0CEA3F106829}"/>
    <cellStyle name="Output 6 2 2 3" xfId="33495" xr:uid="{53B32305-52B4-4E37-8794-28E0FCBA7A42}"/>
    <cellStyle name="Output 6 2 2 4" xfId="38979" xr:uid="{B2F9AA69-21CB-4679-A0C0-7B2DEED7FBCE}"/>
    <cellStyle name="Output 6 2 3" xfId="25272" xr:uid="{FBDB7264-BF09-474F-AA21-DFFF4E869833}"/>
    <cellStyle name="Output 6 2 4" xfId="30766" xr:uid="{3CF73AEB-1858-479D-BC0F-344E79658550}"/>
    <cellStyle name="Output 6 2 5" xfId="36250" xr:uid="{5696714F-A187-41F2-A6DA-0C1573B070E2}"/>
    <cellStyle name="Output 6 3" xfId="12089" xr:uid="{A0552DB2-6AF5-4EAA-97A0-537C3D41C20A}"/>
    <cellStyle name="Output 6 4" xfId="17325" xr:uid="{E431ADB4-439A-4A86-BEA6-079214681EF0}"/>
    <cellStyle name="Output 6 5" xfId="19559" xr:uid="{D39244A3-7D86-4B82-B51C-DACC482F765E}"/>
    <cellStyle name="Output 6 6" xfId="9890" xr:uid="{A9D39DE1-E3E4-4D63-9C59-151950ECC488}"/>
    <cellStyle name="Output 6 6 2" xfId="21211" xr:uid="{3917A190-CA1C-4E1B-A95C-08C2EC8666E8}"/>
    <cellStyle name="Output 6 6 2 2" xfId="26767" xr:uid="{553CA434-0B6F-4151-9424-05CB3CE0053D}"/>
    <cellStyle name="Output 6 6 2 3" xfId="32261" xr:uid="{49FB83AB-C368-43DA-8A58-0CFA3EE9B949}"/>
    <cellStyle name="Output 6 6 2 4" xfId="37745" xr:uid="{CD2DE78B-83A4-460A-B182-167B9E6BDE59}"/>
    <cellStyle name="Output 6 6 3" xfId="24038" xr:uid="{5D119E54-544D-40FE-A38F-4CF36B14F413}"/>
    <cellStyle name="Output 6 6 4" xfId="29532" xr:uid="{516CC078-9989-472E-AAE3-A013C42B3DCC}"/>
    <cellStyle name="Output 6 6 5" xfId="35016" xr:uid="{46259735-55C6-49EE-B466-34D97C0E528D}"/>
    <cellStyle name="Output 7" xfId="6750" xr:uid="{23812B89-7AB0-4791-B3EA-1C0D3F3E3A9B}"/>
    <cellStyle name="Output 7 2" xfId="15159" xr:uid="{AB98ADCB-7D91-4B65-A5CC-100AF68028A7}"/>
    <cellStyle name="Output 7 2 2" xfId="22446" xr:uid="{8A6E1936-BA59-4F91-86A8-436A030F0258}"/>
    <cellStyle name="Output 7 2 2 2" xfId="28002" xr:uid="{4391AFDC-BCF5-4C8E-840A-9E23AF8140E4}"/>
    <cellStyle name="Output 7 2 2 3" xfId="33496" xr:uid="{9E4A46C6-DC9D-4417-BD73-13E114072FB9}"/>
    <cellStyle name="Output 7 2 2 4" xfId="38980" xr:uid="{DD1470DC-762C-497B-950C-A03B8649F4B3}"/>
    <cellStyle name="Output 7 2 3" xfId="25273" xr:uid="{21B793E8-8E42-43BC-B2FD-7AB3B79829A4}"/>
    <cellStyle name="Output 7 2 4" xfId="30767" xr:uid="{A4B02A7D-8E24-4058-ABFA-AFA51E674E0B}"/>
    <cellStyle name="Output 7 2 5" xfId="36251" xr:uid="{F65EF51A-0A03-42DF-89E5-84B937F62FAF}"/>
    <cellStyle name="Output 7 3" xfId="12090" xr:uid="{A98F76AB-BDF5-4E40-B4F1-75A16664F456}"/>
    <cellStyle name="Output 7 4" xfId="17326" xr:uid="{5BCFDD17-BA24-4125-BFEA-7B41CB07975E}"/>
    <cellStyle name="Output 7 5" xfId="19560" xr:uid="{DEF3FD73-4BEC-47B9-8A0A-9C9A5A8A20F7}"/>
    <cellStyle name="Output 7 6" xfId="9891" xr:uid="{AA03FAC7-7344-4534-A483-E3826C7D18BC}"/>
    <cellStyle name="Output 7 6 2" xfId="21212" xr:uid="{7750013D-C155-457A-9A4A-8A4CE0587A7D}"/>
    <cellStyle name="Output 7 6 2 2" xfId="26768" xr:uid="{290B2C0C-57B6-4F8C-B82A-142C0AAD0533}"/>
    <cellStyle name="Output 7 6 2 3" xfId="32262" xr:uid="{A62E118D-7ACF-4047-BDA0-FD5F86DA60AB}"/>
    <cellStyle name="Output 7 6 2 4" xfId="37746" xr:uid="{BBCF1E6F-0547-467A-B9A8-CD240EC97AF2}"/>
    <cellStyle name="Output 7 6 3" xfId="24039" xr:uid="{FEABC939-12C2-48BD-A3B3-98A65ED0B8DF}"/>
    <cellStyle name="Output 7 6 4" xfId="29533" xr:uid="{D7586B4E-4A74-4C8A-A4C7-2FCD955897FE}"/>
    <cellStyle name="Output 7 6 5" xfId="35017" xr:uid="{DFC0DD6C-EC8C-4583-9870-018BE0D455CF}"/>
    <cellStyle name="Output 8" xfId="6751" xr:uid="{76861C71-36A4-48B8-A13E-3DBBC147109A}"/>
    <cellStyle name="Output 8 2" xfId="15160" xr:uid="{91D9F4C9-0BC4-4A7A-9754-BF7FA8CE0A09}"/>
    <cellStyle name="Output 8 2 2" xfId="22447" xr:uid="{B55DA8DA-0586-4485-A21F-2450331E3CB1}"/>
    <cellStyle name="Output 8 2 2 2" xfId="28003" xr:uid="{F6499D28-4AD2-41D4-90B6-F793740D47D0}"/>
    <cellStyle name="Output 8 2 2 3" xfId="33497" xr:uid="{99619CAE-CA22-4DFD-852A-B5BAD539C953}"/>
    <cellStyle name="Output 8 2 2 4" xfId="38981" xr:uid="{C69DD124-D453-4685-B8AC-22AB810ACA56}"/>
    <cellStyle name="Output 8 2 3" xfId="25274" xr:uid="{C832DA9E-1F29-41DD-B0DD-795006AE5E6B}"/>
    <cellStyle name="Output 8 2 4" xfId="30768" xr:uid="{1199CB2E-FC08-4FED-AB00-A97EB9CA5C21}"/>
    <cellStyle name="Output 8 2 5" xfId="36252" xr:uid="{A323A9A8-9966-4FB5-B812-2BA6BCFFDA07}"/>
    <cellStyle name="Output 8 3" xfId="12476" xr:uid="{0E2590E3-C442-4A0F-AF14-B50131B9BA2F}"/>
    <cellStyle name="Output 8 4" xfId="19561" xr:uid="{469AFACB-CB69-4303-9FA9-35EE4A2E81E9}"/>
    <cellStyle name="Output 8 5" xfId="9892" xr:uid="{4A5DAB63-CA97-4892-BE3D-919C3F24EB3E}"/>
    <cellStyle name="Output 8 5 2" xfId="21213" xr:uid="{532EA073-FEAD-434F-8D12-B20098F33D0B}"/>
    <cellStyle name="Output 8 5 2 2" xfId="26769" xr:uid="{1426400E-F54D-45F8-93ED-921B320F3CD4}"/>
    <cellStyle name="Output 8 5 2 3" xfId="32263" xr:uid="{4E89ADB9-15D0-4CA8-A196-191C6D7C9938}"/>
    <cellStyle name="Output 8 5 2 4" xfId="37747" xr:uid="{020553B6-131E-4A67-8490-D50DAE954B95}"/>
    <cellStyle name="Output 8 5 3" xfId="24040" xr:uid="{EB516FB9-F756-4BB6-A4CD-46F495A0198C}"/>
    <cellStyle name="Output 8 5 4" xfId="29534" xr:uid="{B5FE7C56-37B5-4860-BBFB-6B8C247338C7}"/>
    <cellStyle name="Output 8 5 5" xfId="35018" xr:uid="{0B0BEE29-59AD-49D9-8946-7639279DBEFA}"/>
    <cellStyle name="Output 9" xfId="7104" xr:uid="{708B8EB8-9166-49B6-8E48-F9BDF0A8EA06}"/>
    <cellStyle name="Output 9 2" xfId="19886" xr:uid="{713D7980-5244-40B5-B671-615C4DF32218}"/>
    <cellStyle name="Output 9 3" xfId="9893" xr:uid="{7C01DEB7-6609-434D-9C1D-051D2C41B1D1}"/>
    <cellStyle name="Output 9 3 2" xfId="21214" xr:uid="{C2622AC9-3B20-4BD8-A752-91664C491C7F}"/>
    <cellStyle name="Output 9 3 2 2" xfId="26770" xr:uid="{B3EB9854-597E-4A05-89C0-B42B5DBC0A39}"/>
    <cellStyle name="Output 9 3 2 3" xfId="32264" xr:uid="{596E89DC-31E6-408E-BD8F-680F1F007FDB}"/>
    <cellStyle name="Output 9 3 2 4" xfId="37748" xr:uid="{A15EAAAA-C61C-4326-8DAA-ACF1267E80F5}"/>
    <cellStyle name="Output 9 3 3" xfId="24041" xr:uid="{7C4B3A52-3BE7-4692-8805-8B75AEA1972F}"/>
    <cellStyle name="Output 9 3 4" xfId="29535" xr:uid="{EBC2163E-49FD-41C9-821B-342C43757287}"/>
    <cellStyle name="Output 9 3 5" xfId="35019" xr:uid="{0D194B80-D706-442A-9E30-0D17B5ECB8E6}"/>
    <cellStyle name="Percent (0)" xfId="6752" xr:uid="{96783376-3D30-4A46-90E5-A56BE1AC1749}"/>
    <cellStyle name="Percent (0) 10" xfId="9894" xr:uid="{E0C9B405-7372-421D-8740-99B109128E7F}"/>
    <cellStyle name="Percent (0) 10 2" xfId="21215" xr:uid="{A2BB7D63-8AAD-40C4-8DF5-0AB03ECF63FD}"/>
    <cellStyle name="Percent (0) 10 2 2" xfId="26771" xr:uid="{10CBCE2D-5EEA-434F-8E6B-219C5528C375}"/>
    <cellStyle name="Percent (0) 10 2 3" xfId="32265" xr:uid="{D8011F14-F6C2-4999-AF32-5D13A87B1CBF}"/>
    <cellStyle name="Percent (0) 10 2 4" xfId="37749" xr:uid="{2C9B6437-BDB1-4DFC-B457-0B2FBC8EDF73}"/>
    <cellStyle name="Percent (0) 10 3" xfId="24042" xr:uid="{BD4C432E-B219-4030-9E8B-603D3B959AC0}"/>
    <cellStyle name="Percent (0) 10 4" xfId="29536" xr:uid="{B29B95AD-4D03-4BDF-A6EA-2E3A524C48B9}"/>
    <cellStyle name="Percent (0) 10 5" xfId="35020" xr:uid="{E3AF9154-FBC7-4F09-9D34-BB919AFE87C1}"/>
    <cellStyle name="Percent (0) 2" xfId="6753" xr:uid="{103CA35D-42FD-4085-8AF6-462E464552D6}"/>
    <cellStyle name="Percent (0) 2 2" xfId="15162" xr:uid="{4550D9D8-F2BE-4AE7-84BB-A53A2480F9AD}"/>
    <cellStyle name="Percent (0) 2 2 2" xfId="22449" xr:uid="{67FE8762-0B6B-4B91-A077-9BA68A2AAACE}"/>
    <cellStyle name="Percent (0) 2 2 2 2" xfId="28005" xr:uid="{4C5FA995-DEB9-4163-8D64-BB7DF73C3426}"/>
    <cellStyle name="Percent (0) 2 2 2 3" xfId="33499" xr:uid="{A1C959DE-B30C-4F10-B5E9-A4A6E06CEB3A}"/>
    <cellStyle name="Percent (0) 2 2 2 4" xfId="38983" xr:uid="{162006C6-C955-41DE-85CD-A2A3D5074823}"/>
    <cellStyle name="Percent (0) 2 2 3" xfId="25276" xr:uid="{5B43676B-EF26-4619-98E8-20837FA36038}"/>
    <cellStyle name="Percent (0) 2 2 4" xfId="30770" xr:uid="{3E359789-8ED1-49D5-8F44-9F46B563FACD}"/>
    <cellStyle name="Percent (0) 2 2 5" xfId="36254" xr:uid="{A61F18C9-6C9E-4E09-A42E-67EAECE22216}"/>
    <cellStyle name="Percent (0) 2 3" xfId="12092" xr:uid="{865EFE16-A6A1-453A-A763-F329D809DDF8}"/>
    <cellStyle name="Percent (0) 2 4" xfId="17328" xr:uid="{429F8EA5-7884-4F32-A0E5-B939B91AEEB4}"/>
    <cellStyle name="Percent (0) 2 5" xfId="19563" xr:uid="{2662E0A4-C5C5-4357-9E00-8BB282774BA3}"/>
    <cellStyle name="Percent (0) 2 6" xfId="9895" xr:uid="{EAFE8B5C-2A89-4A6F-A443-59053CC3C07F}"/>
    <cellStyle name="Percent (0) 2 6 2" xfId="21216" xr:uid="{4E0F0A8A-9EEF-4E91-BADB-32E9072A6F69}"/>
    <cellStyle name="Percent (0) 2 6 2 2" xfId="26772" xr:uid="{8DE368D2-D52D-4949-8440-C63398171C73}"/>
    <cellStyle name="Percent (0) 2 6 2 3" xfId="32266" xr:uid="{39B0FB90-D2D8-44D0-8F75-A7761D43403D}"/>
    <cellStyle name="Percent (0) 2 6 2 4" xfId="37750" xr:uid="{5CD766B2-43A1-4517-9FA2-DCA7606BB871}"/>
    <cellStyle name="Percent (0) 2 6 3" xfId="24043" xr:uid="{13FC108B-376C-49AF-8CDF-881DEC7F2267}"/>
    <cellStyle name="Percent (0) 2 6 4" xfId="29537" xr:uid="{D0DFFCDF-DACB-4434-8C02-34A6903A9028}"/>
    <cellStyle name="Percent (0) 2 6 5" xfId="35021" xr:uid="{72D3DEFC-7CDC-4E6A-A696-EE5E48DC9632}"/>
    <cellStyle name="Percent (0) 3" xfId="6754" xr:uid="{54E5A47D-A794-4B6A-B6AB-AEEC5340FE3D}"/>
    <cellStyle name="Percent (0) 3 2" xfId="15163" xr:uid="{62A9017A-769A-4781-879F-50BA8ECB1046}"/>
    <cellStyle name="Percent (0) 3 2 2" xfId="22450" xr:uid="{FB65C6A9-747E-466F-A54B-F2FBAF64CB40}"/>
    <cellStyle name="Percent (0) 3 2 2 2" xfId="28006" xr:uid="{173153FF-C71F-4241-9EBB-E47900AD254A}"/>
    <cellStyle name="Percent (0) 3 2 2 3" xfId="33500" xr:uid="{230D00D4-DE16-4F53-BDC1-92DC6E43A526}"/>
    <cellStyle name="Percent (0) 3 2 2 4" xfId="38984" xr:uid="{576A5099-4FF8-4517-9E40-A5ECCEC581C3}"/>
    <cellStyle name="Percent (0) 3 2 3" xfId="25277" xr:uid="{C0744AD4-90B3-4C4A-9691-D5AA433FC368}"/>
    <cellStyle name="Percent (0) 3 2 4" xfId="30771" xr:uid="{9E1E5D41-E837-4118-BEE5-BF27B88C810B}"/>
    <cellStyle name="Percent (0) 3 2 5" xfId="36255" xr:uid="{E9E438E9-FB2A-4139-99E0-F00455547BA6}"/>
    <cellStyle name="Percent (0) 3 3" xfId="12478" xr:uid="{7180E59E-A9C4-4A77-B1E8-8B00D776A872}"/>
    <cellStyle name="Percent (0) 3 4" xfId="19564" xr:uid="{29157889-D7DD-4D28-9B34-B9B5E9AA540E}"/>
    <cellStyle name="Percent (0) 3 5" xfId="9896" xr:uid="{F1955813-F63E-457B-B57D-2EB59F861350}"/>
    <cellStyle name="Percent (0) 3 5 2" xfId="21217" xr:uid="{D0F6C80F-F489-426D-BC27-E9461DA87035}"/>
    <cellStyle name="Percent (0) 3 5 2 2" xfId="26773" xr:uid="{845E1526-763C-42CB-B975-134039A741F2}"/>
    <cellStyle name="Percent (0) 3 5 2 3" xfId="32267" xr:uid="{DF1C0D63-A865-47C7-A49A-072254F7E9DB}"/>
    <cellStyle name="Percent (0) 3 5 2 4" xfId="37751" xr:uid="{82E42664-84B2-4323-9070-70857755F9FE}"/>
    <cellStyle name="Percent (0) 3 5 3" xfId="24044" xr:uid="{36031426-8A4C-48EA-8440-187D0BD05C39}"/>
    <cellStyle name="Percent (0) 3 5 4" xfId="29538" xr:uid="{BBF16903-3AB7-4A45-8946-E069B9352B78}"/>
    <cellStyle name="Percent (0) 3 5 5" xfId="35022" xr:uid="{104B6AD9-D450-48E7-9E5F-4B90B02ADE05}"/>
    <cellStyle name="Percent (0) 4" xfId="7105" xr:uid="{56FD7B40-FBD9-4F19-BD7D-16621882F068}"/>
    <cellStyle name="Percent (0) 4 2" xfId="19887" xr:uid="{5DC861B9-B55E-452F-9B18-75913AD64864}"/>
    <cellStyle name="Percent (0) 4 3" xfId="9897" xr:uid="{1B6C167A-4080-4731-A9CE-AF9A1DC91385}"/>
    <cellStyle name="Percent (0) 4 3 2" xfId="21218" xr:uid="{A1D42D1E-C258-4727-9472-43597204F063}"/>
    <cellStyle name="Percent (0) 4 3 2 2" xfId="26774" xr:uid="{7BC23790-874A-4793-80D6-598B07A882AF}"/>
    <cellStyle name="Percent (0) 4 3 2 3" xfId="32268" xr:uid="{AA73F99D-8DEC-479D-BA26-C19A0897C1F6}"/>
    <cellStyle name="Percent (0) 4 3 2 4" xfId="37752" xr:uid="{C3AEAFBE-642E-4015-8F7F-BB63B06B9036}"/>
    <cellStyle name="Percent (0) 4 3 3" xfId="24045" xr:uid="{BBB6C7C8-FADD-4F41-9301-172014C3FAA3}"/>
    <cellStyle name="Percent (0) 4 3 4" xfId="29539" xr:uid="{26F58992-81CF-4CD0-8DF7-99B9EE015544}"/>
    <cellStyle name="Percent (0) 4 3 5" xfId="35023" xr:uid="{75DDE8BB-68F9-445E-81B4-935231F34501}"/>
    <cellStyle name="Percent (0) 5" xfId="9898" xr:uid="{4D11E96C-3152-4AC3-8270-8EC7EEE7A4F2}"/>
    <cellStyle name="Percent (0) 5 2" xfId="21219" xr:uid="{1DA0D046-F79C-4632-A6C9-060AFEFA54B4}"/>
    <cellStyle name="Percent (0) 5 2 2" xfId="26775" xr:uid="{A2ABCE8F-60CE-4B89-A189-C8C0B0858C62}"/>
    <cellStyle name="Percent (0) 5 2 3" xfId="32269" xr:uid="{E4E647D2-1F18-46AF-9703-EB97A26E8B7A}"/>
    <cellStyle name="Percent (0) 5 2 4" xfId="37753" xr:uid="{5F6A8F78-BCC9-42C3-AC65-0D6E3951E034}"/>
    <cellStyle name="Percent (0) 5 3" xfId="24046" xr:uid="{62973926-4AD5-44E1-BFB2-50F46D25AE05}"/>
    <cellStyle name="Percent (0) 5 4" xfId="29540" xr:uid="{3C188CE6-8F45-4703-AABD-7BEF8ECD2273}"/>
    <cellStyle name="Percent (0) 5 5" xfId="35024" xr:uid="{52EE7ED6-D0A2-415A-A8A9-038A1E7B5729}"/>
    <cellStyle name="Percent (0) 6" xfId="15161" xr:uid="{682562D6-B627-4C70-95F9-D9526821FFB9}"/>
    <cellStyle name="Percent (0) 6 2" xfId="22448" xr:uid="{5C4172D7-DD93-4677-A77F-2132CF38303E}"/>
    <cellStyle name="Percent (0) 6 2 2" xfId="28004" xr:uid="{20F4B2CD-B3F6-4975-BD23-9EBA9C03F494}"/>
    <cellStyle name="Percent (0) 6 2 3" xfId="33498" xr:uid="{1F8C8D12-25A2-47E1-9595-33B61325AEC5}"/>
    <cellStyle name="Percent (0) 6 2 4" xfId="38982" xr:uid="{4E82E4B7-7618-4961-92F3-A46B06516297}"/>
    <cellStyle name="Percent (0) 6 3" xfId="25275" xr:uid="{F1E61A5F-D973-4360-A197-C8302CDC22C4}"/>
    <cellStyle name="Percent (0) 6 4" xfId="30769" xr:uid="{BFAAB60C-10CB-4616-A06D-C35BE442198F}"/>
    <cellStyle name="Percent (0) 6 5" xfId="36253" xr:uid="{053A9A51-8DFF-4D33-8BB9-625942EAA8A6}"/>
    <cellStyle name="Percent (0) 7" xfId="12091" xr:uid="{4BA7C4E2-3748-490A-8D42-C791BB79BD53}"/>
    <cellStyle name="Percent (0) 8" xfId="17327" xr:uid="{75C4456D-9DC5-4766-A6AF-F65FFDD92E5D}"/>
    <cellStyle name="Percent (0) 9" xfId="19562" xr:uid="{B94EEA11-409F-4BF4-8E7C-4414EEC639C5}"/>
    <cellStyle name="Percent 2" xfId="6755" xr:uid="{294B70A1-AE3F-4F29-9D63-4F9149C4FEF9}"/>
    <cellStyle name="Percent 2 10" xfId="15164" xr:uid="{3785486A-EB80-453A-BD39-A029D5A26B61}"/>
    <cellStyle name="Percent 2 10 2" xfId="22451" xr:uid="{73FE26A4-F96E-4CCE-BBE9-C95F17387F15}"/>
    <cellStyle name="Percent 2 10 2 2" xfId="28007" xr:uid="{22047B0D-D3F8-4699-9E6C-65CA28984089}"/>
    <cellStyle name="Percent 2 10 2 3" xfId="33501" xr:uid="{31216E30-105E-4A08-A51C-149F972F11D9}"/>
    <cellStyle name="Percent 2 10 2 4" xfId="38985" xr:uid="{1F40D3DA-9E0B-4F84-B108-AF0EA69F89EB}"/>
    <cellStyle name="Percent 2 10 3" xfId="25278" xr:uid="{64AD20E0-38C5-4D39-9863-30D4D2E48250}"/>
    <cellStyle name="Percent 2 10 4" xfId="30772" xr:uid="{C8BC12D5-D027-45F4-A9BF-DF983D914D24}"/>
    <cellStyle name="Percent 2 10 5" xfId="36256" xr:uid="{69221ACE-1DA6-4CBA-B543-1BE99788AD9B}"/>
    <cellStyle name="Percent 2 11" xfId="12093" xr:uid="{257BAEC1-8D5F-4D28-85A1-6E22BE589BE9}"/>
    <cellStyle name="Percent 2 12" xfId="17329" xr:uid="{9E5FC212-44AD-4046-99B4-4CA6CF1E1493}"/>
    <cellStyle name="Percent 2 13" xfId="19565" xr:uid="{A9870EB0-7417-4F83-AD17-D911ED362672}"/>
    <cellStyle name="Percent 2 14" xfId="9899" xr:uid="{C14B8100-FFF3-437A-9430-CA9C4037EA1B}"/>
    <cellStyle name="Percent 2 14 2" xfId="21220" xr:uid="{50E80D1A-4628-458F-8235-AF194BE1DBC7}"/>
    <cellStyle name="Percent 2 14 2 2" xfId="26776" xr:uid="{B61D3674-0AF4-4B5A-9B3D-49F76231AC07}"/>
    <cellStyle name="Percent 2 14 2 3" xfId="32270" xr:uid="{0F9C8D2A-17A0-4CB3-8F4A-9F8438012509}"/>
    <cellStyle name="Percent 2 14 2 4" xfId="37754" xr:uid="{90D4A224-8A72-45D8-B51C-20819A2799FB}"/>
    <cellStyle name="Percent 2 14 3" xfId="24047" xr:uid="{F6144CB9-41B5-4B9B-B58E-39546BDE0833}"/>
    <cellStyle name="Percent 2 14 4" xfId="29541" xr:uid="{57A22CD1-A614-4A67-A7B3-0F1E99969D53}"/>
    <cellStyle name="Percent 2 14 5" xfId="35025" xr:uid="{C70D60B1-E98B-41A8-9C54-2747F8CFA37D}"/>
    <cellStyle name="Percent 2 2" xfId="6756" xr:uid="{419936DD-650A-403E-A4E4-687A33433F2A}"/>
    <cellStyle name="Percent 2 2 10" xfId="9900" xr:uid="{76700C27-60A5-4083-8850-331760C23650}"/>
    <cellStyle name="Percent 2 2 10 2" xfId="21221" xr:uid="{DBAAE2DF-C441-4B7D-AD7B-055378C41A62}"/>
    <cellStyle name="Percent 2 2 10 2 2" xfId="26777" xr:uid="{FFE6D790-1A49-4399-9721-A15FE26B6E38}"/>
    <cellStyle name="Percent 2 2 10 2 3" xfId="32271" xr:uid="{DD27D46B-C348-4EE9-95B5-1BE4A426C7C0}"/>
    <cellStyle name="Percent 2 2 10 2 4" xfId="37755" xr:uid="{F9C806F3-5FA5-4CBC-B195-67B76DFAED91}"/>
    <cellStyle name="Percent 2 2 10 3" xfId="24048" xr:uid="{F14918BD-60AB-484F-95F9-CBAE0CAC27DC}"/>
    <cellStyle name="Percent 2 2 10 4" xfId="29542" xr:uid="{F727908D-DB18-4D07-9838-DEE1EE451B77}"/>
    <cellStyle name="Percent 2 2 10 5" xfId="35026" xr:uid="{DDD81BFF-CA90-415C-B92F-F42AFE77A5E2}"/>
    <cellStyle name="Percent 2 2 2" xfId="6757" xr:uid="{E1C15D4F-16EE-498A-9FDB-6C827991EB23}"/>
    <cellStyle name="Percent 2 2 2 2" xfId="15166" xr:uid="{F0B843A4-4789-4EF6-8D99-6BC23B10AD4E}"/>
    <cellStyle name="Percent 2 2 2 2 2" xfId="22453" xr:uid="{EF461174-20C3-4724-B9CB-7234B90C0F8E}"/>
    <cellStyle name="Percent 2 2 2 2 2 2" xfId="28009" xr:uid="{EB47EF2B-ACD3-4BED-9A3A-98C6C5ED2C35}"/>
    <cellStyle name="Percent 2 2 2 2 2 3" xfId="33503" xr:uid="{63D3A0D0-3A66-42EA-96B8-1E5133845091}"/>
    <cellStyle name="Percent 2 2 2 2 2 4" xfId="38987" xr:uid="{F62F85B9-D589-4E44-BA50-57E5EE2CAB83}"/>
    <cellStyle name="Percent 2 2 2 2 3" xfId="25280" xr:uid="{8171CFF7-507C-4329-8327-3D8B56347347}"/>
    <cellStyle name="Percent 2 2 2 2 4" xfId="30774" xr:uid="{EBCB5174-87A9-4634-B3B1-CF5F0CEF65AA}"/>
    <cellStyle name="Percent 2 2 2 2 5" xfId="36258" xr:uid="{AA876B35-929A-4DBB-9A67-BC142993D5FF}"/>
    <cellStyle name="Percent 2 2 2 3" xfId="12095" xr:uid="{825AE747-EF2D-450F-BBE0-150D68CEC9CD}"/>
    <cellStyle name="Percent 2 2 2 4" xfId="17331" xr:uid="{15B55F25-2533-4FB0-B75B-C80FB9F2EB04}"/>
    <cellStyle name="Percent 2 2 2 5" xfId="19567" xr:uid="{09A76EC9-C78D-4CD0-B7F5-A9383A7B66E9}"/>
    <cellStyle name="Percent 2 2 2 6" xfId="9901" xr:uid="{B543DB59-21E4-4952-81E3-1CE61B7BCF80}"/>
    <cellStyle name="Percent 2 2 2 6 2" xfId="21222" xr:uid="{16B0E3AA-E4EE-4C26-9848-763785F6BC40}"/>
    <cellStyle name="Percent 2 2 2 6 2 2" xfId="26778" xr:uid="{4791C85B-AF31-48A7-B72A-F875B43540BA}"/>
    <cellStyle name="Percent 2 2 2 6 2 3" xfId="32272" xr:uid="{DF898501-DE85-4DB8-B04C-8F522D39FBBB}"/>
    <cellStyle name="Percent 2 2 2 6 2 4" xfId="37756" xr:uid="{8BA04489-115C-4817-B62E-89F9CA34E1CA}"/>
    <cellStyle name="Percent 2 2 2 6 3" xfId="24049" xr:uid="{7716E85A-7EEF-425C-AC6F-4F45F6F55874}"/>
    <cellStyle name="Percent 2 2 2 6 4" xfId="29543" xr:uid="{2F85142A-0855-42C8-BCA4-7735F065446A}"/>
    <cellStyle name="Percent 2 2 2 6 5" xfId="35027" xr:uid="{10A25F5E-D8B1-4F0E-89FD-DC9C4DF100D6}"/>
    <cellStyle name="Percent 2 2 3" xfId="6758" xr:uid="{32883B7E-E7CE-4EE2-B68B-339E5B4825A1}"/>
    <cellStyle name="Percent 2 2 3 2" xfId="15167" xr:uid="{EA72872A-8175-4BC2-B0AD-81B5016618BD}"/>
    <cellStyle name="Percent 2 2 3 2 2" xfId="22454" xr:uid="{5501A798-422C-43B6-8A8D-E2D1B65D6E35}"/>
    <cellStyle name="Percent 2 2 3 2 2 2" xfId="28010" xr:uid="{320DBA12-9289-4C76-BCCA-1F479B5567BD}"/>
    <cellStyle name="Percent 2 2 3 2 2 3" xfId="33504" xr:uid="{5ABB9752-F386-4D23-9AC7-78ED1BE1C297}"/>
    <cellStyle name="Percent 2 2 3 2 2 4" xfId="38988" xr:uid="{77E9234C-78AE-421A-8366-DDAE8996CF85}"/>
    <cellStyle name="Percent 2 2 3 2 3" xfId="25281" xr:uid="{3A5E7DAC-048B-4BC9-9B21-5E39430E4359}"/>
    <cellStyle name="Percent 2 2 3 2 4" xfId="30775" xr:uid="{7F134019-0FF7-4A6B-81CF-7A05035A045F}"/>
    <cellStyle name="Percent 2 2 3 2 5" xfId="36259" xr:uid="{F065545F-FC00-4919-B535-CCAE66CE785A}"/>
    <cellStyle name="Percent 2 2 3 3" xfId="12480" xr:uid="{D479A3E7-2D51-47DA-9400-21B3491389C5}"/>
    <cellStyle name="Percent 2 2 3 4" xfId="19568" xr:uid="{9F1DD93A-80CD-49F2-8616-D528D50C6642}"/>
    <cellStyle name="Percent 2 2 3 5" xfId="9902" xr:uid="{8C255943-6B0B-419C-BEBD-C34DC4A1A5D7}"/>
    <cellStyle name="Percent 2 2 3 5 2" xfId="21223" xr:uid="{70D3AC81-FA3A-4B2D-A963-F1E134816577}"/>
    <cellStyle name="Percent 2 2 3 5 2 2" xfId="26779" xr:uid="{CA2AE720-79EA-44AD-AD23-0A178D77C17A}"/>
    <cellStyle name="Percent 2 2 3 5 2 3" xfId="32273" xr:uid="{416C56A7-9EAA-46E8-9320-322872CFAF9C}"/>
    <cellStyle name="Percent 2 2 3 5 2 4" xfId="37757" xr:uid="{6C1A51DD-3C38-4049-BA1F-6D79FBA5DE8B}"/>
    <cellStyle name="Percent 2 2 3 5 3" xfId="24050" xr:uid="{C15006DC-BAD3-4A29-8C9A-5BD766CBDFAA}"/>
    <cellStyle name="Percent 2 2 3 5 4" xfId="29544" xr:uid="{7CFA48B0-9D06-41ED-BF24-CD6FC19729C3}"/>
    <cellStyle name="Percent 2 2 3 5 5" xfId="35028" xr:uid="{27BD930E-7225-4FFD-B591-185135BCD2D0}"/>
    <cellStyle name="Percent 2 2 4" xfId="7107" xr:uid="{9A041AFA-8EE6-4820-9D17-80F2DE73A82F}"/>
    <cellStyle name="Percent 2 2 4 2" xfId="19889" xr:uid="{1FCE1CF8-CCE7-4FB4-AF34-4AEA89D71400}"/>
    <cellStyle name="Percent 2 2 4 3" xfId="9903" xr:uid="{FD50356D-95C3-4A21-9959-569C519BD9F6}"/>
    <cellStyle name="Percent 2 2 4 3 2" xfId="21224" xr:uid="{D5D8588C-8F31-4E2F-B3AB-611EC8769511}"/>
    <cellStyle name="Percent 2 2 4 3 2 2" xfId="26780" xr:uid="{4C2B1F6C-D1BF-4B15-BACB-B67D503DD5EA}"/>
    <cellStyle name="Percent 2 2 4 3 2 3" xfId="32274" xr:uid="{2C181EAB-BC23-492A-82A7-7BC03A288F2A}"/>
    <cellStyle name="Percent 2 2 4 3 2 4" xfId="37758" xr:uid="{4D376A7F-4BEF-4330-8A05-601DEF62CD3C}"/>
    <cellStyle name="Percent 2 2 4 3 3" xfId="24051" xr:uid="{FF198B3A-F942-48B0-9269-6F1CB04EB40A}"/>
    <cellStyle name="Percent 2 2 4 3 4" xfId="29545" xr:uid="{46276D67-4E1A-4D16-9FF2-2B4C67113120}"/>
    <cellStyle name="Percent 2 2 4 3 5" xfId="35029" xr:uid="{5FD5D404-746C-4EB4-8589-BC2855FCDD6A}"/>
    <cellStyle name="Percent 2 2 5" xfId="9904" xr:uid="{5E6D7DF5-CB74-4A12-93A5-89C248D1FBE5}"/>
    <cellStyle name="Percent 2 2 5 2" xfId="21225" xr:uid="{9E8BDC42-90CD-4274-AF8D-7FC4C398F4D8}"/>
    <cellStyle name="Percent 2 2 5 2 2" xfId="26781" xr:uid="{4AF6AC9C-35BF-4A34-97AB-E3989217531B}"/>
    <cellStyle name="Percent 2 2 5 2 3" xfId="32275" xr:uid="{913FF1A2-A81E-4628-8254-53BDE8700CA2}"/>
    <cellStyle name="Percent 2 2 5 2 4" xfId="37759" xr:uid="{F2C443D3-5AA2-4FC7-878A-B3796ACCDE53}"/>
    <cellStyle name="Percent 2 2 5 3" xfId="24052" xr:uid="{3CB0AAF3-EAA3-4EE5-B0D5-E4B844BB5C5D}"/>
    <cellStyle name="Percent 2 2 5 4" xfId="29546" xr:uid="{04EE87B2-6F6A-49A0-BD93-ACBEF4075782}"/>
    <cellStyle name="Percent 2 2 5 5" xfId="35030" xr:uid="{70D75013-891D-424A-9C26-C8D0B422B6FF}"/>
    <cellStyle name="Percent 2 2 6" xfId="15165" xr:uid="{B0A4B826-AA02-4356-B1AC-684E7E839952}"/>
    <cellStyle name="Percent 2 2 6 2" xfId="22452" xr:uid="{7C20AC0A-A46F-4910-B97E-82FFAE3090B5}"/>
    <cellStyle name="Percent 2 2 6 2 2" xfId="28008" xr:uid="{F65E0831-6E76-4F27-82D2-560D8638A40F}"/>
    <cellStyle name="Percent 2 2 6 2 3" xfId="33502" xr:uid="{762038E4-8C08-4D9E-B5F1-11EC7B5F2BA0}"/>
    <cellStyle name="Percent 2 2 6 2 4" xfId="38986" xr:uid="{BBA969B5-949B-4B93-B416-09D9FB62FA5D}"/>
    <cellStyle name="Percent 2 2 6 3" xfId="25279" xr:uid="{211F6728-CD9E-4D44-94CE-2900538F7300}"/>
    <cellStyle name="Percent 2 2 6 4" xfId="30773" xr:uid="{E5B4A18A-C39C-40A0-826A-4180D85B319F}"/>
    <cellStyle name="Percent 2 2 6 5" xfId="36257" xr:uid="{8AB4E4ED-1A90-47E4-85A1-5EFD9E10A313}"/>
    <cellStyle name="Percent 2 2 7" xfId="12094" xr:uid="{CCC872F2-FBF3-4499-AD97-EF76078FFF5D}"/>
    <cellStyle name="Percent 2 2 8" xfId="17330" xr:uid="{06D3DBA8-8035-4B1D-B259-1A6558D53A44}"/>
    <cellStyle name="Percent 2 2 9" xfId="19566" xr:uid="{B52D90FD-7386-4F2B-817E-03755EFA8744}"/>
    <cellStyle name="Percent 2 3" xfId="6759" xr:uid="{22586021-C9FB-4DD7-AEE0-91FA55EC54FB}"/>
    <cellStyle name="Percent 2 3 10" xfId="9905" xr:uid="{469F8BB9-822F-4B76-968B-21FCF8974C86}"/>
    <cellStyle name="Percent 2 3 10 2" xfId="21226" xr:uid="{65E23F7E-EA6D-4B2B-ACFD-E71405BEDD7A}"/>
    <cellStyle name="Percent 2 3 10 2 2" xfId="26782" xr:uid="{8856D550-FCA2-4B44-A8B4-27339663126B}"/>
    <cellStyle name="Percent 2 3 10 2 3" xfId="32276" xr:uid="{0B03A2C7-66C2-403C-9AA1-55B3B26D66FB}"/>
    <cellStyle name="Percent 2 3 10 2 4" xfId="37760" xr:uid="{E01C01C3-80B4-4D73-9196-464D917513BE}"/>
    <cellStyle name="Percent 2 3 10 3" xfId="24053" xr:uid="{2151D6EB-F545-4039-B470-EA6EE3861FEF}"/>
    <cellStyle name="Percent 2 3 10 4" xfId="29547" xr:uid="{9391D7F5-0916-42FF-B011-7DDB5D0FD43B}"/>
    <cellStyle name="Percent 2 3 10 5" xfId="35031" xr:uid="{CDE92675-3054-46D4-B9C5-CF542BF93277}"/>
    <cellStyle name="Percent 2 3 2" xfId="6760" xr:uid="{E29ADFB4-DA64-4DF0-BC0C-6289BB8FC02F}"/>
    <cellStyle name="Percent 2 3 2 2" xfId="15169" xr:uid="{ADAFD4B2-1B53-44C0-A1A8-9E6A140278B9}"/>
    <cellStyle name="Percent 2 3 2 2 2" xfId="22456" xr:uid="{8C3B5CAE-C4F2-4D0D-B26C-7D168301A335}"/>
    <cellStyle name="Percent 2 3 2 2 2 2" xfId="28012" xr:uid="{A369225C-54AE-4A3B-9EAC-FFAD6ADC4106}"/>
    <cellStyle name="Percent 2 3 2 2 2 3" xfId="33506" xr:uid="{EF9B50B2-9BF2-48D7-9059-D9A20C33EB0D}"/>
    <cellStyle name="Percent 2 3 2 2 2 4" xfId="38990" xr:uid="{E0AF4053-E005-467D-B93C-20A312B37BEA}"/>
    <cellStyle name="Percent 2 3 2 2 3" xfId="25283" xr:uid="{F3C48039-C459-4EA8-8DA9-4152564931F7}"/>
    <cellStyle name="Percent 2 3 2 2 4" xfId="30777" xr:uid="{93FD9A84-E5F6-46F3-8D90-9E74C0BFAA3E}"/>
    <cellStyle name="Percent 2 3 2 2 5" xfId="36261" xr:uid="{222755FC-975D-448A-A203-8CD2A13D807C}"/>
    <cellStyle name="Percent 2 3 2 3" xfId="12097" xr:uid="{6CDAF940-B6E0-4B8B-944E-B93DFB26523F}"/>
    <cellStyle name="Percent 2 3 2 4" xfId="17333" xr:uid="{AE5A8171-A80E-44A9-A78F-871D28926127}"/>
    <cellStyle name="Percent 2 3 2 5" xfId="19570" xr:uid="{9E8D5148-DC2B-4F84-825F-0616B4EFCF66}"/>
    <cellStyle name="Percent 2 3 2 6" xfId="9906" xr:uid="{08E3D894-001E-40FE-8C0D-930A91D4BDCA}"/>
    <cellStyle name="Percent 2 3 2 6 2" xfId="21227" xr:uid="{503CFD63-F902-4243-B605-C340B0ED67DF}"/>
    <cellStyle name="Percent 2 3 2 6 2 2" xfId="26783" xr:uid="{88060205-D466-4CEC-9497-D3DF611C52B4}"/>
    <cellStyle name="Percent 2 3 2 6 2 3" xfId="32277" xr:uid="{A60C24DB-4496-487C-961C-43531A9F21B2}"/>
    <cellStyle name="Percent 2 3 2 6 2 4" xfId="37761" xr:uid="{40F5906D-1144-419E-9387-57567B885064}"/>
    <cellStyle name="Percent 2 3 2 6 3" xfId="24054" xr:uid="{BE17C89A-57E2-4A6B-B94C-C490097EAA94}"/>
    <cellStyle name="Percent 2 3 2 6 4" xfId="29548" xr:uid="{9EF838E7-DDC3-408F-9776-7B08892CEB35}"/>
    <cellStyle name="Percent 2 3 2 6 5" xfId="35032" xr:uid="{3FD2752C-3D68-4ABC-8527-11DA194D5D18}"/>
    <cellStyle name="Percent 2 3 3" xfId="6761" xr:uid="{5D10BAF4-3B60-4E17-9168-589EC7C6796F}"/>
    <cellStyle name="Percent 2 3 3 2" xfId="15170" xr:uid="{C43662C4-6677-470F-84D8-4125DE306B99}"/>
    <cellStyle name="Percent 2 3 3 2 2" xfId="22457" xr:uid="{98AB7002-9337-4CA1-A458-0AB833199B47}"/>
    <cellStyle name="Percent 2 3 3 2 2 2" xfId="28013" xr:uid="{5B9FF162-94AE-4CF6-BBEC-B2E862B65594}"/>
    <cellStyle name="Percent 2 3 3 2 2 3" xfId="33507" xr:uid="{65C51AE0-92F3-4375-821F-FDA48A9BB4F0}"/>
    <cellStyle name="Percent 2 3 3 2 2 4" xfId="38991" xr:uid="{07BE4947-E6D9-40E9-B098-BCBCA4A276E2}"/>
    <cellStyle name="Percent 2 3 3 2 3" xfId="25284" xr:uid="{4B35DBE5-BA39-4282-AA52-D78FB5701F0F}"/>
    <cellStyle name="Percent 2 3 3 2 4" xfId="30778" xr:uid="{0EC75F8E-DF02-42E6-B368-279AD9E145A6}"/>
    <cellStyle name="Percent 2 3 3 2 5" xfId="36262" xr:uid="{4AB6E927-581D-431D-8787-BC67469540BE}"/>
    <cellStyle name="Percent 2 3 3 3" xfId="12481" xr:uid="{C460978D-3562-4241-A261-C864198E0A8A}"/>
    <cellStyle name="Percent 2 3 3 4" xfId="19571" xr:uid="{6FEBB624-379E-47FF-8920-8497A8A18CF2}"/>
    <cellStyle name="Percent 2 3 3 5" xfId="9907" xr:uid="{67627D17-86A2-4971-9EFE-B2782E476478}"/>
    <cellStyle name="Percent 2 3 3 5 2" xfId="21228" xr:uid="{BA5089D6-9FD8-4C1F-82CC-83BA77F4237D}"/>
    <cellStyle name="Percent 2 3 3 5 2 2" xfId="26784" xr:uid="{C24F49D7-001A-41E2-8DE9-35823A7F9CFE}"/>
    <cellStyle name="Percent 2 3 3 5 2 3" xfId="32278" xr:uid="{5A25427E-ACF7-40E9-A623-6C1FA24F1A06}"/>
    <cellStyle name="Percent 2 3 3 5 2 4" xfId="37762" xr:uid="{FFBF4FE4-F515-4E8E-8934-FB5E17B3B8B2}"/>
    <cellStyle name="Percent 2 3 3 5 3" xfId="24055" xr:uid="{8F5A339B-F0B6-4DA7-BD52-62DD53FB59D7}"/>
    <cellStyle name="Percent 2 3 3 5 4" xfId="29549" xr:uid="{5621B4EE-91A9-4F8A-B9D6-5A8FE0EB3310}"/>
    <cellStyle name="Percent 2 3 3 5 5" xfId="35033" xr:uid="{ED010CD8-708E-4A3C-92C1-E7366E87F0FF}"/>
    <cellStyle name="Percent 2 3 4" xfId="7205" xr:uid="{171869A2-E236-47CD-88A0-2D0B8E00B56A}"/>
    <cellStyle name="Percent 2 3 4 2" xfId="19967" xr:uid="{012CE818-BD55-46A0-BBEC-3067698E5B63}"/>
    <cellStyle name="Percent 2 3 4 3" xfId="9908" xr:uid="{5A1A0AEB-6B58-4393-A3EA-9D8B221E4DAF}"/>
    <cellStyle name="Percent 2 3 4 3 2" xfId="21229" xr:uid="{1B129CAF-2735-4F09-8604-7CC84D14457E}"/>
    <cellStyle name="Percent 2 3 4 3 2 2" xfId="26785" xr:uid="{768C327A-37A4-4E3C-93AD-D14CA6606F20}"/>
    <cellStyle name="Percent 2 3 4 3 2 3" xfId="32279" xr:uid="{0080FE12-A7C4-452E-8C85-5E7F34F82F1C}"/>
    <cellStyle name="Percent 2 3 4 3 2 4" xfId="37763" xr:uid="{69EE2B86-05C9-4BAE-A7F7-26F8B4E99BCE}"/>
    <cellStyle name="Percent 2 3 4 3 3" xfId="24056" xr:uid="{27A68D04-2973-47E0-BD0C-73AAEC3E1DC8}"/>
    <cellStyle name="Percent 2 3 4 3 4" xfId="29550" xr:uid="{3E7AF1C7-6DE4-482A-A97F-6A941B8C0173}"/>
    <cellStyle name="Percent 2 3 4 3 5" xfId="35034" xr:uid="{C7EEA588-E3A8-43E0-AC40-0EC1C27E5F78}"/>
    <cellStyle name="Percent 2 3 5" xfId="9909" xr:uid="{000B314F-B215-4C1C-99B2-42D160B4B288}"/>
    <cellStyle name="Percent 2 3 5 2" xfId="21230" xr:uid="{807041A2-FC9F-4FFD-8416-FD5269E16913}"/>
    <cellStyle name="Percent 2 3 5 2 2" xfId="26786" xr:uid="{34251976-3A89-48FF-BF17-5B1388ABC715}"/>
    <cellStyle name="Percent 2 3 5 2 3" xfId="32280" xr:uid="{8EF729C7-5907-4527-9C8F-A3A1505AAEA0}"/>
    <cellStyle name="Percent 2 3 5 2 4" xfId="37764" xr:uid="{C2F4615E-9D09-496E-8FE5-22135888E102}"/>
    <cellStyle name="Percent 2 3 5 3" xfId="24057" xr:uid="{FCD97FAD-C10F-40FB-82FE-67243A36C831}"/>
    <cellStyle name="Percent 2 3 5 4" xfId="29551" xr:uid="{0B890891-EDDD-46D7-9C2D-0C5661C00492}"/>
    <cellStyle name="Percent 2 3 5 5" xfId="35035" xr:uid="{D77A9ED5-9213-4A81-B889-BE2A1C6C8F7F}"/>
    <cellStyle name="Percent 2 3 6" xfId="15168" xr:uid="{1ABCC190-88CF-4153-AE03-3AC6650B63F0}"/>
    <cellStyle name="Percent 2 3 6 2" xfId="22455" xr:uid="{E0A480D4-12F6-4E42-8D18-20CC5FDB5677}"/>
    <cellStyle name="Percent 2 3 6 2 2" xfId="28011" xr:uid="{48BA30DB-18C3-4487-AB97-7E08F73953CE}"/>
    <cellStyle name="Percent 2 3 6 2 3" xfId="33505" xr:uid="{9DAEBC2F-2ED6-4DD4-9670-AA6491F3CB68}"/>
    <cellStyle name="Percent 2 3 6 2 4" xfId="38989" xr:uid="{707EB038-6E0F-4F96-A15E-3439C5FF4EEF}"/>
    <cellStyle name="Percent 2 3 6 3" xfId="25282" xr:uid="{29059060-9706-4B07-821F-D2B1612EEC04}"/>
    <cellStyle name="Percent 2 3 6 4" xfId="30776" xr:uid="{3643DDA9-52E6-4225-8188-E3DE7EC2122E}"/>
    <cellStyle name="Percent 2 3 6 5" xfId="36260" xr:uid="{CF94005F-34F9-4968-B9BE-3DE6B33322F4}"/>
    <cellStyle name="Percent 2 3 7" xfId="12096" xr:uid="{FF8B2DC2-ACA7-4756-A9BB-FA6982DCE228}"/>
    <cellStyle name="Percent 2 3 8" xfId="17332" xr:uid="{596BAA24-5B1D-4772-822A-4F96254D968F}"/>
    <cellStyle name="Percent 2 3 9" xfId="19569" xr:uid="{7CBCF9A4-67E1-4BB9-9ADB-BF0745B2EC27}"/>
    <cellStyle name="Percent 2 4" xfId="6762" xr:uid="{F9FEAF97-38E3-48D5-B472-06FF51C4B72F}"/>
    <cellStyle name="Percent 2 4 2" xfId="15171" xr:uid="{F536C35D-CB03-4720-8FE0-583E1E71F758}"/>
    <cellStyle name="Percent 2 4 2 2" xfId="22458" xr:uid="{57E30FFD-609D-421C-9871-27CABE0C8AD3}"/>
    <cellStyle name="Percent 2 4 2 2 2" xfId="28014" xr:uid="{E74840C8-5593-4820-80F1-02DEBCAF38DD}"/>
    <cellStyle name="Percent 2 4 2 2 3" xfId="33508" xr:uid="{7AEF5209-5156-4F5F-AA40-D8F712EBFC84}"/>
    <cellStyle name="Percent 2 4 2 2 4" xfId="38992" xr:uid="{419EE70D-B315-4D89-95CE-9B9138986BE8}"/>
    <cellStyle name="Percent 2 4 2 3" xfId="25285" xr:uid="{F9BD716A-113D-45BD-BC37-7EC0775603AC}"/>
    <cellStyle name="Percent 2 4 2 4" xfId="30779" xr:uid="{50697D70-DDDA-474F-95FB-9B252245E323}"/>
    <cellStyle name="Percent 2 4 2 5" xfId="36263" xr:uid="{3C541D0B-9A46-4B6C-9E54-7121FC098967}"/>
    <cellStyle name="Percent 2 4 3" xfId="12098" xr:uid="{032FC7F4-E93C-4FF9-B084-506E8D165348}"/>
    <cellStyle name="Percent 2 4 4" xfId="17334" xr:uid="{518E0CC3-86FC-4B3C-8226-60CADE67AFB6}"/>
    <cellStyle name="Percent 2 4 5" xfId="19572" xr:uid="{20638C3E-46D1-4CD6-A161-D6A103255E92}"/>
    <cellStyle name="Percent 2 4 6" xfId="9910" xr:uid="{0AC58F7B-96BD-440A-B875-74F9D83A8421}"/>
    <cellStyle name="Percent 2 4 6 2" xfId="21231" xr:uid="{89C00F96-1A9B-44BD-8F95-F3E59761A0F3}"/>
    <cellStyle name="Percent 2 4 6 2 2" xfId="26787" xr:uid="{8B34CEFD-3FB7-4487-BD98-4262C34FE831}"/>
    <cellStyle name="Percent 2 4 6 2 3" xfId="32281" xr:uid="{99C47B89-98D2-4A14-B569-010905032E3E}"/>
    <cellStyle name="Percent 2 4 6 2 4" xfId="37765" xr:uid="{94453B70-AC82-4466-9488-87313172A758}"/>
    <cellStyle name="Percent 2 4 6 3" xfId="24058" xr:uid="{9E59542F-07B6-4213-8733-22C7AF76AC6F}"/>
    <cellStyle name="Percent 2 4 6 4" xfId="29552" xr:uid="{E4A32460-285E-42D1-958A-B91333CCEC8E}"/>
    <cellStyle name="Percent 2 4 6 5" xfId="35036" xr:uid="{5DB55E90-FE10-4341-B369-DE7C86868EE4}"/>
    <cellStyle name="Percent 2 5" xfId="6763" xr:uid="{71D11260-6AE1-400E-AD66-375FEEA5675E}"/>
    <cellStyle name="Percent 2 5 2" xfId="15172" xr:uid="{B213AEC5-29E6-45A8-8DB1-3F0D7E7D7C17}"/>
    <cellStyle name="Percent 2 5 2 2" xfId="22459" xr:uid="{FA22A099-569D-4A94-8850-79C2923DF517}"/>
    <cellStyle name="Percent 2 5 2 2 2" xfId="28015" xr:uid="{5E6DE9FD-A53A-4A40-817F-895325CC59CC}"/>
    <cellStyle name="Percent 2 5 2 2 3" xfId="33509" xr:uid="{FD6E50B7-D5C1-48D2-8EF9-E226CB13A65D}"/>
    <cellStyle name="Percent 2 5 2 2 4" xfId="38993" xr:uid="{698BB0DE-8316-468B-B680-856102D2F459}"/>
    <cellStyle name="Percent 2 5 2 3" xfId="25286" xr:uid="{2CBBC894-C8DC-416D-AA38-BBA57B42BA72}"/>
    <cellStyle name="Percent 2 5 2 4" xfId="30780" xr:uid="{82B5EDCC-EEB7-4295-B58D-CBD131AEAB64}"/>
    <cellStyle name="Percent 2 5 2 5" xfId="36264" xr:uid="{06FC3521-264E-4B02-A3C5-06BB1AB77334}"/>
    <cellStyle name="Percent 2 5 3" xfId="12099" xr:uid="{F7D07EB8-0B34-4111-B8CE-B05FF5409473}"/>
    <cellStyle name="Percent 2 5 4" xfId="17335" xr:uid="{D06C0FBF-0E30-49A1-AA1D-B5CBD1BD5C0E}"/>
    <cellStyle name="Percent 2 5 5" xfId="19573" xr:uid="{40D76249-A9AC-4A57-B835-9FF2A8C12890}"/>
    <cellStyle name="Percent 2 5 6" xfId="9911" xr:uid="{95FE5EE5-8C69-42F6-8282-8CCF87CD5A3D}"/>
    <cellStyle name="Percent 2 5 6 2" xfId="21232" xr:uid="{D2C0F63E-CC2F-4A24-9840-83FFD69102AB}"/>
    <cellStyle name="Percent 2 5 6 2 2" xfId="26788" xr:uid="{A73376D6-FB27-44E1-80F7-BCC50AB14ADE}"/>
    <cellStyle name="Percent 2 5 6 2 3" xfId="32282" xr:uid="{331E8A27-A0B0-42E0-8734-9C91E118129D}"/>
    <cellStyle name="Percent 2 5 6 2 4" xfId="37766" xr:uid="{9B1D51D1-2015-4A07-80C5-E3F9088C11A0}"/>
    <cellStyle name="Percent 2 5 6 3" xfId="24059" xr:uid="{1C6E2A4A-819B-4F65-9F6E-9CDDAAEFD961}"/>
    <cellStyle name="Percent 2 5 6 4" xfId="29553" xr:uid="{75FA98E8-FF0F-4DAB-B3F9-0A762893A40F}"/>
    <cellStyle name="Percent 2 5 6 5" xfId="35037" xr:uid="{47356F22-C256-4CBA-A6ED-C538EC7E5BF0}"/>
    <cellStyle name="Percent 2 6" xfId="6764" xr:uid="{C8C07E63-1B58-4886-AAF2-AC88611788C9}"/>
    <cellStyle name="Percent 2 6 2" xfId="15173" xr:uid="{0EEE6DA9-BD33-4B66-87BA-B9885E973815}"/>
    <cellStyle name="Percent 2 6 2 2" xfId="22460" xr:uid="{6306A4CC-0BB6-4042-9AD6-900E9ED4C625}"/>
    <cellStyle name="Percent 2 6 2 2 2" xfId="28016" xr:uid="{FC7EC5F7-6B64-43BC-BB45-22B305566246}"/>
    <cellStyle name="Percent 2 6 2 2 3" xfId="33510" xr:uid="{3B35AB39-5888-48A2-8243-65C1ACF2B20E}"/>
    <cellStyle name="Percent 2 6 2 2 4" xfId="38994" xr:uid="{5EBD4775-0BDA-4940-8DE5-F082B199228D}"/>
    <cellStyle name="Percent 2 6 2 3" xfId="25287" xr:uid="{4F0933C6-D8B8-4439-90D8-C07B189BB65C}"/>
    <cellStyle name="Percent 2 6 2 4" xfId="30781" xr:uid="{E9277B8F-3DB3-4C90-BFD3-3B7165BC6D6A}"/>
    <cellStyle name="Percent 2 6 2 5" xfId="36265" xr:uid="{657C9BCB-464A-4D2C-9BBD-759FCE3725A9}"/>
    <cellStyle name="Percent 2 6 3" xfId="12100" xr:uid="{EC0A444F-3E14-45A9-95A7-457A8BD7B31E}"/>
    <cellStyle name="Percent 2 6 4" xfId="17336" xr:uid="{353B0F47-7A19-49F9-9959-BE3257615E9E}"/>
    <cellStyle name="Percent 2 6 5" xfId="19574" xr:uid="{417F1CCE-57A6-42F7-999A-D7C84FB099D5}"/>
    <cellStyle name="Percent 2 6 6" xfId="9912" xr:uid="{AEDDFD28-E0BB-4A00-B60A-5A7F9A416525}"/>
    <cellStyle name="Percent 2 6 6 2" xfId="21233" xr:uid="{AA7943F1-7434-4610-A8CF-490BA6BE2347}"/>
    <cellStyle name="Percent 2 6 6 2 2" xfId="26789" xr:uid="{82EA841D-967E-4700-8BE4-232BC0643A78}"/>
    <cellStyle name="Percent 2 6 6 2 3" xfId="32283" xr:uid="{B5CB65CE-B264-4F8A-8333-77BC71D4599D}"/>
    <cellStyle name="Percent 2 6 6 2 4" xfId="37767" xr:uid="{FC61D474-4BC9-40FE-AF95-321616EFFB97}"/>
    <cellStyle name="Percent 2 6 6 3" xfId="24060" xr:uid="{06E6D2CB-6BE0-4F7F-851A-DDCD9DD85E6E}"/>
    <cellStyle name="Percent 2 6 6 4" xfId="29554" xr:uid="{D4ED755F-0161-4E5C-BB3E-5FDDF06D43B1}"/>
    <cellStyle name="Percent 2 6 6 5" xfId="35038" xr:uid="{D80DF3E4-5C44-44D5-B512-29BEF30750A2}"/>
    <cellStyle name="Percent 2 7" xfId="6765" xr:uid="{C4872FEC-54B5-49A1-9F6B-C6D903A397AA}"/>
    <cellStyle name="Percent 2 7 2" xfId="15174" xr:uid="{6A76BAF3-A5CA-468F-B4AD-68CDD26AD6FE}"/>
    <cellStyle name="Percent 2 7 2 2" xfId="22461" xr:uid="{35AD56FF-7BE8-49CB-988F-AD253FD2CCD6}"/>
    <cellStyle name="Percent 2 7 2 2 2" xfId="28017" xr:uid="{113C405E-0184-462B-B96A-12A7C9C0F7A7}"/>
    <cellStyle name="Percent 2 7 2 2 3" xfId="33511" xr:uid="{DE2AB94D-06DA-429E-A234-A6F07D4C59F1}"/>
    <cellStyle name="Percent 2 7 2 2 4" xfId="38995" xr:uid="{DF325963-7113-442C-8A8F-8D4C4506B55F}"/>
    <cellStyle name="Percent 2 7 2 3" xfId="25288" xr:uid="{CA98EDDB-FF49-43B3-ABB5-F1529DF7FBDC}"/>
    <cellStyle name="Percent 2 7 2 4" xfId="30782" xr:uid="{2077F072-A027-4002-A2F8-673783CCC94A}"/>
    <cellStyle name="Percent 2 7 2 5" xfId="36266" xr:uid="{62206830-5258-4F6A-AC9C-3CFEBDA7F091}"/>
    <cellStyle name="Percent 2 7 3" xfId="12479" xr:uid="{461EED0A-43A9-40E2-8F18-2D9290FA9F1B}"/>
    <cellStyle name="Percent 2 7 4" xfId="19575" xr:uid="{6E1F3B53-6FA9-42B3-836E-42A0AAD90643}"/>
    <cellStyle name="Percent 2 7 5" xfId="9913" xr:uid="{604C2541-A433-4C8E-BAD5-6D990DDDF96A}"/>
    <cellStyle name="Percent 2 7 5 2" xfId="21234" xr:uid="{C9D5D435-0FF8-46BC-81E1-0CDBA49A219A}"/>
    <cellStyle name="Percent 2 7 5 2 2" xfId="26790" xr:uid="{321B7755-709F-464B-9BE6-755BBDAEF16A}"/>
    <cellStyle name="Percent 2 7 5 2 3" xfId="32284" xr:uid="{DD16096B-6176-49F6-B1C4-A2F972F15C65}"/>
    <cellStyle name="Percent 2 7 5 2 4" xfId="37768" xr:uid="{94BC80DD-FC71-43DC-ABAE-514436CCAA38}"/>
    <cellStyle name="Percent 2 7 5 3" xfId="24061" xr:uid="{7F793F2A-53A5-4630-A6B3-D218E8256970}"/>
    <cellStyle name="Percent 2 7 5 4" xfId="29555" xr:uid="{7D5D9A62-A30D-4FA4-891F-6F5B6FC2F2B9}"/>
    <cellStyle name="Percent 2 7 5 5" xfId="35039" xr:uid="{E7317FCB-159B-4499-A308-12835B17D7EB}"/>
    <cellStyle name="Percent 2 8" xfId="7106" xr:uid="{D522A9DA-F837-4BA6-AB9B-81D4612F8000}"/>
    <cellStyle name="Percent 2 8 2" xfId="19888" xr:uid="{714F7C8A-5BD0-4EEF-86A4-7E7AD4DACF66}"/>
    <cellStyle name="Percent 2 8 3" xfId="9914" xr:uid="{E2150583-826B-4236-81EE-766346CF8DA9}"/>
    <cellStyle name="Percent 2 8 3 2" xfId="21235" xr:uid="{F510878D-6E45-47A3-9F02-B79DDEFF8351}"/>
    <cellStyle name="Percent 2 8 3 2 2" xfId="26791" xr:uid="{6643A5DC-5D47-472F-85A1-E00A13D59471}"/>
    <cellStyle name="Percent 2 8 3 2 3" xfId="32285" xr:uid="{3DB581C7-143A-4F6F-9C90-FAC3AAEC1C7C}"/>
    <cellStyle name="Percent 2 8 3 2 4" xfId="37769" xr:uid="{5D76E399-96BD-4D2C-A0C2-97DC273975E0}"/>
    <cellStyle name="Percent 2 8 3 3" xfId="24062" xr:uid="{88AE63F2-D349-4887-9E87-1908DF445BD3}"/>
    <cellStyle name="Percent 2 8 3 4" xfId="29556" xr:uid="{FAA73F93-BC91-49DD-89CF-827B7F6D2A1F}"/>
    <cellStyle name="Percent 2 8 3 5" xfId="35040" xr:uid="{AF7F462A-ACD9-4C0A-9F1F-548129E3F9C4}"/>
    <cellStyle name="Percent 2 9" xfId="9915" xr:uid="{208F9B73-6FCC-41FB-9558-B54981F0A546}"/>
    <cellStyle name="Percent 2 9 2" xfId="21236" xr:uid="{3B674418-4782-471D-A450-DF7FAAEAAEF3}"/>
    <cellStyle name="Percent 2 9 2 2" xfId="26792" xr:uid="{D485ACA5-47C1-44DF-BB69-021A8BA94B80}"/>
    <cellStyle name="Percent 2 9 2 3" xfId="32286" xr:uid="{C9B84C8D-3E9D-4F6A-A28E-84090A109061}"/>
    <cellStyle name="Percent 2 9 2 4" xfId="37770" xr:uid="{A3B2871C-341F-43F7-8247-066336D4EEDC}"/>
    <cellStyle name="Percent 2 9 3" xfId="24063" xr:uid="{5157AD1B-71FD-4F20-91E1-160EE7EE27B0}"/>
    <cellStyle name="Percent 2 9 4" xfId="29557" xr:uid="{402E002A-6456-4036-A247-A41373364067}"/>
    <cellStyle name="Percent 2 9 5" xfId="35041" xr:uid="{E885FD4D-27DA-4773-A4DA-86E6F893C564}"/>
    <cellStyle name="Porcentaje" xfId="40313" builtinId="5"/>
    <cellStyle name="Porcentaje 2" xfId="318" xr:uid="{1CE59DF6-A467-4A1E-897A-B166F6E878AB}"/>
    <cellStyle name="Porcentaje 2 2" xfId="431" xr:uid="{0B83B58B-70F9-48A8-B9F2-9B2F83979E1A}"/>
    <cellStyle name="Porcentaje 2 2 2" xfId="425" xr:uid="{3E217860-BF6F-4033-99D9-A8BC2F149431}"/>
    <cellStyle name="Porcentaje 3" xfId="39993" xr:uid="{59419CFA-D420-43D6-BD70-60D33CF87404}"/>
    <cellStyle name="Porcentaje 4" xfId="40039" xr:uid="{E55F8C52-78B7-4969-80F7-59123C446AF6}"/>
    <cellStyle name="Porcentaje 5" xfId="40194" xr:uid="{E42A579C-2962-41D2-9122-9ED2DA6FE62F}"/>
    <cellStyle name="Porcentaje 6" xfId="40266" xr:uid="{59FC2156-0FE0-42E6-9FF0-EB0CB565AD20}"/>
    <cellStyle name="Porcentaje 7" xfId="40268" xr:uid="{F4ED9E4F-E447-4D97-8155-5320F7956DF4}"/>
    <cellStyle name="Porcentual 10" xfId="7108" xr:uid="{AF58B256-4956-40A3-B122-21034F95A120}"/>
    <cellStyle name="Porcentual 10 2" xfId="19890" xr:uid="{82333C24-38B5-4320-BC24-E218D059BA57}"/>
    <cellStyle name="Porcentual 10 3" xfId="9916" xr:uid="{B61CF1CC-5772-4A0C-860B-7304F5269F7E}"/>
    <cellStyle name="Porcentual 10 3 2" xfId="21237" xr:uid="{5BAEF355-E333-4965-AB93-FC327BFFBC85}"/>
    <cellStyle name="Porcentual 10 3 2 2" xfId="26793" xr:uid="{C310C724-9CCC-4326-A8C5-977823E4A5BC}"/>
    <cellStyle name="Porcentual 10 3 2 3" xfId="32287" xr:uid="{89ACE19C-F217-48C4-90B5-C5047BE37D06}"/>
    <cellStyle name="Porcentual 10 3 2 4" xfId="37771" xr:uid="{0E3D5F4D-C26A-49A6-98C2-2935300D76A4}"/>
    <cellStyle name="Porcentual 10 3 3" xfId="24064" xr:uid="{4E7C2285-3201-4AAE-9787-4C72EF719A38}"/>
    <cellStyle name="Porcentual 10 3 4" xfId="29558" xr:uid="{E6E29448-5808-4E1D-B9AC-6186A79D17E3}"/>
    <cellStyle name="Porcentual 10 3 5" xfId="35042" xr:uid="{BC02E538-9813-47BD-81E7-2B334C76A718}"/>
    <cellStyle name="Porcentual 11" xfId="9917" xr:uid="{B0709CB5-F7DC-4339-843F-6FE60526A3AB}"/>
    <cellStyle name="Porcentual 11 2" xfId="21238" xr:uid="{276F5FA1-B982-41E3-9822-5F3ABD41E42C}"/>
    <cellStyle name="Porcentual 11 2 2" xfId="26794" xr:uid="{24123C50-428B-437D-9583-6E741A10717A}"/>
    <cellStyle name="Porcentual 11 2 3" xfId="32288" xr:uid="{2C6D2CB4-3716-45C8-901F-30C230D1A0A3}"/>
    <cellStyle name="Porcentual 11 2 4" xfId="37772" xr:uid="{978A56AB-2236-4F7A-BA25-522B550521F3}"/>
    <cellStyle name="Porcentual 11 3" xfId="24065" xr:uid="{6EB6FC30-5355-4A00-900D-CD21E942475A}"/>
    <cellStyle name="Porcentual 11 4" xfId="29559" xr:uid="{CDAB6B9E-6AE3-47D7-A566-1D51BBFA0C50}"/>
    <cellStyle name="Porcentual 11 5" xfId="35043" xr:uid="{D9A30CCF-0635-499D-B9AF-5FF5C3F96FA2}"/>
    <cellStyle name="Porcentual 12" xfId="19576" xr:uid="{9F391645-F42B-4588-9C61-D68E8F77E88E}"/>
    <cellStyle name="Porcentual 13" xfId="20077" xr:uid="{211182F7-B60B-460B-963A-68E064E02B5F}"/>
    <cellStyle name="Porcentual 2" xfId="81" xr:uid="{00000000-0005-0000-0000-0000D2000000}"/>
    <cellStyle name="Porcentual 2 10" xfId="17337" xr:uid="{E8A9A35E-FEAD-4D0F-8D95-162C5D22A562}"/>
    <cellStyle name="Porcentual 2 11" xfId="19577" xr:uid="{66FAB75D-11CF-4C0B-9051-4EDF2A5771A3}"/>
    <cellStyle name="Porcentual 2 12" xfId="9918" xr:uid="{29DECB7F-9A9B-4A98-9C31-0A6959BDC8FE}"/>
    <cellStyle name="Porcentual 2 12 2" xfId="21239" xr:uid="{C6A74FB3-A980-4114-ADB1-50E0D5775800}"/>
    <cellStyle name="Porcentual 2 12 2 2" xfId="26795" xr:uid="{DB05F4C4-D0D9-4921-BF3A-692C9738189B}"/>
    <cellStyle name="Porcentual 2 12 2 3" xfId="32289" xr:uid="{73BAC8A2-B02D-4F00-8BC1-B063B23C6F65}"/>
    <cellStyle name="Porcentual 2 12 2 4" xfId="37773" xr:uid="{7C1507DA-E4C7-450F-9A17-14DBB2C883A4}"/>
    <cellStyle name="Porcentual 2 12 3" xfId="24066" xr:uid="{8AD90742-8140-4480-B7B8-DBA365B956A9}"/>
    <cellStyle name="Porcentual 2 12 4" xfId="29560" xr:uid="{7A771D5A-52E8-4ED3-A7DD-92A28C7A95B4}"/>
    <cellStyle name="Porcentual 2 12 5" xfId="35044" xr:uid="{ED1CED48-FE8D-4F7C-A871-72EF760A6E5D}"/>
    <cellStyle name="Porcentual 2 13" xfId="6766" xr:uid="{AC2F7522-2A59-4D06-8989-D48349563452}"/>
    <cellStyle name="Porcentual 2 2" xfId="6767" xr:uid="{013F8760-6EB5-4445-9093-B386F2437D07}"/>
    <cellStyle name="Porcentual 2 2 10" xfId="9919" xr:uid="{A7C243D9-4DC2-44B3-BEF6-18D933F2CE4E}"/>
    <cellStyle name="Porcentual 2 2 10 2" xfId="21240" xr:uid="{DDD1BBAA-5691-41D4-88C0-8E402138D03C}"/>
    <cellStyle name="Porcentual 2 2 10 2 2" xfId="26796" xr:uid="{38BA1AB5-D6AA-4729-84F7-EE98F9765D7B}"/>
    <cellStyle name="Porcentual 2 2 10 2 3" xfId="32290" xr:uid="{A0E998F0-DA2E-4139-BDA3-67F32AE1D024}"/>
    <cellStyle name="Porcentual 2 2 10 2 4" xfId="37774" xr:uid="{5EF2C034-7792-473C-8C86-0372ADE4B7E0}"/>
    <cellStyle name="Porcentual 2 2 10 3" xfId="24067" xr:uid="{376DC150-9C3D-4D74-ACA4-1E54FDBFE29F}"/>
    <cellStyle name="Porcentual 2 2 10 4" xfId="29561" xr:uid="{88A7599F-B7BC-4E0F-8610-6667AFAFD81A}"/>
    <cellStyle name="Porcentual 2 2 10 5" xfId="35045" xr:uid="{16A87647-D8B3-4F05-AD8F-C9C2D21E883A}"/>
    <cellStyle name="Porcentual 2 2 2" xfId="6768" xr:uid="{AB5168A0-A305-4AF6-A377-A9572A860250}"/>
    <cellStyle name="Porcentual 2 2 2 2" xfId="15177" xr:uid="{22B18AE2-FC2A-4974-8D25-43D1A3D716E4}"/>
    <cellStyle name="Porcentual 2 2 2 2 2" xfId="22464" xr:uid="{6A9F456D-5BED-45CB-A497-06FB22BD7A7B}"/>
    <cellStyle name="Porcentual 2 2 2 2 2 2" xfId="28020" xr:uid="{C9E05301-1E28-4B62-843B-6D73B76EFAAC}"/>
    <cellStyle name="Porcentual 2 2 2 2 2 3" xfId="33514" xr:uid="{476F8CD3-BEB1-4E59-B9FA-85251E817E38}"/>
    <cellStyle name="Porcentual 2 2 2 2 2 4" xfId="38998" xr:uid="{DF8648C2-6A8F-468B-AB08-4389830585B0}"/>
    <cellStyle name="Porcentual 2 2 2 2 3" xfId="25291" xr:uid="{7FCA3518-C25F-4B42-A2C2-F8BB1250E76B}"/>
    <cellStyle name="Porcentual 2 2 2 2 4" xfId="30785" xr:uid="{8F0CA478-CA09-4DBC-9B54-7D3A3BF47FD7}"/>
    <cellStyle name="Porcentual 2 2 2 2 5" xfId="36269" xr:uid="{44EE5289-0188-455A-BE03-185BA5BE6E76}"/>
    <cellStyle name="Porcentual 2 2 2 3" xfId="12103" xr:uid="{BFEA56C8-36C1-408F-AEDA-A3925CC99DCC}"/>
    <cellStyle name="Porcentual 2 2 2 4" xfId="17339" xr:uid="{0CBE4ADB-6FBB-4218-BCD8-D9A3F234301B}"/>
    <cellStyle name="Porcentual 2 2 2 5" xfId="19579" xr:uid="{AFD9A174-A60C-421C-9164-41CDCFD8B887}"/>
    <cellStyle name="Porcentual 2 2 2 6" xfId="9920" xr:uid="{34A81DC3-18D8-45BE-8741-57D6D92DA16C}"/>
    <cellStyle name="Porcentual 2 2 2 6 2" xfId="21241" xr:uid="{2A3446F1-0366-4772-A443-60148FC53D58}"/>
    <cellStyle name="Porcentual 2 2 2 6 2 2" xfId="26797" xr:uid="{4B2AD204-86E6-4D2A-BF91-FC412255CCA1}"/>
    <cellStyle name="Porcentual 2 2 2 6 2 3" xfId="32291" xr:uid="{2497C5F7-8E8F-4A17-AD49-3C3C705B3CFE}"/>
    <cellStyle name="Porcentual 2 2 2 6 2 4" xfId="37775" xr:uid="{1A9E02FB-FAED-4D53-A0EA-350D2C2981E4}"/>
    <cellStyle name="Porcentual 2 2 2 6 3" xfId="24068" xr:uid="{CAB86CED-B80D-48A4-9FA1-308ECB4E9B5C}"/>
    <cellStyle name="Porcentual 2 2 2 6 4" xfId="29562" xr:uid="{4582A683-A7C7-4D35-B58D-6973528A6B26}"/>
    <cellStyle name="Porcentual 2 2 2 6 5" xfId="35046" xr:uid="{3385F902-557F-415C-87AC-23C817CDB8DE}"/>
    <cellStyle name="Porcentual 2 2 3" xfId="6769" xr:uid="{FC6FB53C-2751-4D44-9336-711743247CAD}"/>
    <cellStyle name="Porcentual 2 2 3 2" xfId="15178" xr:uid="{FD27288B-1F6F-4FA8-BB5E-B8071CF0133F}"/>
    <cellStyle name="Porcentual 2 2 3 2 2" xfId="22465" xr:uid="{EC962F4A-B21E-401E-8E88-FA03D07BC881}"/>
    <cellStyle name="Porcentual 2 2 3 2 2 2" xfId="28021" xr:uid="{5B93EA22-3902-4452-B139-3D69B9F16DC9}"/>
    <cellStyle name="Porcentual 2 2 3 2 2 3" xfId="33515" xr:uid="{104B41D6-C3E4-438A-9AC2-2125534BDE5F}"/>
    <cellStyle name="Porcentual 2 2 3 2 2 4" xfId="38999" xr:uid="{9213795F-35CC-4D31-A7B0-70A1A02965E9}"/>
    <cellStyle name="Porcentual 2 2 3 2 3" xfId="25292" xr:uid="{D5EE5086-BDD7-4786-BAA7-BDE9F34C5DEF}"/>
    <cellStyle name="Porcentual 2 2 3 2 4" xfId="30786" xr:uid="{441C806C-B092-4523-837B-7FF08A290C5E}"/>
    <cellStyle name="Porcentual 2 2 3 2 5" xfId="36270" xr:uid="{11D10A0E-2754-43C0-83B3-120DBFDAD7E3}"/>
    <cellStyle name="Porcentual 2 2 3 3" xfId="12483" xr:uid="{F6C20979-2E93-40EE-8760-F902E6EEE93B}"/>
    <cellStyle name="Porcentual 2 2 3 4" xfId="19580" xr:uid="{E8CA2D13-E2E1-4A6E-B9F5-4D9B1EFA973B}"/>
    <cellStyle name="Porcentual 2 2 3 5" xfId="9921" xr:uid="{30F43D44-151F-4363-87D8-736E9FAF8F23}"/>
    <cellStyle name="Porcentual 2 2 3 5 2" xfId="21242" xr:uid="{B31AA189-DEAC-4530-A30E-4BD347793126}"/>
    <cellStyle name="Porcentual 2 2 3 5 2 2" xfId="26798" xr:uid="{9F2B2B39-F261-44D6-9D0D-010CF8F47478}"/>
    <cellStyle name="Porcentual 2 2 3 5 2 3" xfId="32292" xr:uid="{624A0D29-FC6D-42AB-9CE0-0A69B220ACE7}"/>
    <cellStyle name="Porcentual 2 2 3 5 2 4" xfId="37776" xr:uid="{7B0C1084-2A3C-4479-A59B-0A7C32ACF1D5}"/>
    <cellStyle name="Porcentual 2 2 3 5 3" xfId="24069" xr:uid="{D4FDE631-63D5-437E-A176-D50F3C2D8037}"/>
    <cellStyle name="Porcentual 2 2 3 5 4" xfId="29563" xr:uid="{616B5A54-A1FA-4431-A23C-618857562806}"/>
    <cellStyle name="Porcentual 2 2 3 5 5" xfId="35047" xr:uid="{CB0395B8-9C2D-4F06-B0BC-441F7AAAF4C2}"/>
    <cellStyle name="Porcentual 2 2 4" xfId="7110" xr:uid="{03D33A28-2305-4962-BB2A-AD34A710CEAA}"/>
    <cellStyle name="Porcentual 2 2 4 2" xfId="19892" xr:uid="{92F86B24-3E1B-45A6-BCA2-EC013FF0CE03}"/>
    <cellStyle name="Porcentual 2 2 4 3" xfId="9922" xr:uid="{1C13B6D9-1108-4B3E-891F-355E100D1A0E}"/>
    <cellStyle name="Porcentual 2 2 4 3 2" xfId="21243" xr:uid="{B793FDF7-8C03-4E1E-B971-4552096EF8D3}"/>
    <cellStyle name="Porcentual 2 2 4 3 2 2" xfId="26799" xr:uid="{C9229E96-8055-4B32-99BF-AECA33ECC525}"/>
    <cellStyle name="Porcentual 2 2 4 3 2 3" xfId="32293" xr:uid="{12F2A2FE-E44E-43C1-89A0-64F3E17FA04B}"/>
    <cellStyle name="Porcentual 2 2 4 3 2 4" xfId="37777" xr:uid="{3BD37583-33BA-445F-8AB5-B06FC54EE5FA}"/>
    <cellStyle name="Porcentual 2 2 4 3 3" xfId="24070" xr:uid="{3AE97DF6-9D0B-4029-A212-07A94D30C992}"/>
    <cellStyle name="Porcentual 2 2 4 3 4" xfId="29564" xr:uid="{13B4EB98-195D-4D92-8548-5C44E303161F}"/>
    <cellStyle name="Porcentual 2 2 4 3 5" xfId="35048" xr:uid="{883F283C-13B3-4D54-9934-240C927493AE}"/>
    <cellStyle name="Porcentual 2 2 5" xfId="9923" xr:uid="{975F0205-AF7D-410F-9AF5-C65EACF22FF9}"/>
    <cellStyle name="Porcentual 2 2 5 2" xfId="21244" xr:uid="{896C79AA-64C7-4DEB-9376-3A4B1720D7A5}"/>
    <cellStyle name="Porcentual 2 2 5 2 2" xfId="26800" xr:uid="{ADB51F9F-0678-4995-B8C9-5A2611498D23}"/>
    <cellStyle name="Porcentual 2 2 5 2 3" xfId="32294" xr:uid="{E855A619-6323-4DDF-A705-40C45BB5167F}"/>
    <cellStyle name="Porcentual 2 2 5 2 4" xfId="37778" xr:uid="{02163647-28D6-46CC-96D6-765CB011730C}"/>
    <cellStyle name="Porcentual 2 2 5 3" xfId="24071" xr:uid="{3B321239-2137-4181-9FD7-6C7051BB73D2}"/>
    <cellStyle name="Porcentual 2 2 5 4" xfId="29565" xr:uid="{8BE9265F-3772-44D9-9ED3-0F67505D5854}"/>
    <cellStyle name="Porcentual 2 2 5 5" xfId="35049" xr:uid="{67A67B7C-9658-4477-B8D1-D80CD0A59F03}"/>
    <cellStyle name="Porcentual 2 2 6" xfId="15176" xr:uid="{A7CBC695-2C47-48CA-9C9C-02D965F58F4A}"/>
    <cellStyle name="Porcentual 2 2 6 2" xfId="22463" xr:uid="{884FF80C-9792-41A7-99A5-733552057930}"/>
    <cellStyle name="Porcentual 2 2 6 2 2" xfId="28019" xr:uid="{B53B94A5-54F1-426A-A4EB-12C1BC03D46B}"/>
    <cellStyle name="Porcentual 2 2 6 2 3" xfId="33513" xr:uid="{C942CD95-AF26-4765-9C63-386FDC49523B}"/>
    <cellStyle name="Porcentual 2 2 6 2 4" xfId="38997" xr:uid="{A181F0AD-E3F5-4E53-A62B-A83D679C5388}"/>
    <cellStyle name="Porcentual 2 2 6 3" xfId="25290" xr:uid="{901D362A-F3FE-47B2-8D6E-90ACFFB59DC0}"/>
    <cellStyle name="Porcentual 2 2 6 4" xfId="30784" xr:uid="{259AF791-4D28-45F9-91EE-E9D4D8B8FE00}"/>
    <cellStyle name="Porcentual 2 2 6 5" xfId="36268" xr:uid="{4932D637-81F1-4A43-AE22-A817A45EB702}"/>
    <cellStyle name="Porcentual 2 2 7" xfId="12102" xr:uid="{F5771527-D890-45CE-990A-80EBD76D7BEA}"/>
    <cellStyle name="Porcentual 2 2 8" xfId="17338" xr:uid="{3D2B1CF6-950C-4746-A9A4-86E093835DF6}"/>
    <cellStyle name="Porcentual 2 2 9" xfId="19578" xr:uid="{FD1E6B1C-56D1-4D57-A09C-1789F96F41F3}"/>
    <cellStyle name="Porcentual 2 3" xfId="6770" xr:uid="{068A0AD8-053C-48A8-8AEE-77B347DE8844}"/>
    <cellStyle name="Porcentual 2 3 10" xfId="9924" xr:uid="{BB512331-9C09-46A2-AB66-55C154BB9858}"/>
    <cellStyle name="Porcentual 2 3 10 2" xfId="21245" xr:uid="{43711A48-1237-495D-8C2E-B1A320675826}"/>
    <cellStyle name="Porcentual 2 3 10 2 2" xfId="26801" xr:uid="{C9903248-201D-44A2-9AA5-9A307CD3ACF0}"/>
    <cellStyle name="Porcentual 2 3 10 2 3" xfId="32295" xr:uid="{0D1DFF39-C490-4425-A4D8-9E4AA17D9ECC}"/>
    <cellStyle name="Porcentual 2 3 10 2 4" xfId="37779" xr:uid="{86D735A6-A23D-4940-A115-2BE2AC5235E6}"/>
    <cellStyle name="Porcentual 2 3 10 3" xfId="24072" xr:uid="{2A8F149A-EFE9-4524-B777-031FF8A0D54C}"/>
    <cellStyle name="Porcentual 2 3 10 4" xfId="29566" xr:uid="{CFD68B5E-E336-4C46-8715-CA4B3DE42ED7}"/>
    <cellStyle name="Porcentual 2 3 10 5" xfId="35050" xr:uid="{9CD61333-3B4D-4A4D-AE1F-896A14547715}"/>
    <cellStyle name="Porcentual 2 3 2" xfId="6771" xr:uid="{D4DF013E-FBEA-4F52-B9F5-D897FFEC1895}"/>
    <cellStyle name="Porcentual 2 3 2 2" xfId="15180" xr:uid="{954DCD00-EEDB-4CFE-8838-7A0C0F7973A4}"/>
    <cellStyle name="Porcentual 2 3 2 2 2" xfId="22467" xr:uid="{E52DB36B-3E3F-4D89-AD47-8FA41DDF7AFD}"/>
    <cellStyle name="Porcentual 2 3 2 2 2 2" xfId="28023" xr:uid="{12CF473F-4D6F-4808-ACFB-AC7A156383FA}"/>
    <cellStyle name="Porcentual 2 3 2 2 2 3" xfId="33517" xr:uid="{F0535060-61C6-44D4-A2B4-374D28A2E04E}"/>
    <cellStyle name="Porcentual 2 3 2 2 2 4" xfId="39001" xr:uid="{7CF104A4-B98B-4963-812B-FE6AAEB0D012}"/>
    <cellStyle name="Porcentual 2 3 2 2 3" xfId="25294" xr:uid="{E6AD7C28-B200-4A3E-8DB1-4DC9FABB2669}"/>
    <cellStyle name="Porcentual 2 3 2 2 4" xfId="30788" xr:uid="{18A6790A-F3A3-4F2A-AC6E-9470403A204E}"/>
    <cellStyle name="Porcentual 2 3 2 2 5" xfId="36272" xr:uid="{8FA626DE-EC96-46D7-94AB-B3852F78B049}"/>
    <cellStyle name="Porcentual 2 3 2 3" xfId="12105" xr:uid="{D0B9FF80-EBA9-445D-B3AE-F11ABA5B6855}"/>
    <cellStyle name="Porcentual 2 3 2 4" xfId="17341" xr:uid="{2C551294-4563-4FD2-BF20-70E39E86EFF5}"/>
    <cellStyle name="Porcentual 2 3 2 5" xfId="19582" xr:uid="{C9B1368D-81AB-4880-979A-6DD142D48B18}"/>
    <cellStyle name="Porcentual 2 3 2 6" xfId="9925" xr:uid="{F907109F-569A-4982-9BB2-FC1B455B19E7}"/>
    <cellStyle name="Porcentual 2 3 2 6 2" xfId="21246" xr:uid="{2D3D0ECE-3A89-4B33-89DE-987393BEF6D7}"/>
    <cellStyle name="Porcentual 2 3 2 6 2 2" xfId="26802" xr:uid="{05176417-9878-4465-AF1D-9F4C9D2C1397}"/>
    <cellStyle name="Porcentual 2 3 2 6 2 3" xfId="32296" xr:uid="{6E9B3BB7-80B0-4A1F-A633-3883E2973EF1}"/>
    <cellStyle name="Porcentual 2 3 2 6 2 4" xfId="37780" xr:uid="{AFEB621A-3FF9-4655-8922-336E98D085F8}"/>
    <cellStyle name="Porcentual 2 3 2 6 3" xfId="24073" xr:uid="{1F518C58-FB96-46CA-A5E8-DA0B96AD5308}"/>
    <cellStyle name="Porcentual 2 3 2 6 4" xfId="29567" xr:uid="{3D1CCECD-01B4-451E-9898-6B66BF9334B4}"/>
    <cellStyle name="Porcentual 2 3 2 6 5" xfId="35051" xr:uid="{DB3A842E-682A-4BD9-82C1-64098AB6851B}"/>
    <cellStyle name="Porcentual 2 3 3" xfId="6772" xr:uid="{591BB0B3-9845-42AB-84B2-410CA410632D}"/>
    <cellStyle name="Porcentual 2 3 3 2" xfId="15181" xr:uid="{EBFBC0CC-095D-4842-8DA0-AB9970555FD9}"/>
    <cellStyle name="Porcentual 2 3 3 2 2" xfId="22468" xr:uid="{114E9B38-F3FC-4780-A1FF-76D221D59933}"/>
    <cellStyle name="Porcentual 2 3 3 2 2 2" xfId="28024" xr:uid="{39AE059C-FDEA-4651-9484-9BE01D5A5221}"/>
    <cellStyle name="Porcentual 2 3 3 2 2 3" xfId="33518" xr:uid="{2A65A74C-518B-4868-BA64-0BF896C831D2}"/>
    <cellStyle name="Porcentual 2 3 3 2 2 4" xfId="39002" xr:uid="{2A956BE6-8D13-4D48-A519-12E06A7F881C}"/>
    <cellStyle name="Porcentual 2 3 3 2 3" xfId="25295" xr:uid="{C163D501-2A80-48D1-86B5-E67B4D1A5527}"/>
    <cellStyle name="Porcentual 2 3 3 2 4" xfId="30789" xr:uid="{F99588F7-9684-4187-8D64-052215A96793}"/>
    <cellStyle name="Porcentual 2 3 3 2 5" xfId="36273" xr:uid="{650998DF-BA82-47D7-9700-898E01E0B933}"/>
    <cellStyle name="Porcentual 2 3 3 3" xfId="12484" xr:uid="{E950B404-AE54-4B20-AB50-FBBE48626377}"/>
    <cellStyle name="Porcentual 2 3 3 4" xfId="19583" xr:uid="{99C888F2-CA4F-4D45-98FE-831D0858FFE1}"/>
    <cellStyle name="Porcentual 2 3 3 5" xfId="9926" xr:uid="{5261068A-F4FB-41EB-8664-0702C5165FAB}"/>
    <cellStyle name="Porcentual 2 3 3 5 2" xfId="21247" xr:uid="{624614DC-FA79-4CA6-A931-5CBFF5CEB84E}"/>
    <cellStyle name="Porcentual 2 3 3 5 2 2" xfId="26803" xr:uid="{02887623-886A-4B8E-B57D-F2F7B16879E1}"/>
    <cellStyle name="Porcentual 2 3 3 5 2 3" xfId="32297" xr:uid="{FDA87F8A-5E71-4214-87C0-EDD7D0F2C97C}"/>
    <cellStyle name="Porcentual 2 3 3 5 2 4" xfId="37781" xr:uid="{D193F164-7C81-4C13-8255-647ED1DB808A}"/>
    <cellStyle name="Porcentual 2 3 3 5 3" xfId="24074" xr:uid="{6B9B483A-E461-4A51-BC51-9FAFF2AF8526}"/>
    <cellStyle name="Porcentual 2 3 3 5 4" xfId="29568" xr:uid="{53480B41-6317-4175-86D4-6DFF7DC4C3D8}"/>
    <cellStyle name="Porcentual 2 3 3 5 5" xfId="35052" xr:uid="{B3FB09FC-9C6D-4534-99AB-A843967C73B9}"/>
    <cellStyle name="Porcentual 2 3 4" xfId="7111" xr:uid="{C23AF5D6-42B1-461F-885B-E8A4D5B8E929}"/>
    <cellStyle name="Porcentual 2 3 4 2" xfId="19893" xr:uid="{0F87207C-05BA-442C-94F0-5A7FCCFFBB95}"/>
    <cellStyle name="Porcentual 2 3 4 3" xfId="9927" xr:uid="{90F600D0-C66D-4341-80A5-003FBAAADA83}"/>
    <cellStyle name="Porcentual 2 3 4 3 2" xfId="21248" xr:uid="{1327C0DD-517D-46DE-9E95-20713BE5C867}"/>
    <cellStyle name="Porcentual 2 3 4 3 2 2" xfId="26804" xr:uid="{78236860-AD22-439D-B050-208F62BA61C9}"/>
    <cellStyle name="Porcentual 2 3 4 3 2 3" xfId="32298" xr:uid="{50557881-3517-45FF-A963-E97BC5A326CC}"/>
    <cellStyle name="Porcentual 2 3 4 3 2 4" xfId="37782" xr:uid="{52C30AF6-1845-48CA-A4AE-D5A3731F84B2}"/>
    <cellStyle name="Porcentual 2 3 4 3 3" xfId="24075" xr:uid="{133B6FB5-E8B7-4FFA-A739-9FDC440CE8C8}"/>
    <cellStyle name="Porcentual 2 3 4 3 4" xfId="29569" xr:uid="{22A7C260-D454-48D8-BDE6-E7482BF74DB7}"/>
    <cellStyle name="Porcentual 2 3 4 3 5" xfId="35053" xr:uid="{97FB30C4-F283-4BCE-9A34-05674E98C832}"/>
    <cellStyle name="Porcentual 2 3 5" xfId="9928" xr:uid="{C466EA68-FF88-40EB-800C-F25B05651864}"/>
    <cellStyle name="Porcentual 2 3 5 2" xfId="21249" xr:uid="{FBC35B44-EE3C-4F74-A3F7-0BA9E13F306D}"/>
    <cellStyle name="Porcentual 2 3 5 2 2" xfId="26805" xr:uid="{4AEB158C-A51E-47D7-879D-CAC86CC55690}"/>
    <cellStyle name="Porcentual 2 3 5 2 3" xfId="32299" xr:uid="{B5BE1EB6-8B5A-4114-B040-8C0C0E34A9B4}"/>
    <cellStyle name="Porcentual 2 3 5 2 4" xfId="37783" xr:uid="{FAE29D49-C298-473E-892E-01F7B4A91E02}"/>
    <cellStyle name="Porcentual 2 3 5 3" xfId="24076" xr:uid="{4DA4EAC4-0D28-45D9-8E7D-70723334D9F1}"/>
    <cellStyle name="Porcentual 2 3 5 4" xfId="29570" xr:uid="{AF440AA5-D048-4B93-A5E3-405E48E3F6A0}"/>
    <cellStyle name="Porcentual 2 3 5 5" xfId="35054" xr:uid="{06F7B49C-EAD8-4626-BE48-EE04AB918CBD}"/>
    <cellStyle name="Porcentual 2 3 6" xfId="15179" xr:uid="{C07F71B3-A938-4187-8BA8-4275C740F397}"/>
    <cellStyle name="Porcentual 2 3 6 2" xfId="22466" xr:uid="{181135F6-7115-4639-8146-363A8F2D96F3}"/>
    <cellStyle name="Porcentual 2 3 6 2 2" xfId="28022" xr:uid="{79E08135-E8C3-495F-96A2-2965A344B27E}"/>
    <cellStyle name="Porcentual 2 3 6 2 3" xfId="33516" xr:uid="{083798D3-C647-4134-9E96-75E55050C2D8}"/>
    <cellStyle name="Porcentual 2 3 6 2 4" xfId="39000" xr:uid="{673DC26C-EBD0-4656-B5E3-4EE37A221425}"/>
    <cellStyle name="Porcentual 2 3 6 3" xfId="25293" xr:uid="{B23C3AA6-13EE-48DA-8CD5-A645E1758FCA}"/>
    <cellStyle name="Porcentual 2 3 6 4" xfId="30787" xr:uid="{7D3E1D6C-062A-4757-AD4C-86EC7F4DD769}"/>
    <cellStyle name="Porcentual 2 3 6 5" xfId="36271" xr:uid="{147180EF-3FCB-42BD-8E22-0C300031E8C6}"/>
    <cellStyle name="Porcentual 2 3 7" xfId="12104" xr:uid="{3AFBA59F-4C63-44D4-836F-229C99144FC7}"/>
    <cellStyle name="Porcentual 2 3 8" xfId="17340" xr:uid="{34366E8D-4CBF-43D6-B91E-634CA13B511E}"/>
    <cellStyle name="Porcentual 2 3 9" xfId="19581" xr:uid="{D05BE326-A269-4FC8-A9A9-7B83B1A1BDAB}"/>
    <cellStyle name="Porcentual 2 4" xfId="6773" xr:uid="{B54B95A8-2101-4D4C-9FBC-038E052658D4}"/>
    <cellStyle name="Porcentual 2 4 2" xfId="15182" xr:uid="{9EBA5271-833C-4063-8F67-B90E60D10A55}"/>
    <cellStyle name="Porcentual 2 4 2 2" xfId="22469" xr:uid="{D216F68C-54CC-4BAA-93C5-4C8E58D35E12}"/>
    <cellStyle name="Porcentual 2 4 2 2 2" xfId="28025" xr:uid="{0FDEB15C-7F6B-4170-A783-6E8FEE25E2BE}"/>
    <cellStyle name="Porcentual 2 4 2 2 3" xfId="33519" xr:uid="{4FDD3A33-9A89-4F0C-A68C-6C85C4061354}"/>
    <cellStyle name="Porcentual 2 4 2 2 4" xfId="39003" xr:uid="{2FBA8AF9-1495-4134-AFD3-A7029B220CB7}"/>
    <cellStyle name="Porcentual 2 4 2 3" xfId="25296" xr:uid="{F4867D99-F0E2-4E43-95ED-F505B0B32274}"/>
    <cellStyle name="Porcentual 2 4 2 4" xfId="30790" xr:uid="{2B4E9D69-A293-4666-BF51-3722C4A505D1}"/>
    <cellStyle name="Porcentual 2 4 2 5" xfId="36274" xr:uid="{2FD1DBBD-F6AE-41FB-96FD-F1571AA7F84D}"/>
    <cellStyle name="Porcentual 2 4 3" xfId="12106" xr:uid="{842BDD1C-BBC7-4FD1-B60A-B5E6F9BC042B}"/>
    <cellStyle name="Porcentual 2 4 4" xfId="17342" xr:uid="{54CE752E-2B9A-4B72-A083-738D03394972}"/>
    <cellStyle name="Porcentual 2 4 5" xfId="19584" xr:uid="{D3F775CE-C0EB-4204-BC60-42D2FD172D79}"/>
    <cellStyle name="Porcentual 2 4 6" xfId="9929" xr:uid="{3ECEE11E-F901-4A09-A140-A8406728EF52}"/>
    <cellStyle name="Porcentual 2 4 6 2" xfId="21250" xr:uid="{B1EBA937-B225-4119-A262-7F2930A59962}"/>
    <cellStyle name="Porcentual 2 4 6 2 2" xfId="26806" xr:uid="{54DFACE3-8F30-4436-A334-8CEDD8DC9924}"/>
    <cellStyle name="Porcentual 2 4 6 2 3" xfId="32300" xr:uid="{638D392D-A2EF-485E-8DAC-B03D2A3AEAAD}"/>
    <cellStyle name="Porcentual 2 4 6 2 4" xfId="37784" xr:uid="{9139C836-B1A5-451E-B5BB-2513FCA82BB9}"/>
    <cellStyle name="Porcentual 2 4 6 3" xfId="24077" xr:uid="{86283B22-93EC-4E08-9513-F2036CC0F9C6}"/>
    <cellStyle name="Porcentual 2 4 6 4" xfId="29571" xr:uid="{C84C3350-6A71-4791-8272-DE0F97635850}"/>
    <cellStyle name="Porcentual 2 4 6 5" xfId="35055" xr:uid="{858B484E-DF82-44FB-B614-EF4474462F3C}"/>
    <cellStyle name="Porcentual 2 5" xfId="6774" xr:uid="{6A7966D5-3987-43FB-B075-72712C54879B}"/>
    <cellStyle name="Porcentual 2 5 2" xfId="15183" xr:uid="{5A6ECB04-4AB4-4251-9408-57445F19C386}"/>
    <cellStyle name="Porcentual 2 5 2 2" xfId="22470" xr:uid="{6F10BD11-E3EE-4E83-A6E0-FCD14F345FF6}"/>
    <cellStyle name="Porcentual 2 5 2 2 2" xfId="28026" xr:uid="{16FA2B6D-BDEE-4290-B118-07E027F1B188}"/>
    <cellStyle name="Porcentual 2 5 2 2 3" xfId="33520" xr:uid="{FC6C4BC4-8056-42EE-B447-087F0B9F5496}"/>
    <cellStyle name="Porcentual 2 5 2 2 4" xfId="39004" xr:uid="{C7AF67F7-AA18-4396-B35C-1E38F0EBC0E4}"/>
    <cellStyle name="Porcentual 2 5 2 3" xfId="25297" xr:uid="{0823E5E1-13D5-4DF2-8F3B-8D87DD83A2A5}"/>
    <cellStyle name="Porcentual 2 5 2 4" xfId="30791" xr:uid="{43AE23BF-3463-46BB-AC8C-03362F6403D3}"/>
    <cellStyle name="Porcentual 2 5 2 5" xfId="36275" xr:uid="{F068B945-C1B6-461C-AAB4-762266A21107}"/>
    <cellStyle name="Porcentual 2 5 3" xfId="12482" xr:uid="{F591D76D-C883-4C86-9F04-483CEFAF4E3E}"/>
    <cellStyle name="Porcentual 2 5 4" xfId="19585" xr:uid="{D7FF7718-4B31-4361-97D1-046F8DCB6BCB}"/>
    <cellStyle name="Porcentual 2 5 5" xfId="9930" xr:uid="{CEB9545E-50F1-453F-85EC-0C60268E2725}"/>
    <cellStyle name="Porcentual 2 5 5 2" xfId="21251" xr:uid="{1A5361A5-20D5-43C3-A5B6-2B40B82CFB3C}"/>
    <cellStyle name="Porcentual 2 5 5 2 2" xfId="26807" xr:uid="{EC1DBC25-04DD-4BCB-9D03-E94A3F92BAD2}"/>
    <cellStyle name="Porcentual 2 5 5 2 3" xfId="32301" xr:uid="{53E5128F-D662-4811-9693-D5DC9410AA29}"/>
    <cellStyle name="Porcentual 2 5 5 2 4" xfId="37785" xr:uid="{5559AABC-8D40-4CED-809C-DBB75FEB40D5}"/>
    <cellStyle name="Porcentual 2 5 5 3" xfId="24078" xr:uid="{6A04E487-BED7-4D4F-AE91-87349861959E}"/>
    <cellStyle name="Porcentual 2 5 5 4" xfId="29572" xr:uid="{80F6F7AD-7A81-4BCF-8821-7537D03D989C}"/>
    <cellStyle name="Porcentual 2 5 5 5" xfId="35056" xr:uid="{04B9D627-DE62-445F-89E2-C1B19927303F}"/>
    <cellStyle name="Porcentual 2 6" xfId="7109" xr:uid="{59A4A657-5A7D-43CD-9EC0-652AA67B5F76}"/>
    <cellStyle name="Porcentual 2 6 2" xfId="19891" xr:uid="{EC660424-E861-4B3C-AE3A-809F453667CD}"/>
    <cellStyle name="Porcentual 2 6 3" xfId="9931" xr:uid="{7DF2A28C-A9F7-469C-8296-B50AA12A5262}"/>
    <cellStyle name="Porcentual 2 6 3 2" xfId="21252" xr:uid="{3B6B2029-8072-4476-86EB-25AD8D862479}"/>
    <cellStyle name="Porcentual 2 6 3 2 2" xfId="26808" xr:uid="{5054233B-F3EE-4795-8759-E2E7C6175EBB}"/>
    <cellStyle name="Porcentual 2 6 3 2 3" xfId="32302" xr:uid="{32F04A6B-0B61-438B-8145-B6BB5F365018}"/>
    <cellStyle name="Porcentual 2 6 3 2 4" xfId="37786" xr:uid="{D0B1F96B-C161-4C4F-898B-47019B1EABC6}"/>
    <cellStyle name="Porcentual 2 6 3 3" xfId="24079" xr:uid="{D4004B8E-E6FA-4745-A46B-71A369061889}"/>
    <cellStyle name="Porcentual 2 6 3 4" xfId="29573" xr:uid="{46E50719-BD28-4FEC-A47F-C347CD6CE9F0}"/>
    <cellStyle name="Porcentual 2 6 3 5" xfId="35057" xr:uid="{81947B6B-7F3C-4A86-A8A2-C3E43354ADF0}"/>
    <cellStyle name="Porcentual 2 7" xfId="9932" xr:uid="{AD6D02C5-C20E-4416-BB91-E12354102C4B}"/>
    <cellStyle name="Porcentual 2 7 2" xfId="21253" xr:uid="{62184C14-FAF4-471D-A67C-5D54DEC65DC5}"/>
    <cellStyle name="Porcentual 2 7 2 2" xfId="26809" xr:uid="{08887990-6F96-4E08-93F4-AD800164C694}"/>
    <cellStyle name="Porcentual 2 7 2 3" xfId="32303" xr:uid="{069E0163-A981-4691-B481-E012846A1647}"/>
    <cellStyle name="Porcentual 2 7 2 4" xfId="37787" xr:uid="{6ADBCE2E-D2E0-4D8F-8549-D31561083DD8}"/>
    <cellStyle name="Porcentual 2 7 3" xfId="24080" xr:uid="{6B109D4E-0BF1-4E7F-8960-871A98AB753E}"/>
    <cellStyle name="Porcentual 2 7 4" xfId="29574" xr:uid="{7C83A591-179A-43A0-814C-7AC4FF5BB23D}"/>
    <cellStyle name="Porcentual 2 7 5" xfId="35058" xr:uid="{B13D3A5D-0D97-4F1D-ABFF-65C5A138CA6B}"/>
    <cellStyle name="Porcentual 2 8" xfId="15175" xr:uid="{72DC08EC-0915-4103-B009-8574F1AF86F4}"/>
    <cellStyle name="Porcentual 2 8 2" xfId="22462" xr:uid="{F4ADC08A-4D9E-4C94-849E-DA91D4C73004}"/>
    <cellStyle name="Porcentual 2 8 2 2" xfId="28018" xr:uid="{EF79CAAD-DEBB-4236-9910-74404404352C}"/>
    <cellStyle name="Porcentual 2 8 2 3" xfId="33512" xr:uid="{9818B1D0-325E-47DD-99A0-7D98871AFC73}"/>
    <cellStyle name="Porcentual 2 8 2 4" xfId="38996" xr:uid="{6CF28382-F569-4169-B544-82E25F9BF919}"/>
    <cellStyle name="Porcentual 2 8 3" xfId="25289" xr:uid="{28F5FC39-2731-4122-8A31-63803957492E}"/>
    <cellStyle name="Porcentual 2 8 4" xfId="30783" xr:uid="{CE66DE75-5B9A-42AE-A0B4-5EDDE64F6077}"/>
    <cellStyle name="Porcentual 2 8 5" xfId="36267" xr:uid="{D17F6BE6-80BF-4D1B-9CE8-94F11B7B31BB}"/>
    <cellStyle name="Porcentual 2 9" xfId="12101" xr:uid="{F4FA8898-EA44-4B7A-9F52-1969BC33F8C8}"/>
    <cellStyle name="Porcentual 3" xfId="6775" xr:uid="{32C3EFA1-FA6B-44BA-B168-4E354E2A8B77}"/>
    <cellStyle name="Porcentual 3 10" xfId="9933" xr:uid="{9A8B94B4-9298-4EE6-A111-3EB408844853}"/>
    <cellStyle name="Porcentual 3 10 2" xfId="21254" xr:uid="{CC7C6E56-5563-4E2E-97D8-BB6598526015}"/>
    <cellStyle name="Porcentual 3 10 2 2" xfId="26810" xr:uid="{79971D4A-4560-44D0-85ED-8FEA2D131B10}"/>
    <cellStyle name="Porcentual 3 10 2 3" xfId="32304" xr:uid="{4C0F453A-C8F8-42EC-8C04-9F368ECF039B}"/>
    <cellStyle name="Porcentual 3 10 2 4" xfId="37788" xr:uid="{1B7C28BC-FE25-4C60-8814-7BD766A83C30}"/>
    <cellStyle name="Porcentual 3 10 3" xfId="24081" xr:uid="{8C7078E7-7C50-4BC6-8016-68174AD97233}"/>
    <cellStyle name="Porcentual 3 10 4" xfId="29575" xr:uid="{8A692372-1283-415A-B27E-425A0DD1F236}"/>
    <cellStyle name="Porcentual 3 10 5" xfId="35059" xr:uid="{CEB1AF2D-51E7-4CAE-ABEE-772FF207F171}"/>
    <cellStyle name="Porcentual 3 2" xfId="6776" xr:uid="{3A59515B-922B-4D8A-BC52-DD6D0053A741}"/>
    <cellStyle name="Porcentual 3 2 2" xfId="15185" xr:uid="{F5970586-E611-451F-9067-48C05613CCC1}"/>
    <cellStyle name="Porcentual 3 2 2 2" xfId="22472" xr:uid="{A124ED2B-FFD2-4E71-9B0F-85751D1722AC}"/>
    <cellStyle name="Porcentual 3 2 2 2 2" xfId="28028" xr:uid="{D21F1F73-DC23-4497-B655-BE1CED4D76BD}"/>
    <cellStyle name="Porcentual 3 2 2 2 3" xfId="33522" xr:uid="{510BD19F-76AF-4E4E-9001-7591928704D4}"/>
    <cellStyle name="Porcentual 3 2 2 2 4" xfId="39006" xr:uid="{9EBC1BD4-BE92-4246-A27D-18D924E6FC8F}"/>
    <cellStyle name="Porcentual 3 2 2 3" xfId="25299" xr:uid="{CBC278AC-5F10-455F-A761-313447B8DDA4}"/>
    <cellStyle name="Porcentual 3 2 2 4" xfId="30793" xr:uid="{16FC0B67-180B-4B57-A81B-D337C9350A90}"/>
    <cellStyle name="Porcentual 3 2 2 5" xfId="36277" xr:uid="{07129D48-7C6C-4B8D-92B8-43FB4F784033}"/>
    <cellStyle name="Porcentual 3 2 3" xfId="12108" xr:uid="{271C908A-58D9-49D0-A516-3AB0FB850E36}"/>
    <cellStyle name="Porcentual 3 2 4" xfId="17344" xr:uid="{5EA38348-2FBB-4B5C-BA47-284BF5CC1947}"/>
    <cellStyle name="Porcentual 3 2 5" xfId="19587" xr:uid="{251A9725-1D28-443D-8E9A-075DEFE4D9A1}"/>
    <cellStyle name="Porcentual 3 2 6" xfId="9934" xr:uid="{2E1C79C1-83D1-48E0-963A-7139F73384A2}"/>
    <cellStyle name="Porcentual 3 2 6 2" xfId="21255" xr:uid="{B4FC9AAF-5FE9-4DAA-95BD-38EAC61D0241}"/>
    <cellStyle name="Porcentual 3 2 6 2 2" xfId="26811" xr:uid="{433B8FC0-CC16-430B-BACF-765A2F6BFCE5}"/>
    <cellStyle name="Porcentual 3 2 6 2 3" xfId="32305" xr:uid="{332B553D-5759-49A9-9695-FBAB424CCCEA}"/>
    <cellStyle name="Porcentual 3 2 6 2 4" xfId="37789" xr:uid="{ECDE92BF-BB22-46BD-95A3-B2E054F8F66A}"/>
    <cellStyle name="Porcentual 3 2 6 3" xfId="24082" xr:uid="{5225FF3C-FF0D-4700-A16E-FAA27FEB032C}"/>
    <cellStyle name="Porcentual 3 2 6 4" xfId="29576" xr:uid="{BD8C2A80-59EB-4251-990A-E4262C601383}"/>
    <cellStyle name="Porcentual 3 2 6 5" xfId="35060" xr:uid="{BBB2D9C8-0FC8-4CC1-A313-58CFD0D47704}"/>
    <cellStyle name="Porcentual 3 3" xfId="6777" xr:uid="{A89D80A2-0FA3-45D6-94FD-5818A1FB4E35}"/>
    <cellStyle name="Porcentual 3 3 2" xfId="15186" xr:uid="{1C52E96E-FB37-43C2-95F8-BB3960A58197}"/>
    <cellStyle name="Porcentual 3 3 2 2" xfId="22473" xr:uid="{735EF062-C737-412F-AD29-5E1732AFBFBC}"/>
    <cellStyle name="Porcentual 3 3 2 2 2" xfId="28029" xr:uid="{42B22981-1417-4781-BFE8-1E6C886F2DB4}"/>
    <cellStyle name="Porcentual 3 3 2 2 3" xfId="33523" xr:uid="{4AF6996B-95A0-4DBF-ADEB-0441D60EDCA3}"/>
    <cellStyle name="Porcentual 3 3 2 2 4" xfId="39007" xr:uid="{1C199DCB-20D8-448F-AB43-F4D974E0C75D}"/>
    <cellStyle name="Porcentual 3 3 2 3" xfId="25300" xr:uid="{7FA24D28-158F-42CD-8737-11160C98E4D4}"/>
    <cellStyle name="Porcentual 3 3 2 4" xfId="30794" xr:uid="{AE091B30-E47A-4CCB-A7C0-0120B044BCB6}"/>
    <cellStyle name="Porcentual 3 3 2 5" xfId="36278" xr:uid="{1F2D413C-AC5B-4382-96EC-D79441EE909C}"/>
    <cellStyle name="Porcentual 3 3 3" xfId="12485" xr:uid="{5F00D023-E823-4A51-A034-042F92AF9031}"/>
    <cellStyle name="Porcentual 3 3 4" xfId="19588" xr:uid="{2F824295-1423-47C8-9860-5ABA52E2E71A}"/>
    <cellStyle name="Porcentual 3 3 5" xfId="9935" xr:uid="{8BF0334B-93FD-477B-A1A4-D5E39E570ACB}"/>
    <cellStyle name="Porcentual 3 3 5 2" xfId="21256" xr:uid="{F0289183-5CDF-4CCE-ABF4-F97B6104C856}"/>
    <cellStyle name="Porcentual 3 3 5 2 2" xfId="26812" xr:uid="{01B0962F-6307-4228-B2CA-565C728E3FF2}"/>
    <cellStyle name="Porcentual 3 3 5 2 3" xfId="32306" xr:uid="{F760217D-C09B-472B-9DA2-C4AF7E9479B7}"/>
    <cellStyle name="Porcentual 3 3 5 2 4" xfId="37790" xr:uid="{EDEC0165-B316-4D73-A2C3-5634837325AF}"/>
    <cellStyle name="Porcentual 3 3 5 3" xfId="24083" xr:uid="{E6095C42-7B89-4B62-AE4C-D01827EA60BE}"/>
    <cellStyle name="Porcentual 3 3 5 4" xfId="29577" xr:uid="{A131B7E6-BA32-4EFF-B3D2-C9F87BBF9E77}"/>
    <cellStyle name="Porcentual 3 3 5 5" xfId="35061" xr:uid="{1A9063BD-6481-4CEE-95E0-FF9B905A3D9E}"/>
    <cellStyle name="Porcentual 3 4" xfId="7112" xr:uid="{2130D130-C9FA-453A-9211-93E2113AD990}"/>
    <cellStyle name="Porcentual 3 4 2" xfId="19894" xr:uid="{B5603672-1651-41B0-99FD-866DC63B7F0C}"/>
    <cellStyle name="Porcentual 3 4 3" xfId="9936" xr:uid="{C97FA247-FACA-45E6-AC3C-0B703E56D7CE}"/>
    <cellStyle name="Porcentual 3 4 3 2" xfId="21257" xr:uid="{4CC55C51-681C-4A8F-9173-A56FC5FC1F76}"/>
    <cellStyle name="Porcentual 3 4 3 2 2" xfId="26813" xr:uid="{ACB68F4B-9527-4366-908F-316FF8755B02}"/>
    <cellStyle name="Porcentual 3 4 3 2 3" xfId="32307" xr:uid="{8EC3681C-6F46-407F-AF2F-16472B419FC6}"/>
    <cellStyle name="Porcentual 3 4 3 2 4" xfId="37791" xr:uid="{5CBE33FB-5AF2-46AF-A47B-FC24C50BF917}"/>
    <cellStyle name="Porcentual 3 4 3 3" xfId="24084" xr:uid="{53691AD9-F6F4-4AE1-AFFB-4CE404CD1654}"/>
    <cellStyle name="Porcentual 3 4 3 4" xfId="29578" xr:uid="{96C70D6F-AD1B-4143-8474-37B038055F7E}"/>
    <cellStyle name="Porcentual 3 4 3 5" xfId="35062" xr:uid="{4E9AC630-8D2E-4DDF-BF2C-122CF452C16A}"/>
    <cellStyle name="Porcentual 3 5" xfId="9937" xr:uid="{089811F3-F4D7-44CC-8CFE-E3450F4A7B9E}"/>
    <cellStyle name="Porcentual 3 5 2" xfId="21258" xr:uid="{E550DCAB-ACB3-4A02-A990-474D916B1117}"/>
    <cellStyle name="Porcentual 3 5 2 2" xfId="26814" xr:uid="{69635DE5-9A67-4593-930B-D21A4EC69A21}"/>
    <cellStyle name="Porcentual 3 5 2 3" xfId="32308" xr:uid="{9E63819C-8787-4330-87CA-8136AD0914FE}"/>
    <cellStyle name="Porcentual 3 5 2 4" xfId="37792" xr:uid="{9D5667B0-78D7-4BF1-AB06-B21D9BF7D3D5}"/>
    <cellStyle name="Porcentual 3 5 3" xfId="24085" xr:uid="{77E3C45F-B38D-4D23-AC07-59AECE92EDE0}"/>
    <cellStyle name="Porcentual 3 5 4" xfId="29579" xr:uid="{D0AC3202-9F46-4272-ACAA-6FF1524D065C}"/>
    <cellStyle name="Porcentual 3 5 5" xfId="35063" xr:uid="{DD134983-27A3-4EC1-85C8-CE90EF93D6C0}"/>
    <cellStyle name="Porcentual 3 6" xfId="15184" xr:uid="{40510F37-CE56-41D5-8752-08A6F83BEFDB}"/>
    <cellStyle name="Porcentual 3 6 2" xfId="22471" xr:uid="{6B3129FD-A5D3-49DD-94C4-BF6E5430F9E5}"/>
    <cellStyle name="Porcentual 3 6 2 2" xfId="28027" xr:uid="{68290BBC-8916-4677-A45E-7748D279DAFD}"/>
    <cellStyle name="Porcentual 3 6 2 3" xfId="33521" xr:uid="{D24A2088-3F42-487E-BA8F-85E7E30B0299}"/>
    <cellStyle name="Porcentual 3 6 2 4" xfId="39005" xr:uid="{E9DDEDD2-3BC1-4191-8285-A7EF9F87E464}"/>
    <cellStyle name="Porcentual 3 6 3" xfId="25298" xr:uid="{3BE7E81E-9278-453C-A380-8E489BF8D249}"/>
    <cellStyle name="Porcentual 3 6 4" xfId="30792" xr:uid="{2D2C4735-AEA2-490A-AC31-A05CA27B2716}"/>
    <cellStyle name="Porcentual 3 6 5" xfId="36276" xr:uid="{C7001CDC-030E-4675-880F-8A66420354DA}"/>
    <cellStyle name="Porcentual 3 7" xfId="12107" xr:uid="{0C2AFF7C-65E9-422A-8339-43AF73356C37}"/>
    <cellStyle name="Porcentual 3 8" xfId="17343" xr:uid="{3C64B063-0B0B-4A43-9F20-3EE3887E9DED}"/>
    <cellStyle name="Porcentual 3 9" xfId="19586" xr:uid="{278AB7D1-460C-403C-9FCF-FC45FC2800AE}"/>
    <cellStyle name="Porcentual 4" xfId="6778" xr:uid="{387C2048-6D17-41C8-ACC8-AF5AFC35CA89}"/>
    <cellStyle name="Porcentual 4 10" xfId="12109" xr:uid="{149837C1-49BA-4F30-BD57-46697341BB6A}"/>
    <cellStyle name="Porcentual 4 11" xfId="17345" xr:uid="{07BB6ABE-DD6C-408E-94A6-7418E4DF90FD}"/>
    <cellStyle name="Porcentual 4 12" xfId="19589" xr:uid="{C6288ACA-5A5B-454D-9811-77ADF87E0CD7}"/>
    <cellStyle name="Porcentual 4 13" xfId="9938" xr:uid="{916BAD18-76EB-4D48-9776-825DC615C5C8}"/>
    <cellStyle name="Porcentual 4 13 2" xfId="21259" xr:uid="{5C783171-117F-4E49-BF79-3882FAB44794}"/>
    <cellStyle name="Porcentual 4 13 2 2" xfId="26815" xr:uid="{07AA7D3F-EDC3-42FA-8BE1-2D736DF017DD}"/>
    <cellStyle name="Porcentual 4 13 2 3" xfId="32309" xr:uid="{7B13298A-9103-4640-A508-2ECC7939B63C}"/>
    <cellStyle name="Porcentual 4 13 2 4" xfId="37793" xr:uid="{22445EA2-3CBD-4478-AAF6-12141966C448}"/>
    <cellStyle name="Porcentual 4 13 3" xfId="24086" xr:uid="{68665CB4-3EB0-4142-9C89-F9F379B08813}"/>
    <cellStyle name="Porcentual 4 13 4" xfId="29580" xr:uid="{38655B86-4852-440D-AF3C-DAB5E7B04062}"/>
    <cellStyle name="Porcentual 4 13 5" xfId="35064" xr:uid="{CB5E11FE-D1E5-479D-96B9-B9A15BD66812}"/>
    <cellStyle name="Porcentual 4 2" xfId="6779" xr:uid="{9AA12D6C-5DB7-4262-829F-66A4D0335FD2}"/>
    <cellStyle name="Porcentual 4 2 10" xfId="17346" xr:uid="{FB7A8C91-DF82-4D15-AA31-2303FC08B9EF}"/>
    <cellStyle name="Porcentual 4 2 11" xfId="19590" xr:uid="{B3ADE6D7-0317-4735-8A71-D4DA574B04A2}"/>
    <cellStyle name="Porcentual 4 2 12" xfId="9939" xr:uid="{EF386EF5-E96B-4AF5-AAAA-5570394A95C3}"/>
    <cellStyle name="Porcentual 4 2 12 2" xfId="21260" xr:uid="{15BB0C45-3EA0-4C3B-8C84-B3275446BC6D}"/>
    <cellStyle name="Porcentual 4 2 12 2 2" xfId="26816" xr:uid="{E46E3247-D800-406E-97C8-BF5DCEC0E936}"/>
    <cellStyle name="Porcentual 4 2 12 2 3" xfId="32310" xr:uid="{4BCFA63D-2A06-421B-A864-B92ADB396518}"/>
    <cellStyle name="Porcentual 4 2 12 2 4" xfId="37794" xr:uid="{300F3BEA-80D0-4610-A867-54E5E6047590}"/>
    <cellStyle name="Porcentual 4 2 12 3" xfId="24087" xr:uid="{139774A3-9438-44DA-AC4D-ED7FE4E02275}"/>
    <cellStyle name="Porcentual 4 2 12 4" xfId="29581" xr:uid="{4118D5ED-5B81-45EB-80E3-9F7ABB563F5A}"/>
    <cellStyle name="Porcentual 4 2 12 5" xfId="35065" xr:uid="{1B165FFA-3350-4E2E-A10D-CEE888989680}"/>
    <cellStyle name="Porcentual 4 2 2" xfId="6780" xr:uid="{B11603FC-0BE3-430D-B68F-253EBE7D2031}"/>
    <cellStyle name="Porcentual 4 2 2 2" xfId="15189" xr:uid="{BCFC1CAD-0328-4B25-BA7D-ABFDCE652E31}"/>
    <cellStyle name="Porcentual 4 2 2 2 2" xfId="22476" xr:uid="{CB0E2F10-6967-4A8F-B52F-EFB11E70F224}"/>
    <cellStyle name="Porcentual 4 2 2 2 2 2" xfId="28032" xr:uid="{B81DDDD4-E48A-47BD-9B54-E81812EC2EF1}"/>
    <cellStyle name="Porcentual 4 2 2 2 2 3" xfId="33526" xr:uid="{61DFAEEC-B772-4813-8427-C99D1E69C6CB}"/>
    <cellStyle name="Porcentual 4 2 2 2 2 4" xfId="39010" xr:uid="{F9F12214-EC5E-4231-8528-F242E76DE903}"/>
    <cellStyle name="Porcentual 4 2 2 2 3" xfId="25303" xr:uid="{B874165D-E100-4747-B117-997F9F38D776}"/>
    <cellStyle name="Porcentual 4 2 2 2 4" xfId="30797" xr:uid="{6FC8A30E-531B-4972-BB95-5C5E564EFB11}"/>
    <cellStyle name="Porcentual 4 2 2 2 5" xfId="36281" xr:uid="{DA6FED58-3265-45E4-B34D-73254B3F71CF}"/>
    <cellStyle name="Porcentual 4 2 2 3" xfId="12111" xr:uid="{D60FAF7E-41C8-4EF5-A42F-7F98E1B815CF}"/>
    <cellStyle name="Porcentual 4 2 2 4" xfId="17347" xr:uid="{3E13F9FB-B1A9-4B07-9B40-1AB60BA47881}"/>
    <cellStyle name="Porcentual 4 2 2 5" xfId="19591" xr:uid="{F1E40374-5451-41E1-BFF2-EA142E8A63D6}"/>
    <cellStyle name="Porcentual 4 2 2 6" xfId="9940" xr:uid="{50E0A30F-2A73-451C-9E07-5FA62245DFA5}"/>
    <cellStyle name="Porcentual 4 2 2 6 2" xfId="21261" xr:uid="{D0E918BD-D763-4B54-9C3D-6B0D3DC5B22A}"/>
    <cellStyle name="Porcentual 4 2 2 6 2 2" xfId="26817" xr:uid="{2532BEEA-859B-48F7-8A15-B8BA58AD2218}"/>
    <cellStyle name="Porcentual 4 2 2 6 2 3" xfId="32311" xr:uid="{872998CF-99ED-4AEE-95FC-B43F6A95A480}"/>
    <cellStyle name="Porcentual 4 2 2 6 2 4" xfId="37795" xr:uid="{DDBA05A0-95AE-46A5-97E5-F73AFAAE3B1A}"/>
    <cellStyle name="Porcentual 4 2 2 6 3" xfId="24088" xr:uid="{4892A8FD-91B7-4AB4-A63E-3C73B5D512C7}"/>
    <cellStyle name="Porcentual 4 2 2 6 4" xfId="29582" xr:uid="{EEEE5407-E4BD-4588-9159-2042E3BEBC88}"/>
    <cellStyle name="Porcentual 4 2 2 6 5" xfId="35066" xr:uid="{4FD50263-3B8F-4B7A-86C0-AEAFA0A60D8F}"/>
    <cellStyle name="Porcentual 4 2 3" xfId="6781" xr:uid="{B2EE2DA6-1C76-4D81-95D6-AECC8E17F241}"/>
    <cellStyle name="Porcentual 4 2 3 2" xfId="15190" xr:uid="{4E5337A9-68B8-48FD-856D-524D325F6A61}"/>
    <cellStyle name="Porcentual 4 2 3 2 2" xfId="22477" xr:uid="{8E03F6D5-E14D-4F28-A236-5E07BBC27D94}"/>
    <cellStyle name="Porcentual 4 2 3 2 2 2" xfId="28033" xr:uid="{E672E7F2-AE8B-41B4-802C-1ABD6FEAE196}"/>
    <cellStyle name="Porcentual 4 2 3 2 2 3" xfId="33527" xr:uid="{D9A343A6-AEE6-4756-AF7B-00AB90C4E86D}"/>
    <cellStyle name="Porcentual 4 2 3 2 2 4" xfId="39011" xr:uid="{D5329797-F8EF-4932-B8F0-0044B799F435}"/>
    <cellStyle name="Porcentual 4 2 3 2 3" xfId="25304" xr:uid="{7B9AC634-27E8-4991-A6BC-BD63A5EEA98F}"/>
    <cellStyle name="Porcentual 4 2 3 2 4" xfId="30798" xr:uid="{E203FADA-B523-431B-9B5A-57B8A210EAD9}"/>
    <cellStyle name="Porcentual 4 2 3 2 5" xfId="36282" xr:uid="{6C420E35-AC37-4CA8-B1CF-C0DF1F69BF33}"/>
    <cellStyle name="Porcentual 4 2 3 3" xfId="12112" xr:uid="{605C1FFF-35E6-4ABC-835A-3B74E8B7CF61}"/>
    <cellStyle name="Porcentual 4 2 3 4" xfId="17348" xr:uid="{32BA685D-E2EA-447A-A955-0FCF1BAA3F62}"/>
    <cellStyle name="Porcentual 4 2 3 5" xfId="19592" xr:uid="{DC79A805-543A-4C16-8256-A71DCF99E7AF}"/>
    <cellStyle name="Porcentual 4 2 3 6" xfId="9941" xr:uid="{E7EC5DAF-979A-4F80-B5F0-68E6D90B5934}"/>
    <cellStyle name="Porcentual 4 2 3 6 2" xfId="21262" xr:uid="{E8B92B06-8E23-4C2A-913B-519F52AFF15A}"/>
    <cellStyle name="Porcentual 4 2 3 6 2 2" xfId="26818" xr:uid="{B4B9CFBE-4F8D-4CA2-ABAD-DFFF6C14255D}"/>
    <cellStyle name="Porcentual 4 2 3 6 2 3" xfId="32312" xr:uid="{3117454E-0681-40E5-BC36-C40CBD76D878}"/>
    <cellStyle name="Porcentual 4 2 3 6 2 4" xfId="37796" xr:uid="{31BF9A1B-4A48-48EC-9640-40AFBA1B4E79}"/>
    <cellStyle name="Porcentual 4 2 3 6 3" xfId="24089" xr:uid="{9F02E82B-C90D-47EE-B3D0-544523E29AEC}"/>
    <cellStyle name="Porcentual 4 2 3 6 4" xfId="29583" xr:uid="{C2A587F9-C691-40D3-9BA2-A97FBC786B4F}"/>
    <cellStyle name="Porcentual 4 2 3 6 5" xfId="35067" xr:uid="{F46E348F-C35F-4AC5-BABA-0C5C0A20C991}"/>
    <cellStyle name="Porcentual 4 2 4" xfId="6782" xr:uid="{11CC5434-9D14-4CCA-9A7A-2DA3E79869AC}"/>
    <cellStyle name="Porcentual 4 2 4 2" xfId="15191" xr:uid="{F8EECD0F-D7A9-4245-A3BF-C97322DFA9DD}"/>
    <cellStyle name="Porcentual 4 2 4 2 2" xfId="22478" xr:uid="{5EB983DB-375E-47BB-A54C-E055D4E92C41}"/>
    <cellStyle name="Porcentual 4 2 4 2 2 2" xfId="28034" xr:uid="{4482DD3D-0A76-4BB0-83CC-B084F35FCA53}"/>
    <cellStyle name="Porcentual 4 2 4 2 2 3" xfId="33528" xr:uid="{EDD6FE1A-6DA3-465C-B6AA-D2E05B302421}"/>
    <cellStyle name="Porcentual 4 2 4 2 2 4" xfId="39012" xr:uid="{07E8A960-CE7F-44B3-8219-73D6069D59FB}"/>
    <cellStyle name="Porcentual 4 2 4 2 3" xfId="25305" xr:uid="{DBD93D52-30CC-4ED8-A165-C89C826C7649}"/>
    <cellStyle name="Porcentual 4 2 4 2 4" xfId="30799" xr:uid="{61747C6D-8C32-496A-833B-6A25B9A86BB9}"/>
    <cellStyle name="Porcentual 4 2 4 2 5" xfId="36283" xr:uid="{BB920580-2ECA-4076-ADC0-C38EFECC633B}"/>
    <cellStyle name="Porcentual 4 2 4 3" xfId="12113" xr:uid="{1B1DBA0B-9059-4150-B7F4-2EA1B7A56CC0}"/>
    <cellStyle name="Porcentual 4 2 4 4" xfId="17349" xr:uid="{BB5D1437-A3BD-476F-B060-D804419DDEEB}"/>
    <cellStyle name="Porcentual 4 2 4 5" xfId="19593" xr:uid="{ED7A9077-1868-48A3-9D20-F6F088E4AD89}"/>
    <cellStyle name="Porcentual 4 2 4 6" xfId="9942" xr:uid="{1D8C644C-1115-4518-A820-3AB26B1C61CE}"/>
    <cellStyle name="Porcentual 4 2 4 6 2" xfId="21263" xr:uid="{26DC843C-B974-4139-8A8F-2737D6CE96E9}"/>
    <cellStyle name="Porcentual 4 2 4 6 2 2" xfId="26819" xr:uid="{5793C0F6-417C-43C7-AE5A-D342CCA67585}"/>
    <cellStyle name="Porcentual 4 2 4 6 2 3" xfId="32313" xr:uid="{11D92434-B15C-4E6D-8E06-CCB8DDD5CA30}"/>
    <cellStyle name="Porcentual 4 2 4 6 2 4" xfId="37797" xr:uid="{20CA943C-8014-4D33-A26A-D3093D3D870A}"/>
    <cellStyle name="Porcentual 4 2 4 6 3" xfId="24090" xr:uid="{4A39468E-72A0-4CC6-BD60-514D94A6731E}"/>
    <cellStyle name="Porcentual 4 2 4 6 4" xfId="29584" xr:uid="{9FD6F8C8-93CC-4894-9BB1-B3FB6386C80B}"/>
    <cellStyle name="Porcentual 4 2 4 6 5" xfId="35068" xr:uid="{923272AB-04E4-44E4-9C6B-58944368BE71}"/>
    <cellStyle name="Porcentual 4 2 5" xfId="6783" xr:uid="{AEBC86EC-2DDA-479F-805B-B5B73067D05B}"/>
    <cellStyle name="Porcentual 4 2 5 2" xfId="15192" xr:uid="{AA3BEC4D-EFEA-4218-AE84-18E7CDAF75FF}"/>
    <cellStyle name="Porcentual 4 2 5 2 2" xfId="22479" xr:uid="{597A9AB9-670C-45C7-AEC0-B441470B6FF4}"/>
    <cellStyle name="Porcentual 4 2 5 2 2 2" xfId="28035" xr:uid="{CB2A6B97-9665-473E-B9CF-CFD41B4E8FAD}"/>
    <cellStyle name="Porcentual 4 2 5 2 2 3" xfId="33529" xr:uid="{B9F20F6A-53C7-4CF6-B70D-CF19E56A8F4E}"/>
    <cellStyle name="Porcentual 4 2 5 2 2 4" xfId="39013" xr:uid="{486AE5C1-0092-4EBD-85E7-CD2C47D4ECD3}"/>
    <cellStyle name="Porcentual 4 2 5 2 3" xfId="25306" xr:uid="{8CDEBDA6-F79A-46A5-ADD7-3BFA7EA66A27}"/>
    <cellStyle name="Porcentual 4 2 5 2 4" xfId="30800" xr:uid="{74D194B3-F516-4372-93AB-6F16E5C93FED}"/>
    <cellStyle name="Porcentual 4 2 5 2 5" xfId="36284" xr:uid="{68BC97F8-D6C0-4FF1-A5CB-15E0231BA7E6}"/>
    <cellStyle name="Porcentual 4 2 5 3" xfId="12487" xr:uid="{51817EA1-7125-48EB-B670-9A5FCBBA787E}"/>
    <cellStyle name="Porcentual 4 2 5 4" xfId="19594" xr:uid="{7A7DDBA7-0F7B-4051-86A1-05498CD628F3}"/>
    <cellStyle name="Porcentual 4 2 5 5" xfId="9943" xr:uid="{C7BC9D7C-5006-4E06-85DC-AAFB901B7C9C}"/>
    <cellStyle name="Porcentual 4 2 5 5 2" xfId="21264" xr:uid="{0D36DD0A-E456-4ACE-9A8E-EAD20565F6BA}"/>
    <cellStyle name="Porcentual 4 2 5 5 2 2" xfId="26820" xr:uid="{CA33138D-6CF8-48C1-AC98-325F9C17D2D7}"/>
    <cellStyle name="Porcentual 4 2 5 5 2 3" xfId="32314" xr:uid="{0D6A3644-7F98-47A7-B96D-A097A02F0DE4}"/>
    <cellStyle name="Porcentual 4 2 5 5 2 4" xfId="37798" xr:uid="{8E2A90F5-A50A-4759-807E-426F5BC45983}"/>
    <cellStyle name="Porcentual 4 2 5 5 3" xfId="24091" xr:uid="{3BF85AD2-0A58-4D2B-8FEE-A32041928473}"/>
    <cellStyle name="Porcentual 4 2 5 5 4" xfId="29585" xr:uid="{C5BBE783-13F6-43F8-8632-EAFA1350F90D}"/>
    <cellStyle name="Porcentual 4 2 5 5 5" xfId="35069" xr:uid="{16E7F18B-0376-4844-8210-DDA0E0CF9CC5}"/>
    <cellStyle name="Porcentual 4 2 6" xfId="7114" xr:uid="{96394451-E9F1-4458-A581-59DCB61355E6}"/>
    <cellStyle name="Porcentual 4 2 6 2" xfId="19896" xr:uid="{DD37C5DC-97EC-4F10-9B37-85A90E496E3B}"/>
    <cellStyle name="Porcentual 4 2 6 3" xfId="9944" xr:uid="{CDB5D6F3-C1D3-4FB2-9C35-3C4252275199}"/>
    <cellStyle name="Porcentual 4 2 6 3 2" xfId="21265" xr:uid="{6585F5BD-7ECF-477E-8DC9-FDD5011D695E}"/>
    <cellStyle name="Porcentual 4 2 6 3 2 2" xfId="26821" xr:uid="{CADD4166-2C1E-43B9-A3EF-8A1E4E1396A7}"/>
    <cellStyle name="Porcentual 4 2 6 3 2 3" xfId="32315" xr:uid="{817754F4-21EC-444B-B8C6-53CA471473B8}"/>
    <cellStyle name="Porcentual 4 2 6 3 2 4" xfId="37799" xr:uid="{CE100162-4C13-4BE8-A691-E4A3D2B7A9BE}"/>
    <cellStyle name="Porcentual 4 2 6 3 3" xfId="24092" xr:uid="{C8A6C5F0-8A68-4C0F-93D2-11BC67922DCB}"/>
    <cellStyle name="Porcentual 4 2 6 3 4" xfId="29586" xr:uid="{0D8D0668-0A33-44FF-8AC7-00C28AAC8F75}"/>
    <cellStyle name="Porcentual 4 2 6 3 5" xfId="35070" xr:uid="{C1EF9543-D312-4068-8E02-D827C854D506}"/>
    <cellStyle name="Porcentual 4 2 7" xfId="9945" xr:uid="{3CDE6AE0-F979-4F6E-9892-9F662B2C6631}"/>
    <cellStyle name="Porcentual 4 2 7 2" xfId="21266" xr:uid="{4205A9FB-7001-49FE-B580-64121A2C358C}"/>
    <cellStyle name="Porcentual 4 2 7 2 2" xfId="26822" xr:uid="{F1161FDF-1DFE-4998-9405-4DE8629670D4}"/>
    <cellStyle name="Porcentual 4 2 7 2 3" xfId="32316" xr:uid="{C9122495-DC55-4F88-B245-5F25F8FD4AE1}"/>
    <cellStyle name="Porcentual 4 2 7 2 4" xfId="37800" xr:uid="{69FEDA10-3DB3-4085-B8D7-5E5029884C2E}"/>
    <cellStyle name="Porcentual 4 2 7 3" xfId="24093" xr:uid="{61313EF4-C972-45DA-926D-33A6C568688D}"/>
    <cellStyle name="Porcentual 4 2 7 4" xfId="29587" xr:uid="{183C0E71-B5C7-4211-B014-1B51D6EC5EC6}"/>
    <cellStyle name="Porcentual 4 2 7 5" xfId="35071" xr:uid="{7745FDF5-FACD-4259-A11B-F8AF8F807CB1}"/>
    <cellStyle name="Porcentual 4 2 8" xfId="15188" xr:uid="{2A34F8B6-2706-4E5F-89D4-C554182FEB48}"/>
    <cellStyle name="Porcentual 4 2 8 2" xfId="22475" xr:uid="{D6BAA278-9F80-479A-96C3-9B6C5783FE82}"/>
    <cellStyle name="Porcentual 4 2 8 2 2" xfId="28031" xr:uid="{B74EF583-1109-40FF-B77E-910CA2427A7E}"/>
    <cellStyle name="Porcentual 4 2 8 2 3" xfId="33525" xr:uid="{0599A553-A55D-4075-BC42-08A6C94B97A2}"/>
    <cellStyle name="Porcentual 4 2 8 2 4" xfId="39009" xr:uid="{DA36F8E7-CB1F-4D6D-A9DF-7D208B5CBC13}"/>
    <cellStyle name="Porcentual 4 2 8 3" xfId="25302" xr:uid="{2D633DFB-4950-4D33-881A-645B04E6ED83}"/>
    <cellStyle name="Porcentual 4 2 8 4" xfId="30796" xr:uid="{6166A264-4399-40E2-AA5D-FDA112573A61}"/>
    <cellStyle name="Porcentual 4 2 8 5" xfId="36280" xr:uid="{DCD17379-1560-4663-8362-0407E0FEBE63}"/>
    <cellStyle name="Porcentual 4 2 9" xfId="12110" xr:uid="{055054F7-A415-411B-AA2B-FE3FD256CAE5}"/>
    <cellStyle name="Porcentual 4 3" xfId="6784" xr:uid="{420E4792-BCF9-4F28-963B-2133A83709E8}"/>
    <cellStyle name="Porcentual 4 3 10" xfId="9946" xr:uid="{85661087-FC24-4CDC-BAD4-824DDF74C6DA}"/>
    <cellStyle name="Porcentual 4 3 10 2" xfId="21267" xr:uid="{FB7068E3-D6FC-4A1F-85DB-787C4F20775C}"/>
    <cellStyle name="Porcentual 4 3 10 2 2" xfId="26823" xr:uid="{D8D84709-4BD7-432E-8EE6-A72BFE8226CE}"/>
    <cellStyle name="Porcentual 4 3 10 2 3" xfId="32317" xr:uid="{A1EDAC22-BC02-40B2-8C31-F877ABA27263}"/>
    <cellStyle name="Porcentual 4 3 10 2 4" xfId="37801" xr:uid="{44B60713-EC4B-429A-9B74-2193547211E2}"/>
    <cellStyle name="Porcentual 4 3 10 3" xfId="24094" xr:uid="{49699AA1-3DA3-40E1-92DA-DE4B84F03347}"/>
    <cellStyle name="Porcentual 4 3 10 4" xfId="29588" xr:uid="{3E51C6C6-3655-40F0-B136-2FEFDA08475A}"/>
    <cellStyle name="Porcentual 4 3 10 5" xfId="35072" xr:uid="{59056D24-C4A9-455F-A391-FBF32AB6E71B}"/>
    <cellStyle name="Porcentual 4 3 2" xfId="6785" xr:uid="{8793E6DC-1210-4ED4-95C7-B8D6067FB3BE}"/>
    <cellStyle name="Porcentual 4 3 2 2" xfId="15194" xr:uid="{B1691719-D44E-41D6-BA7C-8F565DD2E8CE}"/>
    <cellStyle name="Porcentual 4 3 2 2 2" xfId="22481" xr:uid="{56BD7FA0-916C-43B5-8831-5D99047F044F}"/>
    <cellStyle name="Porcentual 4 3 2 2 2 2" xfId="28037" xr:uid="{CF00B246-2342-4839-B3D6-0DF37112A46F}"/>
    <cellStyle name="Porcentual 4 3 2 2 2 3" xfId="33531" xr:uid="{24F3217B-3D7E-4D74-8244-90684AC1E173}"/>
    <cellStyle name="Porcentual 4 3 2 2 2 4" xfId="39015" xr:uid="{F3F803D7-D81F-4E8D-AE35-E1712382E912}"/>
    <cellStyle name="Porcentual 4 3 2 2 3" xfId="25308" xr:uid="{089E5963-0166-4DD1-87D6-26E0999F5C0B}"/>
    <cellStyle name="Porcentual 4 3 2 2 4" xfId="30802" xr:uid="{417FCCD1-E5FA-4B88-B181-FB14AAAC9019}"/>
    <cellStyle name="Porcentual 4 3 2 2 5" xfId="36286" xr:uid="{27FFFFEB-97B0-43A2-9A7C-02EF07D69BDD}"/>
    <cellStyle name="Porcentual 4 3 2 3" xfId="12115" xr:uid="{CBDC4959-C362-4BCC-A6BC-5A791B961CE4}"/>
    <cellStyle name="Porcentual 4 3 2 4" xfId="17351" xr:uid="{F8C894C1-1372-4237-96EF-666FD07A6937}"/>
    <cellStyle name="Porcentual 4 3 2 5" xfId="19596" xr:uid="{6C85B1A0-20A4-4116-8D65-D28AEBCB534C}"/>
    <cellStyle name="Porcentual 4 3 2 6" xfId="9947" xr:uid="{4BCE6242-91B6-4BD6-A79B-97B414C1B946}"/>
    <cellStyle name="Porcentual 4 3 2 6 2" xfId="21268" xr:uid="{31BC990E-EE94-4E34-9B08-7BCB5A21E1A2}"/>
    <cellStyle name="Porcentual 4 3 2 6 2 2" xfId="26824" xr:uid="{76AD5615-340A-4E76-8DC5-7279A882D28D}"/>
    <cellStyle name="Porcentual 4 3 2 6 2 3" xfId="32318" xr:uid="{236DBE92-A635-4507-A026-A524D5A314EF}"/>
    <cellStyle name="Porcentual 4 3 2 6 2 4" xfId="37802" xr:uid="{982E56E2-33B5-4BC8-A75C-C97BE9EA4E85}"/>
    <cellStyle name="Porcentual 4 3 2 6 3" xfId="24095" xr:uid="{228D0F4D-C1AD-4573-A74B-0A6DF4F06EB2}"/>
    <cellStyle name="Porcentual 4 3 2 6 4" xfId="29589" xr:uid="{864A0841-7978-4C7C-9165-2C3F8ECCA0B2}"/>
    <cellStyle name="Porcentual 4 3 2 6 5" xfId="35073" xr:uid="{113C44F0-0BFA-4C6D-93AF-62D298276AF6}"/>
    <cellStyle name="Porcentual 4 3 3" xfId="6786" xr:uid="{609ED20A-1F61-438E-A98C-D3CFEB3EAD94}"/>
    <cellStyle name="Porcentual 4 3 3 2" xfId="15195" xr:uid="{39711074-02CF-4540-A4DC-D701414DCCDB}"/>
    <cellStyle name="Porcentual 4 3 3 2 2" xfId="22482" xr:uid="{47C2B31E-617C-415A-95B1-B7D4BDB7CEA3}"/>
    <cellStyle name="Porcentual 4 3 3 2 2 2" xfId="28038" xr:uid="{29B5BA87-983C-4CCA-8FB2-C474CA11AB48}"/>
    <cellStyle name="Porcentual 4 3 3 2 2 3" xfId="33532" xr:uid="{3A7DF657-E9B9-41A0-8231-CC920AC87C5A}"/>
    <cellStyle name="Porcentual 4 3 3 2 2 4" xfId="39016" xr:uid="{4A97C032-1909-42B6-B5CB-8E50A276C55F}"/>
    <cellStyle name="Porcentual 4 3 3 2 3" xfId="25309" xr:uid="{7E4B2548-9709-4514-95E3-08796E491E79}"/>
    <cellStyle name="Porcentual 4 3 3 2 4" xfId="30803" xr:uid="{9485A41B-B0D4-48A5-A8A6-89E40FD38914}"/>
    <cellStyle name="Porcentual 4 3 3 2 5" xfId="36287" xr:uid="{5722F760-7D6E-48F2-AB83-DB3BC118FE8B}"/>
    <cellStyle name="Porcentual 4 3 3 3" xfId="12488" xr:uid="{1518A4BB-DF3A-47EB-9D84-343F0D8118BF}"/>
    <cellStyle name="Porcentual 4 3 3 4" xfId="19597" xr:uid="{67EF841B-F439-4D2B-871B-D362E2DBC1EB}"/>
    <cellStyle name="Porcentual 4 3 3 5" xfId="9948" xr:uid="{4FBF7DC4-3D9A-4FC6-8ECD-4A203709C387}"/>
    <cellStyle name="Porcentual 4 3 3 5 2" xfId="21269" xr:uid="{9C40475C-89FF-48EB-8F88-51AD194D1F80}"/>
    <cellStyle name="Porcentual 4 3 3 5 2 2" xfId="26825" xr:uid="{B594B47F-C074-40DE-88B0-950A79839519}"/>
    <cellStyle name="Porcentual 4 3 3 5 2 3" xfId="32319" xr:uid="{60C3EBAF-6CFA-4E20-88AA-AE6E3B362952}"/>
    <cellStyle name="Porcentual 4 3 3 5 2 4" xfId="37803" xr:uid="{F333C048-9A4E-4F63-B530-B3292E8D5F6B}"/>
    <cellStyle name="Porcentual 4 3 3 5 3" xfId="24096" xr:uid="{6241DEB3-0B6C-4F91-8364-3E8707BF7180}"/>
    <cellStyle name="Porcentual 4 3 3 5 4" xfId="29590" xr:uid="{AB1B8AFE-7A3A-4CD5-9C65-49D6614171D7}"/>
    <cellStyle name="Porcentual 4 3 3 5 5" xfId="35074" xr:uid="{F1642436-BCF2-48CA-B857-0BD0EFD3EE7D}"/>
    <cellStyle name="Porcentual 4 3 4" xfId="7206" xr:uid="{2C11016E-765E-46B1-87CF-1CE3BF799847}"/>
    <cellStyle name="Porcentual 4 3 4 2" xfId="19968" xr:uid="{5C8803E6-656B-464E-9F0E-98BB2E72B99E}"/>
    <cellStyle name="Porcentual 4 3 4 3" xfId="9949" xr:uid="{89B96F25-AB00-400F-8C42-ED1E1B7B74ED}"/>
    <cellStyle name="Porcentual 4 3 4 3 2" xfId="21270" xr:uid="{F74449D8-3E90-4702-A649-CFD712392C39}"/>
    <cellStyle name="Porcentual 4 3 4 3 2 2" xfId="26826" xr:uid="{3412D9BF-B180-4613-8AEF-66B7DF53AEEC}"/>
    <cellStyle name="Porcentual 4 3 4 3 2 3" xfId="32320" xr:uid="{B8D1C744-8396-4702-B8AE-E6BA402BB90F}"/>
    <cellStyle name="Porcentual 4 3 4 3 2 4" xfId="37804" xr:uid="{641032BE-9F1E-4C3A-8470-865EA6106A85}"/>
    <cellStyle name="Porcentual 4 3 4 3 3" xfId="24097" xr:uid="{E36A9BE6-8783-4D44-BCF1-39EF956E69F6}"/>
    <cellStyle name="Porcentual 4 3 4 3 4" xfId="29591" xr:uid="{EF7797CA-FC56-4009-8119-5C9DDB04CAAC}"/>
    <cellStyle name="Porcentual 4 3 4 3 5" xfId="35075" xr:uid="{AAC66A7A-FDE1-460E-AB8A-A30F4FB6DCBE}"/>
    <cellStyle name="Porcentual 4 3 5" xfId="9950" xr:uid="{FC3228AB-AA62-4BE2-B7F1-A7E977BC1BC1}"/>
    <cellStyle name="Porcentual 4 3 5 2" xfId="21271" xr:uid="{9AABDA93-380C-4410-AA08-2065903A1771}"/>
    <cellStyle name="Porcentual 4 3 5 2 2" xfId="26827" xr:uid="{45789864-B981-487D-966C-5814F6D345F3}"/>
    <cellStyle name="Porcentual 4 3 5 2 3" xfId="32321" xr:uid="{9DD1100D-3AEE-4F44-B586-5D415F2A87B5}"/>
    <cellStyle name="Porcentual 4 3 5 2 4" xfId="37805" xr:uid="{4E6A3B02-FFB8-41DB-B609-5E8BA8A4C7B4}"/>
    <cellStyle name="Porcentual 4 3 5 3" xfId="24098" xr:uid="{B7480D85-E842-4208-B6B3-2D4DC7E9A7BC}"/>
    <cellStyle name="Porcentual 4 3 5 4" xfId="29592" xr:uid="{1EB624D9-BF8F-49DC-84C4-5D6B2A9BF6E0}"/>
    <cellStyle name="Porcentual 4 3 5 5" xfId="35076" xr:uid="{99195ADD-588C-4C8A-8DED-5FE382209126}"/>
    <cellStyle name="Porcentual 4 3 6" xfId="15193" xr:uid="{CA617866-5993-4EC4-B218-57236A5B8152}"/>
    <cellStyle name="Porcentual 4 3 6 2" xfId="22480" xr:uid="{CFBE20C8-F957-4E9A-9871-3C2837D105D9}"/>
    <cellStyle name="Porcentual 4 3 6 2 2" xfId="28036" xr:uid="{E8884499-CE34-4BE1-BED0-9E597256101A}"/>
    <cellStyle name="Porcentual 4 3 6 2 3" xfId="33530" xr:uid="{5C858864-2FBE-4ADE-9967-C47DE3EAA8B0}"/>
    <cellStyle name="Porcentual 4 3 6 2 4" xfId="39014" xr:uid="{9843C692-D038-49F0-BD97-0D2004D10B1B}"/>
    <cellStyle name="Porcentual 4 3 6 3" xfId="25307" xr:uid="{2F8CE630-F752-4D0E-9A31-F25F352FFCD8}"/>
    <cellStyle name="Porcentual 4 3 6 4" xfId="30801" xr:uid="{B8EAF49A-32AF-424A-A8EA-B44FFA4A38B9}"/>
    <cellStyle name="Porcentual 4 3 6 5" xfId="36285" xr:uid="{306BFE8A-8386-488B-A805-86D91EE6E58B}"/>
    <cellStyle name="Porcentual 4 3 7" xfId="12114" xr:uid="{8554097A-DA4D-4D1D-9FD5-4F829D509661}"/>
    <cellStyle name="Porcentual 4 3 8" xfId="17350" xr:uid="{180E2886-5C03-4FBF-9474-7A9E171D390D}"/>
    <cellStyle name="Porcentual 4 3 9" xfId="19595" xr:uid="{A239A77F-F07E-41E5-9DF9-4F4902B82D6B}"/>
    <cellStyle name="Porcentual 4 4" xfId="6787" xr:uid="{4A72312B-92FC-4299-8278-E8479521A07F}"/>
    <cellStyle name="Porcentual 4 4 10" xfId="12116" xr:uid="{F427CA77-9E47-40B9-8E93-712BE1B784DA}"/>
    <cellStyle name="Porcentual 4 4 11" xfId="17352" xr:uid="{08F5847B-60E3-4238-935F-8E33839DB0AF}"/>
    <cellStyle name="Porcentual 4 4 12" xfId="19598" xr:uid="{55A48357-43C9-4BE7-B9F0-48E6DE41B1F8}"/>
    <cellStyle name="Porcentual 4 4 13" xfId="9951" xr:uid="{9155D842-283F-4A1C-AED3-68FD692813CE}"/>
    <cellStyle name="Porcentual 4 4 13 2" xfId="21272" xr:uid="{BC71334F-BBD8-4828-9715-85E0F423244D}"/>
    <cellStyle name="Porcentual 4 4 13 2 2" xfId="26828" xr:uid="{39C2CEC8-03A2-4455-95FB-B6BB4D06AAA6}"/>
    <cellStyle name="Porcentual 4 4 13 2 3" xfId="32322" xr:uid="{B34E99F1-B59C-4251-8E46-7D43F497D49C}"/>
    <cellStyle name="Porcentual 4 4 13 2 4" xfId="37806" xr:uid="{A387600A-2710-4368-95E9-9F0C433F6C63}"/>
    <cellStyle name="Porcentual 4 4 13 3" xfId="24099" xr:uid="{13E53CF9-70FF-4525-A148-64B07FDC1EB7}"/>
    <cellStyle name="Porcentual 4 4 13 4" xfId="29593" xr:uid="{7807B89E-A92D-4883-9F34-2C877274957E}"/>
    <cellStyle name="Porcentual 4 4 13 5" xfId="35077" xr:uid="{988326AE-5204-4E3B-9A4A-AD9EB7380257}"/>
    <cellStyle name="Porcentual 4 4 14" xfId="22797" xr:uid="{39D2E8D9-0A6A-43B2-94F5-241E11892ABC}"/>
    <cellStyle name="Porcentual 4 4 14 2" xfId="28343" xr:uid="{25587183-4B61-4BF0-8AC9-6C387B2B9117}"/>
    <cellStyle name="Porcentual 4 4 2" xfId="6788" xr:uid="{E00C557A-5BC3-4D0B-A87A-F7F890E8F24D}"/>
    <cellStyle name="Porcentual 4 4 2 2" xfId="6789" xr:uid="{3BEF63BA-296B-4C27-B993-FDEE4D70D5B7}"/>
    <cellStyle name="Porcentual 4 4 2 2 2" xfId="15198" xr:uid="{E320893F-0088-4091-816C-E209E7F72771}"/>
    <cellStyle name="Porcentual 4 4 2 2 2 2" xfId="22485" xr:uid="{57DE7AB8-FFCD-4EBF-B2D0-D797A257FA0B}"/>
    <cellStyle name="Porcentual 4 4 2 2 2 2 2" xfId="28041" xr:uid="{7CBF4D09-236E-4CB6-A110-2039D47178E3}"/>
    <cellStyle name="Porcentual 4 4 2 2 2 2 3" xfId="33535" xr:uid="{A4571E62-4C86-4D03-AF41-95AD84A84FE7}"/>
    <cellStyle name="Porcentual 4 4 2 2 2 2 4" xfId="39019" xr:uid="{B5003ECA-0671-4394-9ABE-4C4BFDD3941C}"/>
    <cellStyle name="Porcentual 4 4 2 2 2 3" xfId="25312" xr:uid="{C224B540-B702-4065-906A-1C6BEE197F7E}"/>
    <cellStyle name="Porcentual 4 4 2 2 2 4" xfId="30806" xr:uid="{49EE023C-168E-477D-B4BF-3307381B79B2}"/>
    <cellStyle name="Porcentual 4 4 2 2 2 5" xfId="36290" xr:uid="{51F9F6DF-56A8-4046-90FA-0D44B7B83313}"/>
    <cellStyle name="Porcentual 4 4 2 2 3" xfId="12118" xr:uid="{9BCC7D20-B5EB-4BD8-A08B-F8B147CFB207}"/>
    <cellStyle name="Porcentual 4 4 2 2 4" xfId="17354" xr:uid="{EC8F9B12-F500-4926-95EB-4A11D67A232E}"/>
    <cellStyle name="Porcentual 4 4 2 2 5" xfId="19600" xr:uid="{8D8E1B5E-0E4F-4E4E-9AAD-4FE981EF662B}"/>
    <cellStyle name="Porcentual 4 4 2 2 6" xfId="9953" xr:uid="{4AF954EE-C603-4225-B695-865FE4006811}"/>
    <cellStyle name="Porcentual 4 4 2 2 6 2" xfId="21274" xr:uid="{94BED8C8-D792-4996-97EC-FA63E32F2813}"/>
    <cellStyle name="Porcentual 4 4 2 2 6 2 2" xfId="26830" xr:uid="{DF9C773A-F078-487D-9668-C0CEB98D2AD7}"/>
    <cellStyle name="Porcentual 4 4 2 2 6 2 3" xfId="32324" xr:uid="{2FC24752-2A78-4968-A6EA-CACFA3AFF8F0}"/>
    <cellStyle name="Porcentual 4 4 2 2 6 2 4" xfId="37808" xr:uid="{DBBAE075-AAEA-4CB6-82F8-F7B35FA6DFBF}"/>
    <cellStyle name="Porcentual 4 4 2 2 6 3" xfId="24101" xr:uid="{528377CF-4A00-4DA0-A1B6-A18600EF7710}"/>
    <cellStyle name="Porcentual 4 4 2 2 6 4" xfId="29595" xr:uid="{2084F6A6-E509-410C-ABEF-9A7B8708DBE3}"/>
    <cellStyle name="Porcentual 4 4 2 2 6 5" xfId="35079" xr:uid="{69503E45-925E-4BDD-AE08-52A37366D1EF}"/>
    <cellStyle name="Porcentual 4 4 2 3" xfId="6790" xr:uid="{4B7FA2A3-2E30-45AE-9CEB-6551B3F2EDE4}"/>
    <cellStyle name="Porcentual 4 4 2 3 2" xfId="19601" xr:uid="{518F1089-8AF4-4FC6-BC45-C0B4EF0265B6}"/>
    <cellStyle name="Porcentual 4 4 2 3 3" xfId="9954" xr:uid="{C8D47F7B-E34F-4E77-9C26-33A219A310EB}"/>
    <cellStyle name="Porcentual 4 4 2 3 3 2" xfId="21275" xr:uid="{0660C631-B3C8-403B-A0B1-366F4911A0A1}"/>
    <cellStyle name="Porcentual 4 4 2 3 3 2 2" xfId="26831" xr:uid="{35A79C6D-D427-4941-A953-B4AA17A45EE9}"/>
    <cellStyle name="Porcentual 4 4 2 3 3 2 3" xfId="32325" xr:uid="{6F19C148-489D-4A98-BCDB-05F3ECCB9CD1}"/>
    <cellStyle name="Porcentual 4 4 2 3 3 2 4" xfId="37809" xr:uid="{C111B640-0768-4502-B1F2-0D19332DF7A1}"/>
    <cellStyle name="Porcentual 4 4 2 3 3 3" xfId="24102" xr:uid="{CB15F1A2-7B4F-493F-A9FE-E24DDCFED8FB}"/>
    <cellStyle name="Porcentual 4 4 2 3 3 4" xfId="29596" xr:uid="{90D1FA5E-3561-454B-B9C7-494A304C3756}"/>
    <cellStyle name="Porcentual 4 4 2 3 3 5" xfId="35080" xr:uid="{78C89489-D60C-4C3D-8F07-28A97A55162A}"/>
    <cellStyle name="Porcentual 4 4 2 4" xfId="15197" xr:uid="{80FDD6AF-01AB-4459-9142-7CE0DB1826EA}"/>
    <cellStyle name="Porcentual 4 4 2 4 2" xfId="22484" xr:uid="{52F00F96-C7AA-41DC-BB29-4835731417FF}"/>
    <cellStyle name="Porcentual 4 4 2 4 2 2" xfId="28040" xr:uid="{29802412-7F4D-438D-B20D-D4BDC45175D5}"/>
    <cellStyle name="Porcentual 4 4 2 4 2 3" xfId="33534" xr:uid="{96C80B1B-76FB-41F5-9ECF-F4E57A278A2D}"/>
    <cellStyle name="Porcentual 4 4 2 4 2 4" xfId="39018" xr:uid="{5ED8C08A-D174-4377-8724-F58A9FA98DB8}"/>
    <cellStyle name="Porcentual 4 4 2 4 3" xfId="25311" xr:uid="{198F7B7A-A9D0-4B0C-9D2A-972758653999}"/>
    <cellStyle name="Porcentual 4 4 2 4 4" xfId="30805" xr:uid="{98BCC2BA-52FD-45C7-8784-630E4001A7BA}"/>
    <cellStyle name="Porcentual 4 4 2 4 5" xfId="36289" xr:uid="{BF9C5D55-E216-4207-876E-C1862395E4E1}"/>
    <cellStyle name="Porcentual 4 4 2 5" xfId="12117" xr:uid="{7DA7D755-EEDC-46F1-A09B-4B567051A269}"/>
    <cellStyle name="Porcentual 4 4 2 6" xfId="17353" xr:uid="{72793F4D-FAC1-4F10-A653-B417F5963757}"/>
    <cellStyle name="Porcentual 4 4 2 7" xfId="19599" xr:uid="{258E3DEC-4CFB-46DF-B031-0AA4850C77A7}"/>
    <cellStyle name="Porcentual 4 4 2 8" xfId="9952" xr:uid="{E45A5EBF-BB06-4D0C-A853-889E5A503A85}"/>
    <cellStyle name="Porcentual 4 4 2 8 2" xfId="21273" xr:uid="{8B715D43-8582-4A22-8920-A7B7A2036B1D}"/>
    <cellStyle name="Porcentual 4 4 2 8 2 2" xfId="26829" xr:uid="{DCF306B3-83D8-4F13-9F2A-900747EE9413}"/>
    <cellStyle name="Porcentual 4 4 2 8 2 3" xfId="32323" xr:uid="{492338C1-5A83-4D33-9C34-1B724C21F2F0}"/>
    <cellStyle name="Porcentual 4 4 2 8 2 4" xfId="37807" xr:uid="{782D3145-46DA-4CD5-8F91-19B3C3E88892}"/>
    <cellStyle name="Porcentual 4 4 2 8 3" xfId="24100" xr:uid="{4BB59E97-9583-4CEF-BAF9-A2E318AAB676}"/>
    <cellStyle name="Porcentual 4 4 2 8 4" xfId="29594" xr:uid="{54924943-24C7-4D06-A9E1-BD301028E88C}"/>
    <cellStyle name="Porcentual 4 4 2 8 5" xfId="35078" xr:uid="{5986DD64-6544-460F-B5C3-3EBF16468B95}"/>
    <cellStyle name="Porcentual 4 4 3" xfId="6791" xr:uid="{C8E9D9EE-D6AF-4FD6-87A2-D8697ABB4CD0}"/>
    <cellStyle name="Porcentual 4 4 3 2" xfId="15199" xr:uid="{BA3EFBE6-2981-4FE5-898C-433CA6E77DB0}"/>
    <cellStyle name="Porcentual 4 4 3 2 2" xfId="22486" xr:uid="{DB48FE55-C7A6-4C06-944A-F03550966680}"/>
    <cellStyle name="Porcentual 4 4 3 2 2 2" xfId="28042" xr:uid="{E7CC047F-3DF5-41AA-A71B-83D173C5DFB8}"/>
    <cellStyle name="Porcentual 4 4 3 2 2 3" xfId="33536" xr:uid="{853C0A02-1E97-4163-8F60-6935EA136725}"/>
    <cellStyle name="Porcentual 4 4 3 2 2 4" xfId="39020" xr:uid="{3F5649EB-B65A-4760-9C73-2E2163796E8B}"/>
    <cellStyle name="Porcentual 4 4 3 2 3" xfId="25313" xr:uid="{2670C50C-305F-4A10-9256-BD3D4DA39B27}"/>
    <cellStyle name="Porcentual 4 4 3 2 4" xfId="30807" xr:uid="{F595ED80-3B7C-4F6D-A0BD-E88E35A2E014}"/>
    <cellStyle name="Porcentual 4 4 3 2 5" xfId="36291" xr:uid="{88E62C82-222C-4E48-85A3-B16BCDFDB754}"/>
    <cellStyle name="Porcentual 4 4 3 3" xfId="12119" xr:uid="{5E3B960F-86D2-4597-8251-C1ADF472EC40}"/>
    <cellStyle name="Porcentual 4 4 3 4" xfId="17355" xr:uid="{97D96DAB-DBA2-4C54-B7AF-4836D7A04E6D}"/>
    <cellStyle name="Porcentual 4 4 3 5" xfId="19602" xr:uid="{43781CAE-84E5-4A6B-A38C-0322BA90B121}"/>
    <cellStyle name="Porcentual 4 4 3 6" xfId="9955" xr:uid="{468A5E9C-B987-4AFC-A046-E629EED5E4F6}"/>
    <cellStyle name="Porcentual 4 4 3 6 2" xfId="21276" xr:uid="{E658D9BE-0C41-4382-9D71-D3F62E6D3956}"/>
    <cellStyle name="Porcentual 4 4 3 6 2 2" xfId="26832" xr:uid="{0F0BBD56-112C-496B-BE9B-AB512516DB19}"/>
    <cellStyle name="Porcentual 4 4 3 6 2 3" xfId="32326" xr:uid="{FADD6287-28D0-464C-A70C-A99962E218B2}"/>
    <cellStyle name="Porcentual 4 4 3 6 2 4" xfId="37810" xr:uid="{4143669C-D427-4A4B-A61F-4F90A429603E}"/>
    <cellStyle name="Porcentual 4 4 3 6 3" xfId="24103" xr:uid="{AD30E0CA-A28B-4BE7-96F2-CD799AC67F74}"/>
    <cellStyle name="Porcentual 4 4 3 6 4" xfId="29597" xr:uid="{ABDB1422-AEA3-4AF7-B68E-3163D9923F17}"/>
    <cellStyle name="Porcentual 4 4 3 6 5" xfId="35081" xr:uid="{0B387B3B-F29B-461F-8F9B-49525E2A71CB}"/>
    <cellStyle name="Porcentual 4 4 4" xfId="6792" xr:uid="{8C35F73C-289F-4688-8B2E-2D78889FB9F0}"/>
    <cellStyle name="Porcentual 4 4 4 2" xfId="15200" xr:uid="{1150E2B5-A877-475A-BE7E-F9C813C67A80}"/>
    <cellStyle name="Porcentual 4 4 4 2 2" xfId="22487" xr:uid="{18D81761-4C9D-42F3-B49B-01A80CDE4A0D}"/>
    <cellStyle name="Porcentual 4 4 4 2 2 2" xfId="28043" xr:uid="{D6380DA9-4710-45C7-B3F8-20AF30BE33EC}"/>
    <cellStyle name="Porcentual 4 4 4 2 2 3" xfId="33537" xr:uid="{F8A5B0A1-0B42-4B65-BB77-243689789185}"/>
    <cellStyle name="Porcentual 4 4 4 2 2 4" xfId="39021" xr:uid="{7309010C-B143-4F6E-879A-12B0AF7CA227}"/>
    <cellStyle name="Porcentual 4 4 4 2 3" xfId="25314" xr:uid="{3F2BB1B8-BE9C-4AAC-B402-9548BCF27B3B}"/>
    <cellStyle name="Porcentual 4 4 4 2 4" xfId="30808" xr:uid="{F2E91DD7-CF89-46D9-A7B3-BC24F9FF12E9}"/>
    <cellStyle name="Porcentual 4 4 4 2 5" xfId="36292" xr:uid="{F67A76FE-EA97-444A-BF98-32EFEAA3CE1A}"/>
    <cellStyle name="Porcentual 4 4 4 3" xfId="12120" xr:uid="{06CAD779-79EB-4037-A7E5-2F045BA7C32E}"/>
    <cellStyle name="Porcentual 4 4 4 4" xfId="17356" xr:uid="{A3C92AAC-F136-4EA1-B315-79179BC2EB17}"/>
    <cellStyle name="Porcentual 4 4 4 5" xfId="19603" xr:uid="{6400093D-B7DC-4387-8E4B-7C7836497683}"/>
    <cellStyle name="Porcentual 4 4 4 6" xfId="9956" xr:uid="{F2A6EB13-CF08-4BAA-BE57-87FBBD48BC94}"/>
    <cellStyle name="Porcentual 4 4 4 6 2" xfId="21277" xr:uid="{37C2207E-304A-4861-A050-23C0ED50CB66}"/>
    <cellStyle name="Porcentual 4 4 4 6 2 2" xfId="26833" xr:uid="{2DFA46CD-670D-4CED-AA08-3DDDC068F7E3}"/>
    <cellStyle name="Porcentual 4 4 4 6 2 3" xfId="32327" xr:uid="{B5B54BEF-528F-4202-B72A-484B9E2E9B91}"/>
    <cellStyle name="Porcentual 4 4 4 6 2 4" xfId="37811" xr:uid="{A1565A17-6F19-4736-A05B-6281BECB215F}"/>
    <cellStyle name="Porcentual 4 4 4 6 3" xfId="24104" xr:uid="{792552BE-71F6-4568-B136-3D8BAA8A61E6}"/>
    <cellStyle name="Porcentual 4 4 4 6 4" xfId="29598" xr:uid="{2EBDAD19-78C2-4D1E-905F-B95437718996}"/>
    <cellStyle name="Porcentual 4 4 4 6 5" xfId="35082" xr:uid="{9C7C84D0-9F3E-4224-8D1A-FCDD26FE3CE2}"/>
    <cellStyle name="Porcentual 4 4 5" xfId="6793" xr:uid="{580CB581-2EE3-407A-AAFA-395F8347EFE5}"/>
    <cellStyle name="Porcentual 4 4 5 2" xfId="15201" xr:uid="{90B2B49E-C8F7-49C2-A6C5-A6B007354C68}"/>
    <cellStyle name="Porcentual 4 4 5 2 2" xfId="22488" xr:uid="{0B351A8E-0616-4F8B-AA2D-D65B965E32D9}"/>
    <cellStyle name="Porcentual 4 4 5 2 2 2" xfId="28044" xr:uid="{A6B113D8-FCBE-474D-860B-EE0148B925A3}"/>
    <cellStyle name="Porcentual 4 4 5 2 2 3" xfId="33538" xr:uid="{9ABE79A2-5AE9-48F3-A0A7-AACADA368471}"/>
    <cellStyle name="Porcentual 4 4 5 2 2 4" xfId="39022" xr:uid="{1DA349CC-169C-4751-9029-9C8598B91ADC}"/>
    <cellStyle name="Porcentual 4 4 5 2 3" xfId="25315" xr:uid="{16131902-0A8B-457A-8FBD-0B71DF720B17}"/>
    <cellStyle name="Porcentual 4 4 5 2 4" xfId="30809" xr:uid="{2198E440-8374-4E50-A6DD-560BE1AC21C2}"/>
    <cellStyle name="Porcentual 4 4 5 2 5" xfId="36293" xr:uid="{11113C0A-0C06-48F6-AE3B-90A13D1A90F2}"/>
    <cellStyle name="Porcentual 4 4 5 3" xfId="12121" xr:uid="{47B7CBD3-5B30-4A1B-8101-62765564A931}"/>
    <cellStyle name="Porcentual 4 4 5 4" xfId="17357" xr:uid="{8D4D2C6A-31FE-46B9-8F86-D4164A208476}"/>
    <cellStyle name="Porcentual 4 4 5 5" xfId="19604" xr:uid="{9CF14BE1-201A-43E4-9ECA-578AB1E7BF16}"/>
    <cellStyle name="Porcentual 4 4 5 6" xfId="9957" xr:uid="{C2BAE260-6E05-4174-850A-3D71750430D5}"/>
    <cellStyle name="Porcentual 4 4 5 6 2" xfId="21278" xr:uid="{5506D2FC-D0F3-45EC-A266-113BB7E5EDE5}"/>
    <cellStyle name="Porcentual 4 4 5 6 2 2" xfId="26834" xr:uid="{93261AFF-C977-4758-A9E5-DDABB5CB7710}"/>
    <cellStyle name="Porcentual 4 4 5 6 2 3" xfId="32328" xr:uid="{BE4EAF00-0862-43A3-B5B5-793D1FD400EB}"/>
    <cellStyle name="Porcentual 4 4 5 6 2 4" xfId="37812" xr:uid="{CBBA326E-C22B-4EA3-A3BE-8E8640B90D36}"/>
    <cellStyle name="Porcentual 4 4 5 6 3" xfId="24105" xr:uid="{EEDF05CB-35D6-4CFE-9757-F8E1F7E84437}"/>
    <cellStyle name="Porcentual 4 4 5 6 4" xfId="29599" xr:uid="{2358B1F5-E9F1-4AA0-974F-14E80DD1CAAD}"/>
    <cellStyle name="Porcentual 4 4 5 6 5" xfId="35083" xr:uid="{531DBD6C-BCEE-4C33-9E1F-EFAE6525A703}"/>
    <cellStyle name="Porcentual 4 4 6" xfId="6794" xr:uid="{0021CEB7-9634-497A-9813-59459035D08E}"/>
    <cellStyle name="Porcentual 4 4 6 2" xfId="15202" xr:uid="{AAAA6AD3-207A-4BB3-BBB7-AC01E3DC9F5D}"/>
    <cellStyle name="Porcentual 4 4 6 2 2" xfId="22489" xr:uid="{20EE01C8-62A9-40E5-B7CB-AD5703D56257}"/>
    <cellStyle name="Porcentual 4 4 6 2 2 2" xfId="28045" xr:uid="{779A7673-2EFF-4E79-93FC-ED18E740D1D9}"/>
    <cellStyle name="Porcentual 4 4 6 2 2 3" xfId="33539" xr:uid="{F9DFACFB-F50E-4FE0-B836-196F4C0CD3F9}"/>
    <cellStyle name="Porcentual 4 4 6 2 2 4" xfId="39023" xr:uid="{E2828B5B-9456-4360-BB1C-17DF11FEAB0C}"/>
    <cellStyle name="Porcentual 4 4 6 2 3" xfId="25316" xr:uid="{30C31B09-FD44-4BC8-90E9-38FCEE7EAFA6}"/>
    <cellStyle name="Porcentual 4 4 6 2 4" xfId="30810" xr:uid="{9FF9F982-86C1-4AE5-B134-8E18CFDA4E74}"/>
    <cellStyle name="Porcentual 4 4 6 2 5" xfId="36294" xr:uid="{D569FEF0-E95C-4303-B848-3C20BA5F5514}"/>
    <cellStyle name="Porcentual 4 4 6 3" xfId="12489" xr:uid="{83A2B786-7888-416D-8E0C-3EBBBFBFF409}"/>
    <cellStyle name="Porcentual 4 4 6 4" xfId="17529" xr:uid="{7311EE08-DB46-47C8-AA3A-4CFE5D712C2B}"/>
    <cellStyle name="Porcentual 4 4 6 5" xfId="19605" xr:uid="{690972F1-257E-4C59-A73D-90D7C56D6A12}"/>
    <cellStyle name="Porcentual 4 4 6 6" xfId="9958" xr:uid="{AA0FE753-B7B2-48D4-9E83-E68FF3DB4558}"/>
    <cellStyle name="Porcentual 4 4 6 6 2" xfId="21279" xr:uid="{855C4FDE-38C1-451A-9E72-241E53763C79}"/>
    <cellStyle name="Porcentual 4 4 6 6 2 2" xfId="26835" xr:uid="{D3D16F4B-C434-4CB0-8F4D-1562DA5307FF}"/>
    <cellStyle name="Porcentual 4 4 6 6 2 3" xfId="32329" xr:uid="{8037F4B1-471F-4C05-A8BC-8F680A860198}"/>
    <cellStyle name="Porcentual 4 4 6 6 2 4" xfId="37813" xr:uid="{A9B0AAD8-9363-4566-93AE-C75BBC081DD7}"/>
    <cellStyle name="Porcentual 4 4 6 6 3" xfId="24106" xr:uid="{981B1933-EBFD-48E7-B76E-019996C97C02}"/>
    <cellStyle name="Porcentual 4 4 6 6 4" xfId="29600" xr:uid="{37E7856D-8948-4267-A8B5-73459328350A}"/>
    <cellStyle name="Porcentual 4 4 6 6 5" xfId="35084" xr:uid="{068CBB9B-6D18-4B74-8A70-3B17C27EE226}"/>
    <cellStyle name="Porcentual 4 4 7" xfId="7207" xr:uid="{F66A39A1-6F3C-4F0C-B3AF-8D08EF9D06C0}"/>
    <cellStyle name="Porcentual 4 4 7 2" xfId="15203" xr:uid="{4EEE62B5-F94E-4633-93F5-117D0B56167F}"/>
    <cellStyle name="Porcentual 4 4 7 2 2" xfId="22490" xr:uid="{BA9E97A4-43A1-45A4-92C2-D04193D21F08}"/>
    <cellStyle name="Porcentual 4 4 7 2 2 2" xfId="28046" xr:uid="{052441B4-8E69-46EA-80A9-9100AC8C092D}"/>
    <cellStyle name="Porcentual 4 4 7 2 2 3" xfId="33540" xr:uid="{13CFD43A-0BAC-44BC-A42A-9B085D1C63A3}"/>
    <cellStyle name="Porcentual 4 4 7 2 2 4" xfId="39024" xr:uid="{91229510-1CD9-4B44-BDFE-23ADCFE74D67}"/>
    <cellStyle name="Porcentual 4 4 7 2 3" xfId="25317" xr:uid="{46364759-2239-4622-BAC6-69A8677BFAC0}"/>
    <cellStyle name="Porcentual 4 4 7 2 4" xfId="30811" xr:uid="{00EABCF7-5827-4D7E-913E-56C0E1C77387}"/>
    <cellStyle name="Porcentual 4 4 7 2 5" xfId="36295" xr:uid="{66E12733-564A-460B-9F8D-B5EC8401645C}"/>
    <cellStyle name="Porcentual 4 4 7 3" xfId="10257" xr:uid="{52432CBB-AD0A-4D73-A519-C68C2C827D4E}"/>
    <cellStyle name="Porcentual 4 4 7 4" xfId="9959" xr:uid="{59879CC7-8DEF-46E6-89F2-F6EC2F5D5C77}"/>
    <cellStyle name="Porcentual 4 4 7 4 2" xfId="21280" xr:uid="{62A10694-8E4D-424A-881A-F04BE54538CD}"/>
    <cellStyle name="Porcentual 4 4 7 4 2 2" xfId="26836" xr:uid="{A2FC02EE-50C3-46B8-9D5C-E8B92E3088BA}"/>
    <cellStyle name="Porcentual 4 4 7 4 2 3" xfId="32330" xr:uid="{B251C122-90CA-4AB9-AEC3-7432E961EBC3}"/>
    <cellStyle name="Porcentual 4 4 7 4 2 4" xfId="37814" xr:uid="{79378260-B82E-45E6-B4A4-A171F12FF2CE}"/>
    <cellStyle name="Porcentual 4 4 7 4 3" xfId="24107" xr:uid="{2AFF3A7B-04C1-4B90-9DAE-81ABA8FF1674}"/>
    <cellStyle name="Porcentual 4 4 7 4 4" xfId="29601" xr:uid="{3D4DDC65-BD1D-443F-9F42-C75D7CF56F1F}"/>
    <cellStyle name="Porcentual 4 4 7 4 5" xfId="35085" xr:uid="{08F556DC-5C4E-4175-BDE4-61EC7E14EC41}"/>
    <cellStyle name="Porcentual 4 4 8" xfId="9960" xr:uid="{BB6085E8-32D3-4876-A98A-749FD73DFB57}"/>
    <cellStyle name="Porcentual 4 4 8 2" xfId="21281" xr:uid="{B92DE983-65C6-4125-9D44-87C36648E92D}"/>
    <cellStyle name="Porcentual 4 4 8 2 2" xfId="26837" xr:uid="{669A2FB7-DAB2-44E3-9D58-8A5986D87379}"/>
    <cellStyle name="Porcentual 4 4 8 2 3" xfId="32331" xr:uid="{FB332EE4-3BB7-44F1-ACF1-13748F0DFBE3}"/>
    <cellStyle name="Porcentual 4 4 8 2 4" xfId="37815" xr:uid="{D8927B02-2FD0-4E43-981F-B9D660C6EA6B}"/>
    <cellStyle name="Porcentual 4 4 8 3" xfId="24108" xr:uid="{9C4C325B-7D2E-47FA-9FCA-B2997D1B2905}"/>
    <cellStyle name="Porcentual 4 4 8 4" xfId="29602" xr:uid="{D2F687A5-3F65-4DDF-8D1C-8F680D67DFB5}"/>
    <cellStyle name="Porcentual 4 4 8 5" xfId="35086" xr:uid="{BC55D5EB-A619-4FC2-98A2-3F762B7AFD1B}"/>
    <cellStyle name="Porcentual 4 4 9" xfId="15196" xr:uid="{D37DF122-6285-4974-8B08-A7570AC25B28}"/>
    <cellStyle name="Porcentual 4 4 9 2" xfId="22483" xr:uid="{281FB3A5-4E66-480A-8E87-763066F9D9DB}"/>
    <cellStyle name="Porcentual 4 4 9 2 2" xfId="28039" xr:uid="{8A7AA8F7-1DA1-4E6A-A782-9288A710B70A}"/>
    <cellStyle name="Porcentual 4 4 9 2 3" xfId="33533" xr:uid="{F8357F9E-A779-4E07-BCD1-045ED6D370B1}"/>
    <cellStyle name="Porcentual 4 4 9 2 4" xfId="39017" xr:uid="{8E609825-2F86-4191-BFA1-3D355D3C8B6C}"/>
    <cellStyle name="Porcentual 4 4 9 3" xfId="25310" xr:uid="{95C5EAE7-95E7-4CEF-8E58-7EB381E8A4E2}"/>
    <cellStyle name="Porcentual 4 4 9 4" xfId="30804" xr:uid="{955F6CB3-3EC1-4554-9D5A-89E75F2743F4}"/>
    <cellStyle name="Porcentual 4 4 9 5" xfId="36288" xr:uid="{83043768-AA4C-46B4-A7A0-22E0099C4961}"/>
    <cellStyle name="Porcentual 4 5" xfId="6795" xr:uid="{E606A1E0-1DC8-4159-A29C-13B43D79F406}"/>
    <cellStyle name="Porcentual 4 5 2" xfId="15204" xr:uid="{FA0BA0B3-3928-47DD-9B03-0E1DFE0F3C1B}"/>
    <cellStyle name="Porcentual 4 5 2 2" xfId="22491" xr:uid="{D3866122-DE5B-410D-8AA3-735CFB26FEFE}"/>
    <cellStyle name="Porcentual 4 5 2 2 2" xfId="28047" xr:uid="{87011CE1-A91A-4803-A45F-06DD91798A5A}"/>
    <cellStyle name="Porcentual 4 5 2 2 3" xfId="33541" xr:uid="{7D958EE7-C3EB-4370-A774-43D29475B643}"/>
    <cellStyle name="Porcentual 4 5 2 2 4" xfId="39025" xr:uid="{BDDB1892-DDA9-42BC-8D62-718E6EC1DF06}"/>
    <cellStyle name="Porcentual 4 5 2 3" xfId="25318" xr:uid="{562FBDAB-0228-4AF2-B74C-51973F13DE91}"/>
    <cellStyle name="Porcentual 4 5 2 4" xfId="30812" xr:uid="{06564033-0347-4B91-8DC4-DE267BDEB2D9}"/>
    <cellStyle name="Porcentual 4 5 2 5" xfId="36296" xr:uid="{AD6C64CD-5ED6-4CDB-BD6B-B7AFC22096ED}"/>
    <cellStyle name="Porcentual 4 5 3" xfId="12122" xr:uid="{A2F95AF9-647F-42D2-84EC-16C1BF7C22E7}"/>
    <cellStyle name="Porcentual 4 5 4" xfId="17358" xr:uid="{2D82022D-EDC2-47ED-918C-459AC5E98D3D}"/>
    <cellStyle name="Porcentual 4 5 5" xfId="19606" xr:uid="{8AA323F1-97EF-4797-AC5E-DAF510B1003D}"/>
    <cellStyle name="Porcentual 4 5 6" xfId="9961" xr:uid="{5D56288C-49F6-44F9-ABD7-DAFD66C4F117}"/>
    <cellStyle name="Porcentual 4 5 6 2" xfId="21282" xr:uid="{C7EE4472-B3DC-429C-8934-5EEB366E7D78}"/>
    <cellStyle name="Porcentual 4 5 6 2 2" xfId="26838" xr:uid="{74DA5D6B-C46B-4C88-AFE8-3F4896295842}"/>
    <cellStyle name="Porcentual 4 5 6 2 3" xfId="32332" xr:uid="{BD3ABBD5-3138-4CF6-96FE-42191ACBEDD1}"/>
    <cellStyle name="Porcentual 4 5 6 2 4" xfId="37816" xr:uid="{7A026551-8A46-4573-BDEF-E0B8021EB590}"/>
    <cellStyle name="Porcentual 4 5 6 3" xfId="24109" xr:uid="{FE24D38F-24AC-4150-A72B-AEB35EF5AAA2}"/>
    <cellStyle name="Porcentual 4 5 6 4" xfId="29603" xr:uid="{DD27A341-9E7C-4E37-BE25-E477BA78672A}"/>
    <cellStyle name="Porcentual 4 5 6 5" xfId="35087" xr:uid="{E6E5EDCA-B221-4391-9385-A3310CF93F1B}"/>
    <cellStyle name="Porcentual 4 6" xfId="6796" xr:uid="{F7A16AD0-C093-4AEC-9F81-A62D4642C13C}"/>
    <cellStyle name="Porcentual 4 6 2" xfId="15205" xr:uid="{EF11FD08-7F46-42ED-856E-7F9E7109C21E}"/>
    <cellStyle name="Porcentual 4 6 2 2" xfId="22492" xr:uid="{EE856250-9CC4-45DF-9A33-F9C2BDBCF5A8}"/>
    <cellStyle name="Porcentual 4 6 2 2 2" xfId="28048" xr:uid="{6F7C5531-4EB6-4D8E-9CF6-64341EEF0455}"/>
    <cellStyle name="Porcentual 4 6 2 2 3" xfId="33542" xr:uid="{46761F25-3BD8-4CE0-AD6B-9DE0A84F9884}"/>
    <cellStyle name="Porcentual 4 6 2 2 4" xfId="39026" xr:uid="{7CBA0BF8-8FF4-4408-AE33-E6FEF98AE59D}"/>
    <cellStyle name="Porcentual 4 6 2 3" xfId="25319" xr:uid="{E43BD7A8-E7C8-40AE-B6E3-DA53B58BAEBF}"/>
    <cellStyle name="Porcentual 4 6 2 4" xfId="30813" xr:uid="{D4AEBE71-E053-44E8-B198-9C0F8F326550}"/>
    <cellStyle name="Porcentual 4 6 2 5" xfId="36297" xr:uid="{2E616131-04DA-4BA9-A262-DCD3A46CED68}"/>
    <cellStyle name="Porcentual 4 6 3" xfId="12486" xr:uid="{D6ED7223-C455-4DEC-AAB7-BBFD52B5E9C8}"/>
    <cellStyle name="Porcentual 4 6 4" xfId="17528" xr:uid="{44CA7966-ECCD-4B62-B84C-389816FD0217}"/>
    <cellStyle name="Porcentual 4 6 5" xfId="19607" xr:uid="{EE614AEA-6613-41C6-9C8F-C1C090008254}"/>
    <cellStyle name="Porcentual 4 6 6" xfId="9962" xr:uid="{8A27AC6A-3017-4D68-A3B8-0C60D3CFB6DD}"/>
    <cellStyle name="Porcentual 4 6 6 2" xfId="21283" xr:uid="{C151AD84-59F4-43F4-9B27-D2E30FBA04BE}"/>
    <cellStyle name="Porcentual 4 6 6 2 2" xfId="26839" xr:uid="{75791838-FE93-4F60-8EE2-6E8AF23ACC82}"/>
    <cellStyle name="Porcentual 4 6 6 2 3" xfId="32333" xr:uid="{52097698-245F-40CE-AA6A-1117FA4FA836}"/>
    <cellStyle name="Porcentual 4 6 6 2 4" xfId="37817" xr:uid="{04FD8118-D4D8-49DF-93B2-BD357AF5795E}"/>
    <cellStyle name="Porcentual 4 6 6 3" xfId="24110" xr:uid="{A13E8039-6C22-4CCC-9B21-468CE4463260}"/>
    <cellStyle name="Porcentual 4 6 6 4" xfId="29604" xr:uid="{B13DB1DB-9883-401A-B962-EE9219B8DB79}"/>
    <cellStyle name="Porcentual 4 6 6 5" xfId="35088" xr:uid="{ED76A527-78BE-4B32-B46A-B2CC52B3BC10}"/>
    <cellStyle name="Porcentual 4 7" xfId="7113" xr:uid="{31F1A10F-B65A-4007-B4BA-BE557B0A7A18}"/>
    <cellStyle name="Porcentual 4 7 2" xfId="19895" xr:uid="{98435D40-A636-4CDF-993E-EA7B579D8BBC}"/>
    <cellStyle name="Porcentual 4 7 3" xfId="9963" xr:uid="{238178C4-6EEB-4164-AA08-4D45DCBA58CF}"/>
    <cellStyle name="Porcentual 4 7 3 2" xfId="21284" xr:uid="{02F0C12A-0669-44A3-A416-08DC42AD9CE0}"/>
    <cellStyle name="Porcentual 4 7 3 2 2" xfId="26840" xr:uid="{D0DC8598-2373-4587-8485-223E0AD22DDB}"/>
    <cellStyle name="Porcentual 4 7 3 2 3" xfId="32334" xr:uid="{F4B99F4E-40CB-45BA-BEA9-AD1B78A360F5}"/>
    <cellStyle name="Porcentual 4 7 3 2 4" xfId="37818" xr:uid="{20E23A01-2D4A-462A-9019-BCDB7D0710F7}"/>
    <cellStyle name="Porcentual 4 7 3 3" xfId="24111" xr:uid="{6ED159EE-31A7-4260-9AB9-42ED71DF847F}"/>
    <cellStyle name="Porcentual 4 7 3 4" xfId="29605" xr:uid="{67AF5A06-D7EC-4476-A9E8-9A57F42C7DC3}"/>
    <cellStyle name="Porcentual 4 7 3 5" xfId="35089" xr:uid="{914793BC-8ACA-4CB1-8CED-DB373F77CDD4}"/>
    <cellStyle name="Porcentual 4 8" xfId="9964" xr:uid="{A291A025-562E-4B84-A6C0-2C10F68E1203}"/>
    <cellStyle name="Porcentual 4 8 2" xfId="21285" xr:uid="{D6CF08D5-DF17-4A83-B81D-F4A65C65EB6E}"/>
    <cellStyle name="Porcentual 4 8 2 2" xfId="26841" xr:uid="{2D5757FD-3278-4139-AE02-69A4BD3B68BF}"/>
    <cellStyle name="Porcentual 4 8 2 3" xfId="32335" xr:uid="{DB10A746-8178-4289-A1AF-78853125F22E}"/>
    <cellStyle name="Porcentual 4 8 2 4" xfId="37819" xr:uid="{85A21388-6F5E-4E22-9EDA-AF054A6C1F77}"/>
    <cellStyle name="Porcentual 4 8 3" xfId="24112" xr:uid="{A0E22783-D9DA-43F4-ABE8-901F5D1CB102}"/>
    <cellStyle name="Porcentual 4 8 4" xfId="29606" xr:uid="{1D2FC7FC-0F83-4493-B0D1-CE301C8ABE16}"/>
    <cellStyle name="Porcentual 4 8 5" xfId="35090" xr:uid="{02BF9467-C7A3-4792-B277-F0CACD55E986}"/>
    <cellStyle name="Porcentual 4 9" xfId="15187" xr:uid="{B44E9581-E185-48C4-B16D-BCF4E63FF4C9}"/>
    <cellStyle name="Porcentual 4 9 2" xfId="22474" xr:uid="{CEFB6ACE-2C6C-4A4A-A440-49996A7724CC}"/>
    <cellStyle name="Porcentual 4 9 2 2" xfId="28030" xr:uid="{474F9817-7072-4B18-8F6B-FCA117776C94}"/>
    <cellStyle name="Porcentual 4 9 2 3" xfId="33524" xr:uid="{3D8DB7FB-6AD1-44FD-A9C1-C56AFD9EE6DD}"/>
    <cellStyle name="Porcentual 4 9 2 4" xfId="39008" xr:uid="{F67C3D19-AAE1-40CD-88BD-742EEB15EB7F}"/>
    <cellStyle name="Porcentual 4 9 3" xfId="25301" xr:uid="{3CC6A38B-2208-4CA8-AE0C-5A5D608DC6B5}"/>
    <cellStyle name="Porcentual 4 9 4" xfId="30795" xr:uid="{41C12004-6589-479C-A641-025A236E4CEC}"/>
    <cellStyle name="Porcentual 4 9 5" xfId="36279" xr:uid="{04BD93E8-AD14-4A7B-B2C5-F2574A230C20}"/>
    <cellStyle name="Porcentual 5" xfId="6797" xr:uid="{DDF517A8-78E8-47CE-9E8F-9E605ACF9DCF}"/>
    <cellStyle name="Porcentual 5 10" xfId="9965" xr:uid="{7268F919-E99C-4EDE-8936-7FE3C5E4253A}"/>
    <cellStyle name="Porcentual 5 10 2" xfId="21286" xr:uid="{E803BE22-DDB6-401E-9771-CCAAC3209EAA}"/>
    <cellStyle name="Porcentual 5 10 2 2" xfId="26842" xr:uid="{935D6401-D409-439B-87E6-858350591D7B}"/>
    <cellStyle name="Porcentual 5 10 2 3" xfId="32336" xr:uid="{CEF5140C-4415-41D3-8B4C-3A80FCFB622D}"/>
    <cellStyle name="Porcentual 5 10 2 4" xfId="37820" xr:uid="{3737E2A8-1947-410F-9E1A-99046946F7FC}"/>
    <cellStyle name="Porcentual 5 10 3" xfId="24113" xr:uid="{762BF098-5A46-4045-A509-4071BE58D04C}"/>
    <cellStyle name="Porcentual 5 10 4" xfId="29607" xr:uid="{7AE30757-3232-4BD7-85E6-59823F6A8AC3}"/>
    <cellStyle name="Porcentual 5 10 5" xfId="35091" xr:uid="{C2CACE0D-1C59-4567-9A95-00BE809DFF34}"/>
    <cellStyle name="Porcentual 5 2" xfId="6798" xr:uid="{C067F27B-0305-4BBD-AA73-33C7B262AE38}"/>
    <cellStyle name="Porcentual 5 2 2" xfId="15207" xr:uid="{797C8C09-79D9-4038-85FF-8A9175CECBCB}"/>
    <cellStyle name="Porcentual 5 2 2 2" xfId="22494" xr:uid="{3C91F07C-416B-4777-8856-4909E7D583A7}"/>
    <cellStyle name="Porcentual 5 2 2 2 2" xfId="28050" xr:uid="{96282D51-242A-4036-B426-B2A9D981158B}"/>
    <cellStyle name="Porcentual 5 2 2 2 3" xfId="33544" xr:uid="{B4ADD09B-4CDF-4674-844D-B617817710AD}"/>
    <cellStyle name="Porcentual 5 2 2 2 4" xfId="39028" xr:uid="{89C80303-FFDA-4DBB-AB0D-6B6D618085DD}"/>
    <cellStyle name="Porcentual 5 2 2 3" xfId="25321" xr:uid="{3C0A3983-EFE2-4C24-8110-0DAB55E8D81E}"/>
    <cellStyle name="Porcentual 5 2 2 4" xfId="30815" xr:uid="{FE68D546-CE97-43F9-B5DA-15AF53F2F714}"/>
    <cellStyle name="Porcentual 5 2 2 5" xfId="36299" xr:uid="{D5C5AB3B-138C-4D71-85FF-4F36E70DE46F}"/>
    <cellStyle name="Porcentual 5 2 3" xfId="12124" xr:uid="{8113A73C-EBF7-472D-B561-BA9256DE1F4D}"/>
    <cellStyle name="Porcentual 5 2 4" xfId="17360" xr:uid="{FDDF62DC-03A5-4B62-9A5D-99420D962F7D}"/>
    <cellStyle name="Porcentual 5 2 5" xfId="19609" xr:uid="{9631A444-38E8-4DEE-AB76-5D03BD2C70E4}"/>
    <cellStyle name="Porcentual 5 2 6" xfId="9966" xr:uid="{B56A43AD-30D5-4008-9864-7334BFA568C8}"/>
    <cellStyle name="Porcentual 5 2 6 2" xfId="21287" xr:uid="{B7F25A09-9CE1-43E1-BB27-583523813EFE}"/>
    <cellStyle name="Porcentual 5 2 6 2 2" xfId="26843" xr:uid="{3B76D22B-6335-49F4-B1E1-D7A364D4F686}"/>
    <cellStyle name="Porcentual 5 2 6 2 3" xfId="32337" xr:uid="{9196AD36-4C10-4D7B-8034-F1082FA048C4}"/>
    <cellStyle name="Porcentual 5 2 6 2 4" xfId="37821" xr:uid="{6C577D07-AB8C-4DDB-B9C2-F311B0D6E2DE}"/>
    <cellStyle name="Porcentual 5 2 6 3" xfId="24114" xr:uid="{A8F2B449-3105-457C-A32E-03B708EFC214}"/>
    <cellStyle name="Porcentual 5 2 6 4" xfId="29608" xr:uid="{05477E75-CEEC-4AA7-BE12-D1ABCA9A8D6B}"/>
    <cellStyle name="Porcentual 5 2 6 5" xfId="35092" xr:uid="{6C4938C4-5732-44A1-BD9C-EB233654084A}"/>
    <cellStyle name="Porcentual 5 3" xfId="6799" xr:uid="{07E418CA-66F0-468A-8C21-1E2453A7A7C0}"/>
    <cellStyle name="Porcentual 5 3 2" xfId="15208" xr:uid="{48797E5D-13A9-41A8-8720-381084FA305B}"/>
    <cellStyle name="Porcentual 5 3 2 2" xfId="22495" xr:uid="{4D066B45-B07A-41E9-B055-E399787539FE}"/>
    <cellStyle name="Porcentual 5 3 2 2 2" xfId="28051" xr:uid="{B27F58C7-5172-44E1-960C-CAC9E61711EE}"/>
    <cellStyle name="Porcentual 5 3 2 2 3" xfId="33545" xr:uid="{346D0303-6D60-4420-9470-3841E0AFAFB9}"/>
    <cellStyle name="Porcentual 5 3 2 2 4" xfId="39029" xr:uid="{D6998EEB-C058-4860-BCD1-4AA3B6A45CE6}"/>
    <cellStyle name="Porcentual 5 3 2 3" xfId="25322" xr:uid="{768436E1-BD6D-4B80-A88D-0AFF166FD540}"/>
    <cellStyle name="Porcentual 5 3 2 4" xfId="30816" xr:uid="{2289CBBD-A47D-484E-9F9D-5E05DB10F61B}"/>
    <cellStyle name="Porcentual 5 3 2 5" xfId="36300" xr:uid="{DA89E5DD-0CE0-4554-90EB-99E35623DA4C}"/>
    <cellStyle name="Porcentual 5 3 3" xfId="12490" xr:uid="{E50FD47E-A1FE-4B82-ACC2-DA356CFCE74D}"/>
    <cellStyle name="Porcentual 5 3 4" xfId="19610" xr:uid="{05914533-D842-4A95-B367-EAAAA7C25CCE}"/>
    <cellStyle name="Porcentual 5 3 5" xfId="9967" xr:uid="{D2C1F85E-F707-4279-A1C6-D566C08A367A}"/>
    <cellStyle name="Porcentual 5 3 5 2" xfId="21288" xr:uid="{A274493F-1B78-45F9-87B3-3186139BB781}"/>
    <cellStyle name="Porcentual 5 3 5 2 2" xfId="26844" xr:uid="{3A6BC58F-8E63-4808-A090-676F377A60EA}"/>
    <cellStyle name="Porcentual 5 3 5 2 3" xfId="32338" xr:uid="{4F3E90C5-077C-4247-9CAF-0B036EFCD571}"/>
    <cellStyle name="Porcentual 5 3 5 2 4" xfId="37822" xr:uid="{C2796C66-C33D-4503-B855-ED716C9DC1CC}"/>
    <cellStyle name="Porcentual 5 3 5 3" xfId="24115" xr:uid="{0D239712-937B-4B68-81D1-062CFF434BB2}"/>
    <cellStyle name="Porcentual 5 3 5 4" xfId="29609" xr:uid="{11A1A45E-EF02-4D41-A2F4-6B872B8CDECC}"/>
    <cellStyle name="Porcentual 5 3 5 5" xfId="35093" xr:uid="{27FE5672-CADA-4476-9BE6-6D738D61062B}"/>
    <cellStyle name="Porcentual 5 4" xfId="7115" xr:uid="{D897644B-A609-4588-974A-344318C52035}"/>
    <cellStyle name="Porcentual 5 4 2" xfId="19897" xr:uid="{179BDD30-9962-4E00-AEAC-4302A30BB2F1}"/>
    <cellStyle name="Porcentual 5 4 3" xfId="9968" xr:uid="{994B3543-0042-41A8-98F8-4E704E98F26B}"/>
    <cellStyle name="Porcentual 5 4 3 2" xfId="21289" xr:uid="{395EAFBD-A25A-4F12-8335-24ED2D52FD8B}"/>
    <cellStyle name="Porcentual 5 4 3 2 2" xfId="26845" xr:uid="{D5B9A774-5438-4C9E-96E2-9AF682764CDB}"/>
    <cellStyle name="Porcentual 5 4 3 2 3" xfId="32339" xr:uid="{1A54A03F-7E87-4D2C-872C-172FBFB1FD2F}"/>
    <cellStyle name="Porcentual 5 4 3 2 4" xfId="37823" xr:uid="{0F9120AE-912A-45CF-A601-71C833D0E1DE}"/>
    <cellStyle name="Porcentual 5 4 3 3" xfId="24116" xr:uid="{F9CCAA75-B0D9-49CD-A189-94F621432050}"/>
    <cellStyle name="Porcentual 5 4 3 4" xfId="29610" xr:uid="{D42A4935-9C9A-4CEA-9A67-F6196A4071BA}"/>
    <cellStyle name="Porcentual 5 4 3 5" xfId="35094" xr:uid="{CF87B0F6-0966-46AA-BA34-0412537F519B}"/>
    <cellStyle name="Porcentual 5 5" xfId="9969" xr:uid="{BFE074CF-B926-4733-B099-7240051A0C28}"/>
    <cellStyle name="Porcentual 5 5 2" xfId="21290" xr:uid="{0B9E9F10-636B-413A-863E-7473EBCE2C7C}"/>
    <cellStyle name="Porcentual 5 5 2 2" xfId="26846" xr:uid="{C86FDD0C-EAA0-43C8-AA7B-AFE71A141C49}"/>
    <cellStyle name="Porcentual 5 5 2 3" xfId="32340" xr:uid="{6E7BB08F-991C-4836-967E-021C12392D10}"/>
    <cellStyle name="Porcentual 5 5 2 4" xfId="37824" xr:uid="{96A75A20-926F-4455-A9B1-47D4FD944174}"/>
    <cellStyle name="Porcentual 5 5 3" xfId="24117" xr:uid="{2D7D3FF2-71C7-4107-AEF1-8B06B4A2C4EC}"/>
    <cellStyle name="Porcentual 5 5 4" xfId="29611" xr:uid="{49C6A01B-690A-4CCB-B93C-510F2CD4C6B9}"/>
    <cellStyle name="Porcentual 5 5 5" xfId="35095" xr:uid="{72FC69C9-6F3D-41A5-993D-76C00C5AECC5}"/>
    <cellStyle name="Porcentual 5 6" xfId="15206" xr:uid="{1889A0AE-1A4E-42C8-B8EB-6B799E174BCA}"/>
    <cellStyle name="Porcentual 5 6 2" xfId="22493" xr:uid="{CFCC6413-3607-478C-A251-637F677766D4}"/>
    <cellStyle name="Porcentual 5 6 2 2" xfId="28049" xr:uid="{B4E20822-ADFA-451B-81A1-84AFE2251674}"/>
    <cellStyle name="Porcentual 5 6 2 3" xfId="33543" xr:uid="{8B688F06-D1F7-49C7-B8B6-5C14761C4F13}"/>
    <cellStyle name="Porcentual 5 6 2 4" xfId="39027" xr:uid="{1B4E1A01-D762-4B7B-AAF4-30B51B2A0102}"/>
    <cellStyle name="Porcentual 5 6 3" xfId="25320" xr:uid="{26F54B9C-BFA4-4F16-A04C-205FC5F2BCA1}"/>
    <cellStyle name="Porcentual 5 6 4" xfId="30814" xr:uid="{7E160E58-BFE6-4EBD-888C-D0F37F904115}"/>
    <cellStyle name="Porcentual 5 6 5" xfId="36298" xr:uid="{7B816FFF-873A-4F35-9592-2B025448C02F}"/>
    <cellStyle name="Porcentual 5 7" xfId="12123" xr:uid="{F8821510-031C-466A-B4D4-9C80B3B6B9E4}"/>
    <cellStyle name="Porcentual 5 8" xfId="17359" xr:uid="{85EE9042-B769-4C43-8155-AA3045893A75}"/>
    <cellStyle name="Porcentual 5 9" xfId="19608" xr:uid="{EF58C66D-EDF6-4B6A-81DA-52632582F8FF}"/>
    <cellStyle name="Porcentual 6" xfId="6800" xr:uid="{6271C037-811D-4BF1-BB5A-2FD968B2AA56}"/>
    <cellStyle name="Porcentual 6 10" xfId="6801" xr:uid="{3B63394D-785D-428E-B69D-F0735B400138}"/>
    <cellStyle name="Porcentual 6 10 2" xfId="15210" xr:uid="{EAEE8CE5-44B3-49E0-990A-6CF6FF20E761}"/>
    <cellStyle name="Porcentual 6 10 2 2" xfId="22497" xr:uid="{7013A576-ECF5-45A6-B10C-ABE729754328}"/>
    <cellStyle name="Porcentual 6 10 2 2 2" xfId="28053" xr:uid="{3BA7018A-67DA-4F14-B672-37CF85E50455}"/>
    <cellStyle name="Porcentual 6 10 2 2 3" xfId="33547" xr:uid="{C75D7829-5EB5-447B-BB96-EE74F079410E}"/>
    <cellStyle name="Porcentual 6 10 2 2 4" xfId="39031" xr:uid="{CD20B1CF-3179-4EE6-B356-5B62D5435CBF}"/>
    <cellStyle name="Porcentual 6 10 2 3" xfId="25324" xr:uid="{49078E7E-91DA-404E-A159-1BE68ED12B9F}"/>
    <cellStyle name="Porcentual 6 10 2 4" xfId="30818" xr:uid="{92AD4AB2-B6DB-48EB-B153-BD740D585DB7}"/>
    <cellStyle name="Porcentual 6 10 2 5" xfId="36302" xr:uid="{1927158E-E05D-494B-9AFB-E8BF57BFA897}"/>
    <cellStyle name="Porcentual 6 10 3" xfId="12126" xr:uid="{98AF8554-28A3-4452-8E56-CC9EE0A230E2}"/>
    <cellStyle name="Porcentual 6 10 4" xfId="17362" xr:uid="{99CB7663-606C-4006-8EC5-E6B41CF29613}"/>
    <cellStyle name="Porcentual 6 10 5" xfId="19612" xr:uid="{C5B5ABF7-24CF-491F-9623-44853CA89A0E}"/>
    <cellStyle name="Porcentual 6 10 6" xfId="9971" xr:uid="{9695C484-002F-4BF2-81A0-2AF2722D66A8}"/>
    <cellStyle name="Porcentual 6 10 6 2" xfId="21292" xr:uid="{511CA652-1C84-4EB4-B50F-AC0ADB9C7242}"/>
    <cellStyle name="Porcentual 6 10 6 2 2" xfId="26848" xr:uid="{6AFC9970-FC6B-4152-800A-131C503F5F1E}"/>
    <cellStyle name="Porcentual 6 10 6 2 3" xfId="32342" xr:uid="{DB298A9F-80EE-476F-97FB-0CF68D0D5334}"/>
    <cellStyle name="Porcentual 6 10 6 2 4" xfId="37826" xr:uid="{97AF3E44-C8D7-47BD-95CF-EAA8FE23F506}"/>
    <cellStyle name="Porcentual 6 10 6 3" xfId="24119" xr:uid="{FDCEE63A-CB10-4A3D-83E1-39AECFA7B0FD}"/>
    <cellStyle name="Porcentual 6 10 6 4" xfId="29613" xr:uid="{AFA6AC7E-0694-4A15-A7CB-EB1444D0B8D1}"/>
    <cellStyle name="Porcentual 6 10 6 5" xfId="35097" xr:uid="{7B940974-6B59-4897-8892-670BF09F9EFD}"/>
    <cellStyle name="Porcentual 6 11" xfId="6802" xr:uid="{1A003273-42CC-46A4-B020-3604E1A468E8}"/>
    <cellStyle name="Porcentual 6 11 2" xfId="15211" xr:uid="{AF6DCC46-E802-497E-BECD-4E773C6B535C}"/>
    <cellStyle name="Porcentual 6 11 2 2" xfId="22498" xr:uid="{EB7FC4D8-EEBB-4D76-9DFE-F31726A6D01C}"/>
    <cellStyle name="Porcentual 6 11 2 2 2" xfId="28054" xr:uid="{DEE463AA-B59A-4E44-AF20-380719B13B24}"/>
    <cellStyle name="Porcentual 6 11 2 2 3" xfId="33548" xr:uid="{BBCFE6D5-134E-4E48-960A-682FA88D9FE9}"/>
    <cellStyle name="Porcentual 6 11 2 2 4" xfId="39032" xr:uid="{FC0AFEE5-13B9-4221-9702-0B3D1CAAF811}"/>
    <cellStyle name="Porcentual 6 11 2 3" xfId="25325" xr:uid="{71048365-B003-459D-97C7-E4D68EDF1965}"/>
    <cellStyle name="Porcentual 6 11 2 4" xfId="30819" xr:uid="{9B47116A-8847-4816-A9E9-BEF0C2C25ED2}"/>
    <cellStyle name="Porcentual 6 11 2 5" xfId="36303" xr:uid="{A952DD02-6FD3-4A43-9761-97B26CC343FC}"/>
    <cellStyle name="Porcentual 6 11 3" xfId="12491" xr:uid="{4FAFC9C0-3E13-4139-BE9E-D5B87AE04D3E}"/>
    <cellStyle name="Porcentual 6 11 4" xfId="19613" xr:uid="{D273673E-D95C-468E-B49D-668CF536E606}"/>
    <cellStyle name="Porcentual 6 11 5" xfId="9972" xr:uid="{B0EEC26A-1DC3-4A28-93E4-4A0A1AC4F50A}"/>
    <cellStyle name="Porcentual 6 11 5 2" xfId="21293" xr:uid="{D3F0E080-4980-4107-8EAF-444FFB30B19A}"/>
    <cellStyle name="Porcentual 6 11 5 2 2" xfId="26849" xr:uid="{E93FCA44-D4C2-4E1A-848D-B88268A62B05}"/>
    <cellStyle name="Porcentual 6 11 5 2 3" xfId="32343" xr:uid="{EF589E47-4CDB-49F7-888B-5C1474055047}"/>
    <cellStyle name="Porcentual 6 11 5 2 4" xfId="37827" xr:uid="{2724D348-E323-45DF-A3E5-43C7C74CF6AD}"/>
    <cellStyle name="Porcentual 6 11 5 3" xfId="24120" xr:uid="{1BF8F710-5A50-4AB4-8573-13CE23B7A0D2}"/>
    <cellStyle name="Porcentual 6 11 5 4" xfId="29614" xr:uid="{449BDBCD-78B1-4133-8CD3-468C42F191B0}"/>
    <cellStyle name="Porcentual 6 11 5 5" xfId="35098" xr:uid="{03BF7A60-FA3E-4E3F-875F-7EB34352E013}"/>
    <cellStyle name="Porcentual 6 12" xfId="7208" xr:uid="{8268B7D9-6B8D-4C71-B8C7-74E67954CF00}"/>
    <cellStyle name="Porcentual 6 12 2" xfId="19969" xr:uid="{ECE0183B-B34D-4EEC-877E-5E33C85CA7C5}"/>
    <cellStyle name="Porcentual 6 12 3" xfId="9973" xr:uid="{14AC3CC7-42F7-40AE-B466-3E3253E48A15}"/>
    <cellStyle name="Porcentual 6 12 3 2" xfId="21294" xr:uid="{4B3F55C6-F8E0-4CD0-869D-C033E07AAE11}"/>
    <cellStyle name="Porcentual 6 12 3 2 2" xfId="26850" xr:uid="{CB82A7E1-F922-4105-B367-62D3DC9988E7}"/>
    <cellStyle name="Porcentual 6 12 3 2 3" xfId="32344" xr:uid="{4005541C-79B0-49F1-B26C-62D4D4DEA052}"/>
    <cellStyle name="Porcentual 6 12 3 2 4" xfId="37828" xr:uid="{D26225E5-A020-4A92-95C2-08832524D223}"/>
    <cellStyle name="Porcentual 6 12 3 3" xfId="24121" xr:uid="{E9E20377-484D-4D55-852D-E4A507659015}"/>
    <cellStyle name="Porcentual 6 12 3 4" xfId="29615" xr:uid="{31EE7F05-22EC-4958-A0D4-33068A5218BA}"/>
    <cellStyle name="Porcentual 6 12 3 5" xfId="35099" xr:uid="{CFDDBF7B-1D79-46A7-AC93-AEE0DB5793A0}"/>
    <cellStyle name="Porcentual 6 13" xfId="7124" xr:uid="{EDA2F76A-DEB2-4B00-9FE8-D6F28BA03A71}"/>
    <cellStyle name="Porcentual 6 13 2" xfId="19904" xr:uid="{9495926F-7845-406D-9062-C423652EDA3A}"/>
    <cellStyle name="Porcentual 6 13 2 2" xfId="22709" xr:uid="{8F016E4B-5882-41AE-ACA7-CAFC2D6185BB}"/>
    <cellStyle name="Porcentual 6 13 2 2 2" xfId="28265" xr:uid="{4DECC24C-5C8D-4599-AD43-C6C186EF3497}"/>
    <cellStyle name="Porcentual 6 13 2 2 3" xfId="33759" xr:uid="{7ABBDAC0-B4B9-4B9D-84DC-561550A23F80}"/>
    <cellStyle name="Porcentual 6 13 2 2 4" xfId="39243" xr:uid="{2C2F8E11-0E1F-4AE7-881E-148A45ED9AA5}"/>
    <cellStyle name="Porcentual 6 13 2 3" xfId="25536" xr:uid="{1D1BC2E3-818B-41BF-A01E-C7EF900D4630}"/>
    <cellStyle name="Porcentual 6 13 2 4" xfId="31030" xr:uid="{2A81B4B8-7349-444B-9EF2-627E3C8F32B6}"/>
    <cellStyle name="Porcentual 6 13 2 5" xfId="36514" xr:uid="{F2F233CA-11D6-488E-A8B0-56D5574CDCA0}"/>
    <cellStyle name="Porcentual 6 13 3" xfId="9974" xr:uid="{8BDAA343-9532-4C09-A5E7-8D2EFE31493A}"/>
    <cellStyle name="Porcentual 6 13 3 2" xfId="21295" xr:uid="{3473BDC8-D590-48B8-902B-F8E9806F7EB5}"/>
    <cellStyle name="Porcentual 6 13 3 2 2" xfId="26851" xr:uid="{EA562D2E-5D5D-46E1-A74A-35D263FCF1A6}"/>
    <cellStyle name="Porcentual 6 13 3 2 3" xfId="32345" xr:uid="{8C582832-0FAE-4CD7-B043-78E0D797A841}"/>
    <cellStyle name="Porcentual 6 13 3 2 4" xfId="37829" xr:uid="{ADD4C7A8-0999-4FE4-ACFD-B92658191878}"/>
    <cellStyle name="Porcentual 6 13 3 3" xfId="24122" xr:uid="{06D0FCD8-CEE7-4FC9-8418-73C27C683105}"/>
    <cellStyle name="Porcentual 6 13 3 4" xfId="29616" xr:uid="{1C59CACB-0351-4E8D-8DE3-082FFD4622AE}"/>
    <cellStyle name="Porcentual 6 13 3 5" xfId="35100" xr:uid="{9EB9CF71-9356-48E6-8FA1-9BA6D35415FF}"/>
    <cellStyle name="Porcentual 6 13 4" xfId="20101" xr:uid="{FF1E8A10-80F8-4F5E-81AF-60714597AD37}"/>
    <cellStyle name="Porcentual 6 13 4 2" xfId="25657" xr:uid="{36A14EDD-B755-45BF-9931-A1451006F42F}"/>
    <cellStyle name="Porcentual 6 13 4 3" xfId="31151" xr:uid="{27C35124-3B3D-4608-A089-6890E91EBB45}"/>
    <cellStyle name="Porcentual 6 13 4 4" xfId="36635" xr:uid="{286A8556-EFB0-421B-AB81-DA79905F4EEC}"/>
    <cellStyle name="Porcentual 6 13 5" xfId="22928" xr:uid="{6691E727-E3D7-4442-8BFB-1723994BB987}"/>
    <cellStyle name="Porcentual 6 13 6" xfId="28420" xr:uid="{001146AF-5EFB-4B92-A9B6-A4D626B0BBD7}"/>
    <cellStyle name="Porcentual 6 13 7" xfId="33904" xr:uid="{05344861-D3D2-41D9-B6D9-58B0852F579C}"/>
    <cellStyle name="Porcentual 6 14" xfId="7324" xr:uid="{7CF19467-C5CB-4FD7-80DE-2153EEF72A6B}"/>
    <cellStyle name="Porcentual 6 14 2" xfId="20005" xr:uid="{172EADAB-7070-4C85-89F3-676D54F86188}"/>
    <cellStyle name="Porcentual 6 14 2 2" xfId="22739" xr:uid="{7AA82B12-D992-49FC-8A4C-5E0E11D5B327}"/>
    <cellStyle name="Porcentual 6 14 2 2 2" xfId="28295" xr:uid="{F449961D-20A1-48FB-AD81-365DD1311D09}"/>
    <cellStyle name="Porcentual 6 14 2 2 3" xfId="33789" xr:uid="{20E311C6-B19E-47C6-85F7-5F1DCDECCB66}"/>
    <cellStyle name="Porcentual 6 14 2 2 4" xfId="39273" xr:uid="{268B2751-FC3C-4696-A80E-CD95ACD5F403}"/>
    <cellStyle name="Porcentual 6 14 2 3" xfId="25566" xr:uid="{71B1E83F-02C7-4519-A4D4-BD3E99C6E4A5}"/>
    <cellStyle name="Porcentual 6 14 2 4" xfId="31060" xr:uid="{7D5A7142-BA5C-4F69-93AF-D9930B5A1EA2}"/>
    <cellStyle name="Porcentual 6 14 2 5" xfId="36544" xr:uid="{794C7E0B-14ED-4E5E-94DC-9A8656C98C63}"/>
    <cellStyle name="Porcentual 6 14 3" xfId="9975" xr:uid="{DD23C02E-3B51-4CDE-BB7A-4BEA59F09EFB}"/>
    <cellStyle name="Porcentual 6 14 3 2" xfId="21296" xr:uid="{A29F910C-0F12-44AE-BEFD-A0F09D755650}"/>
    <cellStyle name="Porcentual 6 14 3 2 2" xfId="26852" xr:uid="{BDDE744A-3C6C-428D-88FE-CE85758D59FC}"/>
    <cellStyle name="Porcentual 6 14 3 2 3" xfId="32346" xr:uid="{DB3C8DA5-B6A0-45E3-B165-4F59A3C23FE9}"/>
    <cellStyle name="Porcentual 6 14 3 2 4" xfId="37830" xr:uid="{06588B8A-FA52-4822-9DF7-426179B7F1DC}"/>
    <cellStyle name="Porcentual 6 14 3 3" xfId="24123" xr:uid="{87D0731F-1AA7-4FD8-8ACE-953ED8B2CC56}"/>
    <cellStyle name="Porcentual 6 14 3 4" xfId="29617" xr:uid="{B027F32D-ED9D-4309-9A5F-B30ADE24166A}"/>
    <cellStyle name="Porcentual 6 14 3 5" xfId="35101" xr:uid="{2FF3E4C1-C06F-4640-B89E-4EFC05015C65}"/>
    <cellStyle name="Porcentual 6 14 4" xfId="20208" xr:uid="{E1F4CB4F-A56D-423A-8A92-7755405CD588}"/>
    <cellStyle name="Porcentual 6 14 4 2" xfId="25764" xr:uid="{9D3ED1DD-5FEC-498B-BD86-252E9F48573B}"/>
    <cellStyle name="Porcentual 6 14 4 3" xfId="31258" xr:uid="{2E4657A6-6B64-4AB5-8B81-9959FDBBE0BF}"/>
    <cellStyle name="Porcentual 6 14 4 4" xfId="36742" xr:uid="{F2469688-3E7A-47AC-8A41-CE570AB6783F}"/>
    <cellStyle name="Porcentual 6 14 5" xfId="23035" xr:uid="{9CFA32D8-1426-4AC8-A4E0-1CD1A034584B}"/>
    <cellStyle name="Porcentual 6 14 6" xfId="28527" xr:uid="{FB318BF8-18EE-4FFB-9A65-72506268E49C}"/>
    <cellStyle name="Porcentual 6 14 7" xfId="34011" xr:uid="{80D4E7A2-F732-45FA-B7A0-79A1D8F0B9A2}"/>
    <cellStyle name="Porcentual 6 15" xfId="7326" xr:uid="{609D48FF-C471-4045-AAD1-6D5008582ACE}"/>
    <cellStyle name="Porcentual 6 15 2" xfId="20007" xr:uid="{5A814FD0-1751-42EC-8FAE-CD6DEE962CEE}"/>
    <cellStyle name="Porcentual 6 15 2 2" xfId="22741" xr:uid="{B2E7578F-C494-46A6-A637-96637786A8D5}"/>
    <cellStyle name="Porcentual 6 15 2 2 2" xfId="28297" xr:uid="{91686C32-C2A5-426F-9AC5-C9A293C387B9}"/>
    <cellStyle name="Porcentual 6 15 2 2 3" xfId="33791" xr:uid="{D7727475-FBEF-41C5-A2AC-D1DC896ED9B3}"/>
    <cellStyle name="Porcentual 6 15 2 2 4" xfId="39275" xr:uid="{DF599B57-A47E-4297-9E6A-9B3512550DF9}"/>
    <cellStyle name="Porcentual 6 15 2 3" xfId="25568" xr:uid="{9B93CC17-DE4B-4F08-9750-7C12B1C0F4FE}"/>
    <cellStyle name="Porcentual 6 15 2 4" xfId="31062" xr:uid="{B5736BF0-CA39-457F-BBA4-052667B8D144}"/>
    <cellStyle name="Porcentual 6 15 2 5" xfId="36546" xr:uid="{CA966AA2-0867-4038-9763-DC304BB3F46D}"/>
    <cellStyle name="Porcentual 6 15 3" xfId="15209" xr:uid="{4AF13614-F0EE-4A94-8F96-12FF02D81C1D}"/>
    <cellStyle name="Porcentual 6 15 3 2" xfId="22496" xr:uid="{E82095D1-43C3-421A-B522-56505CDF71CA}"/>
    <cellStyle name="Porcentual 6 15 3 2 2" xfId="28052" xr:uid="{EFFF966D-5903-4B8A-BB0C-CA4B3D68B78F}"/>
    <cellStyle name="Porcentual 6 15 3 2 3" xfId="33546" xr:uid="{6A519244-876B-43C2-A729-3C654D39A4E9}"/>
    <cellStyle name="Porcentual 6 15 3 2 4" xfId="39030" xr:uid="{E5780403-B975-4E75-ADCD-A59EC8CAC83D}"/>
    <cellStyle name="Porcentual 6 15 3 3" xfId="25323" xr:uid="{8841B1A1-0E7E-4025-B286-D699B08146D2}"/>
    <cellStyle name="Porcentual 6 15 3 4" xfId="30817" xr:uid="{27CC3822-29A5-4EDD-BF1E-5E875B50D8E4}"/>
    <cellStyle name="Porcentual 6 15 3 5" xfId="36301" xr:uid="{6042C3BA-171F-4C79-B398-397FD4A60E4D}"/>
    <cellStyle name="Porcentual 6 15 4" xfId="20210" xr:uid="{640E660A-8F01-41CA-A407-B8D3EFA32FF2}"/>
    <cellStyle name="Porcentual 6 15 4 2" xfId="25766" xr:uid="{4FC02F62-7F05-4A61-9351-313A0B7E473B}"/>
    <cellStyle name="Porcentual 6 15 4 3" xfId="31260" xr:uid="{2223A7A3-894F-402D-A33A-2F3BA4B0735F}"/>
    <cellStyle name="Porcentual 6 15 4 4" xfId="36744" xr:uid="{C20FF2E1-DE47-4545-9D0A-80EE3436FE36}"/>
    <cellStyle name="Porcentual 6 15 5" xfId="23037" xr:uid="{8E24057F-EBCA-4F68-B704-FD152D5B872C}"/>
    <cellStyle name="Porcentual 6 15 6" xfId="28531" xr:uid="{CDAB9D5C-00E6-4186-8C3D-97E232E140FB}"/>
    <cellStyle name="Porcentual 6 15 7" xfId="34015" xr:uid="{B5CD8822-1C5F-4032-B5CC-459AEB1D0A4C}"/>
    <cellStyle name="Porcentual 6 16" xfId="12125" xr:uid="{D9D2BA69-C37F-4E02-812A-DA91F0BA1ADB}"/>
    <cellStyle name="Porcentual 6 17" xfId="17361" xr:uid="{39561791-BFEA-4DF3-A9BA-5B942B12C8DA}"/>
    <cellStyle name="Porcentual 6 18" xfId="19611" xr:uid="{71B5F0D9-7BEB-4FF1-963B-59F074647CB6}"/>
    <cellStyle name="Porcentual 6 19" xfId="9970" xr:uid="{CA957925-FCBD-4577-86BC-2B6E423683FF}"/>
    <cellStyle name="Porcentual 6 19 2" xfId="21291" xr:uid="{90A688EC-87EF-4551-92C4-CF76AD890F61}"/>
    <cellStyle name="Porcentual 6 19 2 2" xfId="26847" xr:uid="{4E5A9568-F3AA-42F7-AF20-31378220DC5C}"/>
    <cellStyle name="Porcentual 6 19 2 3" xfId="32341" xr:uid="{542BD116-25FD-463C-9919-53231AA393C8}"/>
    <cellStyle name="Porcentual 6 19 2 4" xfId="37825" xr:uid="{9B225797-5FA0-4B27-9F55-B1445DDEB3AD}"/>
    <cellStyle name="Porcentual 6 19 3" xfId="24118" xr:uid="{2480C40D-B7ED-4665-A43B-00FA4D22B5E9}"/>
    <cellStyle name="Porcentual 6 19 4" xfId="29612" xr:uid="{C64F0BFC-3E1C-481E-A6B2-0E6F3FDF4676}"/>
    <cellStyle name="Porcentual 6 19 5" xfId="35096" xr:uid="{B937964F-CE37-4284-B1C8-F27A34A67FEC}"/>
    <cellStyle name="Porcentual 6 2" xfId="6803" xr:uid="{90EBC60E-AA39-47BE-8A75-1A9A11952EF6}"/>
    <cellStyle name="Porcentual 6 2 10" xfId="9976" xr:uid="{E0BCF291-8A4B-43CC-ABCF-37C0416A160F}"/>
    <cellStyle name="Porcentual 6 2 10 2" xfId="21297" xr:uid="{C461BDD1-FC9C-4344-90D8-5456C6FDCDEB}"/>
    <cellStyle name="Porcentual 6 2 10 2 2" xfId="26853" xr:uid="{C4840936-32EA-4C84-ADD0-48E34BC3923C}"/>
    <cellStyle name="Porcentual 6 2 10 2 3" xfId="32347" xr:uid="{67113B8A-2C95-4BA1-8109-7B8151CA3129}"/>
    <cellStyle name="Porcentual 6 2 10 2 4" xfId="37831" xr:uid="{51EEC167-E5BE-4C64-8AF8-5175EC642D1C}"/>
    <cellStyle name="Porcentual 6 2 10 3" xfId="24124" xr:uid="{214BCD34-2C63-4D1E-9E7E-58817E51EB5D}"/>
    <cellStyle name="Porcentual 6 2 10 4" xfId="29618" xr:uid="{AC369169-52A7-4717-9652-CC69DC477827}"/>
    <cellStyle name="Porcentual 6 2 10 5" xfId="35102" xr:uid="{B0EECD76-24B5-4CA9-B9C7-32FCDC918E36}"/>
    <cellStyle name="Porcentual 6 2 2" xfId="6804" xr:uid="{E4757EF6-9AA0-441F-AAE4-1407782656AD}"/>
    <cellStyle name="Porcentual 6 2 2 2" xfId="15213" xr:uid="{5054CA26-7ED7-4466-BFC3-290101417815}"/>
    <cellStyle name="Porcentual 6 2 2 2 2" xfId="22500" xr:uid="{488E226C-8E55-40C0-A9A1-B5A2A217B673}"/>
    <cellStyle name="Porcentual 6 2 2 2 2 2" xfId="28056" xr:uid="{7F4883A7-A1DA-4B67-9E9A-CB118BD49299}"/>
    <cellStyle name="Porcentual 6 2 2 2 2 3" xfId="33550" xr:uid="{BDC78BEF-4243-4129-92BE-0279AB16674C}"/>
    <cellStyle name="Porcentual 6 2 2 2 2 4" xfId="39034" xr:uid="{1534B6A1-60EB-4195-9B83-2BC62725A02A}"/>
    <cellStyle name="Porcentual 6 2 2 2 3" xfId="25327" xr:uid="{922B6FC4-1456-485D-86AC-EF3BD811BB98}"/>
    <cellStyle name="Porcentual 6 2 2 2 4" xfId="30821" xr:uid="{FD9F0C22-3F66-467C-B9D4-AC4147FB0900}"/>
    <cellStyle name="Porcentual 6 2 2 2 5" xfId="36305" xr:uid="{5F68D11A-B412-4DB9-AC8F-2CF90AE08177}"/>
    <cellStyle name="Porcentual 6 2 2 3" xfId="12128" xr:uid="{320F24E2-FB50-4979-936E-F264932BE873}"/>
    <cellStyle name="Porcentual 6 2 2 4" xfId="17364" xr:uid="{DA0672D6-E784-408A-AE1D-08F223439405}"/>
    <cellStyle name="Porcentual 6 2 2 5" xfId="19615" xr:uid="{5FFDE095-5DD3-4316-905E-E7222C1067CA}"/>
    <cellStyle name="Porcentual 6 2 2 6" xfId="9977" xr:uid="{EA3C3C89-8E15-4C7A-A6AF-DF5632E30048}"/>
    <cellStyle name="Porcentual 6 2 2 6 2" xfId="21298" xr:uid="{3C6CA64D-9D16-43B4-8FEE-C5703018955F}"/>
    <cellStyle name="Porcentual 6 2 2 6 2 2" xfId="26854" xr:uid="{0BB5F86E-845A-405E-AD37-82F33139964A}"/>
    <cellStyle name="Porcentual 6 2 2 6 2 3" xfId="32348" xr:uid="{3469AF05-568C-4105-AB3F-455B8E447E64}"/>
    <cellStyle name="Porcentual 6 2 2 6 2 4" xfId="37832" xr:uid="{254B4637-D5A0-4542-AC3B-F035F72F83B0}"/>
    <cellStyle name="Porcentual 6 2 2 6 3" xfId="24125" xr:uid="{7EEC46BF-DBFD-4C3E-9C13-EDE43A1EFA1F}"/>
    <cellStyle name="Porcentual 6 2 2 6 4" xfId="29619" xr:uid="{6350AE3E-DCEC-4278-B852-8C352C1B4442}"/>
    <cellStyle name="Porcentual 6 2 2 6 5" xfId="35103" xr:uid="{2C89F14B-F05F-4863-B8DC-E9DC4D59C6AE}"/>
    <cellStyle name="Porcentual 6 2 3" xfId="6805" xr:uid="{FB06C14E-C527-4BB1-A1BB-518C0B9CAADD}"/>
    <cellStyle name="Porcentual 6 2 3 2" xfId="15214" xr:uid="{FE16FC1A-C210-49EF-A7CB-B1DE5337B639}"/>
    <cellStyle name="Porcentual 6 2 3 2 2" xfId="22501" xr:uid="{DF388843-8994-4C51-8883-87184FAEA0A4}"/>
    <cellStyle name="Porcentual 6 2 3 2 2 2" xfId="28057" xr:uid="{190BAFCA-0C3F-4ABD-8525-245EA1C67452}"/>
    <cellStyle name="Porcentual 6 2 3 2 2 3" xfId="33551" xr:uid="{D4E70599-A139-414F-ADD8-174C74C8757F}"/>
    <cellStyle name="Porcentual 6 2 3 2 2 4" xfId="39035" xr:uid="{CF34430D-02D2-445A-BB9C-CD66D02CF9B6}"/>
    <cellStyle name="Porcentual 6 2 3 2 3" xfId="25328" xr:uid="{00775E08-E3E7-49FE-AF6A-CE2C8753979B}"/>
    <cellStyle name="Porcentual 6 2 3 2 4" xfId="30822" xr:uid="{A9120F00-8EAD-465D-9921-4A60031D80C7}"/>
    <cellStyle name="Porcentual 6 2 3 2 5" xfId="36306" xr:uid="{9EBA9406-D7D6-491A-968E-35C9D1B902F2}"/>
    <cellStyle name="Porcentual 6 2 3 3" xfId="12492" xr:uid="{37C42978-328D-47D1-AC44-C0377B66481F}"/>
    <cellStyle name="Porcentual 6 2 3 4" xfId="19616" xr:uid="{C083C068-2258-48FC-B516-DC88F2957DCA}"/>
    <cellStyle name="Porcentual 6 2 3 5" xfId="9978" xr:uid="{3759F7FC-D7E4-406B-836A-BB606551183A}"/>
    <cellStyle name="Porcentual 6 2 3 5 2" xfId="21299" xr:uid="{D00523EF-DF32-4BF6-A48B-EE7D7CDF839E}"/>
    <cellStyle name="Porcentual 6 2 3 5 2 2" xfId="26855" xr:uid="{31947CAB-55AC-456F-875A-9F76480F7265}"/>
    <cellStyle name="Porcentual 6 2 3 5 2 3" xfId="32349" xr:uid="{CEFE4624-CD7A-47F8-8687-BFF3047EF7C5}"/>
    <cellStyle name="Porcentual 6 2 3 5 2 4" xfId="37833" xr:uid="{91373F63-1E1C-4664-80AE-8AAAF3A6C9B9}"/>
    <cellStyle name="Porcentual 6 2 3 5 3" xfId="24126" xr:uid="{8567D68D-C72E-4C75-A7C7-5E4D9DECC02F}"/>
    <cellStyle name="Porcentual 6 2 3 5 4" xfId="29620" xr:uid="{2DD8F7B7-15B2-481E-844E-DB8FFBDCAE44}"/>
    <cellStyle name="Porcentual 6 2 3 5 5" xfId="35104" xr:uid="{52783041-EAA9-409A-A011-BA113AF93255}"/>
    <cellStyle name="Porcentual 6 2 4" xfId="7209" xr:uid="{A0E076F6-0889-42E1-9ADC-C868BECA442A}"/>
    <cellStyle name="Porcentual 6 2 4 2" xfId="19970" xr:uid="{055696A4-E26B-4724-A81E-86741E499F39}"/>
    <cellStyle name="Porcentual 6 2 4 3" xfId="9979" xr:uid="{94C1FE15-E298-465B-BE6C-7799A47D0A98}"/>
    <cellStyle name="Porcentual 6 2 4 3 2" xfId="21300" xr:uid="{E83E6D0B-C44D-4E5E-B1B7-79CCB7ECC6BD}"/>
    <cellStyle name="Porcentual 6 2 4 3 2 2" xfId="26856" xr:uid="{91FD4975-A5C4-4FBB-B530-7CF3C5DBD8DC}"/>
    <cellStyle name="Porcentual 6 2 4 3 2 3" xfId="32350" xr:uid="{BB7C47F0-FBCC-4AD6-904F-F2702DAE5AD1}"/>
    <cellStyle name="Porcentual 6 2 4 3 2 4" xfId="37834" xr:uid="{AA00F39B-74B7-4ADD-BD2F-642A78F63FFF}"/>
    <cellStyle name="Porcentual 6 2 4 3 3" xfId="24127" xr:uid="{44564C52-BA42-46B1-8CB0-1CC08C43652A}"/>
    <cellStyle name="Porcentual 6 2 4 3 4" xfId="29621" xr:uid="{33F42E54-B04C-401F-94E5-83C3C7D485CF}"/>
    <cellStyle name="Porcentual 6 2 4 3 5" xfId="35105" xr:uid="{FDF4B61C-8684-4626-8087-0649595B42BD}"/>
    <cellStyle name="Porcentual 6 2 5" xfId="9980" xr:uid="{12212D2A-ED29-40AF-ADE8-DFA4A597CFFF}"/>
    <cellStyle name="Porcentual 6 2 5 2" xfId="21301" xr:uid="{A68E56E8-BBFF-4D70-929A-E207B218825A}"/>
    <cellStyle name="Porcentual 6 2 5 2 2" xfId="26857" xr:uid="{7A5720D5-2A9F-400D-B7F6-635041036C31}"/>
    <cellStyle name="Porcentual 6 2 5 2 3" xfId="32351" xr:uid="{1D3CA9F0-D7B7-427E-A0ED-1B4EDBBF5B69}"/>
    <cellStyle name="Porcentual 6 2 5 2 4" xfId="37835" xr:uid="{4F836174-BE15-4E23-9F63-E69150A90D3C}"/>
    <cellStyle name="Porcentual 6 2 5 3" xfId="24128" xr:uid="{C76A70A5-E8FD-4C3B-B692-E41B6C83268D}"/>
    <cellStyle name="Porcentual 6 2 5 4" xfId="29622" xr:uid="{A4CC8B19-E514-42BC-8FA4-6308323CD72A}"/>
    <cellStyle name="Porcentual 6 2 5 5" xfId="35106" xr:uid="{0F41AD49-9C9B-465D-8C93-1540AC3D65B9}"/>
    <cellStyle name="Porcentual 6 2 6" xfId="15212" xr:uid="{423BB554-C1B1-4EA6-884E-1B5A8B23D923}"/>
    <cellStyle name="Porcentual 6 2 6 2" xfId="22499" xr:uid="{1E164EF9-D810-4BC0-90E4-AF8D5E6C82DE}"/>
    <cellStyle name="Porcentual 6 2 6 2 2" xfId="28055" xr:uid="{21DFB465-1302-46DE-A9AE-A924FE7F4FCC}"/>
    <cellStyle name="Porcentual 6 2 6 2 3" xfId="33549" xr:uid="{EA31A1BC-F4F1-4208-B868-5A6A7F77895C}"/>
    <cellStyle name="Porcentual 6 2 6 2 4" xfId="39033" xr:uid="{3F873D44-F1D3-489A-8382-46C425372117}"/>
    <cellStyle name="Porcentual 6 2 6 3" xfId="25326" xr:uid="{C4C4A48A-15CB-4DBE-9987-77AE52195C33}"/>
    <cellStyle name="Porcentual 6 2 6 4" xfId="30820" xr:uid="{9FC7DF09-B63C-41B3-A621-73AE8577EB59}"/>
    <cellStyle name="Porcentual 6 2 6 5" xfId="36304" xr:uid="{F50AF044-811C-4D2F-BBF7-C06354973C92}"/>
    <cellStyle name="Porcentual 6 2 7" xfId="12127" xr:uid="{23BA3ECB-E549-4F74-94C8-76332F7E0223}"/>
    <cellStyle name="Porcentual 6 2 8" xfId="17363" xr:uid="{BFD57B5E-388F-4769-A5AE-133298E576AF}"/>
    <cellStyle name="Porcentual 6 2 9" xfId="19614" xr:uid="{C5ADC4A6-3039-4014-A7E0-E484BBF02D28}"/>
    <cellStyle name="Porcentual 6 3" xfId="6806" xr:uid="{4CC8EF64-98E4-4742-A071-3B3DAFF00BC7}"/>
    <cellStyle name="Porcentual 6 3 10" xfId="15215" xr:uid="{A4F624BC-22CD-4C0A-94CB-9C71988FF72A}"/>
    <cellStyle name="Porcentual 6 3 10 2" xfId="22502" xr:uid="{91507022-60FD-442A-A03E-75A0C734D518}"/>
    <cellStyle name="Porcentual 6 3 10 2 2" xfId="28058" xr:uid="{2B9CD4F3-0BA6-497E-802F-400597E2B900}"/>
    <cellStyle name="Porcentual 6 3 10 2 3" xfId="33552" xr:uid="{370D824B-39CA-4720-B9F4-16C3FDBADB5C}"/>
    <cellStyle name="Porcentual 6 3 10 2 4" xfId="39036" xr:uid="{34F7A701-EEFE-49FE-8E2B-6AA5EC39DD96}"/>
    <cellStyle name="Porcentual 6 3 10 3" xfId="25329" xr:uid="{C02039ED-976F-4BCD-8E17-F2D16BA61D9A}"/>
    <cellStyle name="Porcentual 6 3 10 4" xfId="30823" xr:uid="{728270BB-6337-47E1-BAE2-0DBF5CC7AD99}"/>
    <cellStyle name="Porcentual 6 3 10 5" xfId="36307" xr:uid="{FBACC444-8BCC-466D-B22D-84337EFAE13D}"/>
    <cellStyle name="Porcentual 6 3 11" xfId="12129" xr:uid="{8ED7FCA4-A791-4391-8974-181C4AA37046}"/>
    <cellStyle name="Porcentual 6 3 12" xfId="17365" xr:uid="{E16E5A34-2846-46DD-92F3-7A2EEFC62292}"/>
    <cellStyle name="Porcentual 6 3 13" xfId="19617" xr:uid="{3BD8D50B-7F8F-43DB-8A0D-5E29C99FC997}"/>
    <cellStyle name="Porcentual 6 3 14" xfId="9981" xr:uid="{662368B8-305E-4D5E-8767-13D3474AB286}"/>
    <cellStyle name="Porcentual 6 3 14 2" xfId="21302" xr:uid="{7A8D7A95-3E6D-4A7C-9880-589C6E07C90C}"/>
    <cellStyle name="Porcentual 6 3 14 2 2" xfId="26858" xr:uid="{DCC971BE-78F4-43EB-8DD4-1F20BA3F4826}"/>
    <cellStyle name="Porcentual 6 3 14 2 3" xfId="32352" xr:uid="{67B30C47-797A-4D1A-BAEE-41C5327CAE6B}"/>
    <cellStyle name="Porcentual 6 3 14 2 4" xfId="37836" xr:uid="{D1C384EA-E484-43B6-B2DA-54BA1DBDF9A6}"/>
    <cellStyle name="Porcentual 6 3 14 3" xfId="24129" xr:uid="{8477F461-35EA-4C95-A079-DDD4D30AF5A3}"/>
    <cellStyle name="Porcentual 6 3 14 4" xfId="29623" xr:uid="{DA3CD119-4149-41AA-8108-91F9D9639630}"/>
    <cellStyle name="Porcentual 6 3 14 5" xfId="35107" xr:uid="{ADB6CC06-73DF-4589-ACEF-6237B7348092}"/>
    <cellStyle name="Porcentual 6 3 2" xfId="6807" xr:uid="{08591760-1B96-4261-88E4-8194C9B26BD3}"/>
    <cellStyle name="Porcentual 6 3 2 2" xfId="6808" xr:uid="{619E7B7F-143E-4171-A67C-5A305E406058}"/>
    <cellStyle name="Porcentual 6 3 2 2 2" xfId="6809" xr:uid="{2E7B3EAF-21A7-4A5D-B050-AB980817464B}"/>
    <cellStyle name="Porcentual 6 3 2 2 2 2" xfId="15218" xr:uid="{1F4580C0-8D20-4AB0-965F-635356DEC0EC}"/>
    <cellStyle name="Porcentual 6 3 2 2 2 2 2" xfId="22505" xr:uid="{D13A8ADD-8755-4AE7-9F61-22B2044DE1D5}"/>
    <cellStyle name="Porcentual 6 3 2 2 2 2 2 2" xfId="28061" xr:uid="{7FB306E9-10AF-4048-87DF-039B5CB67228}"/>
    <cellStyle name="Porcentual 6 3 2 2 2 2 2 3" xfId="33555" xr:uid="{51335EA8-E9CF-40DA-85BF-F08713843A8C}"/>
    <cellStyle name="Porcentual 6 3 2 2 2 2 2 4" xfId="39039" xr:uid="{906A30E4-5748-4B22-B789-CE925ECDB242}"/>
    <cellStyle name="Porcentual 6 3 2 2 2 2 3" xfId="25332" xr:uid="{EBFC9A52-CAA6-4626-8D20-CA521377CF56}"/>
    <cellStyle name="Porcentual 6 3 2 2 2 2 4" xfId="30826" xr:uid="{16DE23F9-505F-4729-ADAE-5D096FE9A6FC}"/>
    <cellStyle name="Porcentual 6 3 2 2 2 2 5" xfId="36310" xr:uid="{115C67C3-28B3-46F6-9443-FA436CBC82D7}"/>
    <cellStyle name="Porcentual 6 3 2 2 2 3" xfId="12132" xr:uid="{2A131881-1D1C-476F-8C6F-51A26BCC16A8}"/>
    <cellStyle name="Porcentual 6 3 2 2 2 4" xfId="17368" xr:uid="{CC574754-EA73-4341-9DE8-58E18D03ABD4}"/>
    <cellStyle name="Porcentual 6 3 2 2 2 5" xfId="19620" xr:uid="{E77F91AB-C050-402D-95DE-7C306A4F4267}"/>
    <cellStyle name="Porcentual 6 3 2 2 2 6" xfId="9984" xr:uid="{871E2D01-29A4-4197-80C8-EEBED11CB6E5}"/>
    <cellStyle name="Porcentual 6 3 2 2 2 6 2" xfId="21305" xr:uid="{61624F7E-D133-43C9-B525-0374685D0DF4}"/>
    <cellStyle name="Porcentual 6 3 2 2 2 6 2 2" xfId="26861" xr:uid="{850CC338-04E1-47E2-B3A7-E039A3B67713}"/>
    <cellStyle name="Porcentual 6 3 2 2 2 6 2 3" xfId="32355" xr:uid="{A868E322-5473-4B07-B8EB-AA2A6A2B533C}"/>
    <cellStyle name="Porcentual 6 3 2 2 2 6 2 4" xfId="37839" xr:uid="{90C0FAA8-B3DC-432B-95BA-3BF4844FD853}"/>
    <cellStyle name="Porcentual 6 3 2 2 2 6 3" xfId="24132" xr:uid="{E0EA4723-1A11-44E8-A55D-6054894170E2}"/>
    <cellStyle name="Porcentual 6 3 2 2 2 6 4" xfId="29626" xr:uid="{91AFDA60-D2C4-499D-98AD-88E7CC189307}"/>
    <cellStyle name="Porcentual 6 3 2 2 2 6 5" xfId="35110" xr:uid="{6A3247DC-A704-450A-997D-0AEAB4CE4555}"/>
    <cellStyle name="Porcentual 6 3 2 2 3" xfId="15217" xr:uid="{CF120070-8EF4-40C0-8FED-E9CC64BEDD5D}"/>
    <cellStyle name="Porcentual 6 3 2 2 3 2" xfId="22504" xr:uid="{06240CD7-EFAE-400E-81DF-536C6EBC41D2}"/>
    <cellStyle name="Porcentual 6 3 2 2 3 2 2" xfId="28060" xr:uid="{DD61271A-9552-4448-A979-B6CCD36EF569}"/>
    <cellStyle name="Porcentual 6 3 2 2 3 2 3" xfId="33554" xr:uid="{6E48493F-A559-4829-9D7E-86753CE0865C}"/>
    <cellStyle name="Porcentual 6 3 2 2 3 2 4" xfId="39038" xr:uid="{8B741A16-40BD-4A58-90D5-25031462C303}"/>
    <cellStyle name="Porcentual 6 3 2 2 3 3" xfId="25331" xr:uid="{7C05C7A6-4CCB-4DB3-956F-644EB31BA688}"/>
    <cellStyle name="Porcentual 6 3 2 2 3 4" xfId="30825" xr:uid="{964A37BD-6883-4F1C-B2F7-25FE46E135AB}"/>
    <cellStyle name="Porcentual 6 3 2 2 3 5" xfId="36309" xr:uid="{32AF4A8C-0F17-4725-A984-1733072BCF0B}"/>
    <cellStyle name="Porcentual 6 3 2 2 4" xfId="12131" xr:uid="{B105B25D-2D88-489D-AC85-E5E5EAE1DDBF}"/>
    <cellStyle name="Porcentual 6 3 2 2 5" xfId="17367" xr:uid="{4911D9F2-6EEF-418D-A015-DBB932AD87F4}"/>
    <cellStyle name="Porcentual 6 3 2 2 6" xfId="19619" xr:uid="{A2043E71-A158-4648-B1D8-07969B6ECD09}"/>
    <cellStyle name="Porcentual 6 3 2 2 7" xfId="9983" xr:uid="{9F042137-1DE3-444E-B28F-1A52FCB21902}"/>
    <cellStyle name="Porcentual 6 3 2 2 7 2" xfId="21304" xr:uid="{03120BC1-6A40-4F7D-8299-132BA504054D}"/>
    <cellStyle name="Porcentual 6 3 2 2 7 2 2" xfId="26860" xr:uid="{6D756AF6-E9E5-4E2D-8A81-B711FD800FC0}"/>
    <cellStyle name="Porcentual 6 3 2 2 7 2 3" xfId="32354" xr:uid="{31B15BEB-470A-40F8-851C-2EAD2251B383}"/>
    <cellStyle name="Porcentual 6 3 2 2 7 2 4" xfId="37838" xr:uid="{E6C00546-4F41-4E01-8C0B-E8FBEBD07EEF}"/>
    <cellStyle name="Porcentual 6 3 2 2 7 3" xfId="24131" xr:uid="{1E166CF4-9306-4F68-86C0-3B1C35760ADF}"/>
    <cellStyle name="Porcentual 6 3 2 2 7 4" xfId="29625" xr:uid="{DEE63A24-4A60-49B5-811C-2962E86C8468}"/>
    <cellStyle name="Porcentual 6 3 2 2 7 5" xfId="35109" xr:uid="{5768EB93-771F-40E2-85BF-AD821CE75686}"/>
    <cellStyle name="Porcentual 6 3 2 3" xfId="6810" xr:uid="{702EF4ED-E605-415D-A373-B32934A169AA}"/>
    <cellStyle name="Porcentual 6 3 2 3 2" xfId="15219" xr:uid="{A0FEF896-00D9-46CA-B0FD-0CE4B3234826}"/>
    <cellStyle name="Porcentual 6 3 2 3 2 2" xfId="22506" xr:uid="{3A596138-2657-45A0-A50D-E2AF26BC93D1}"/>
    <cellStyle name="Porcentual 6 3 2 3 2 2 2" xfId="28062" xr:uid="{3AADC9A9-31ED-4CAA-B272-60D382A2AAD1}"/>
    <cellStyle name="Porcentual 6 3 2 3 2 2 3" xfId="33556" xr:uid="{CFF05EC0-511D-400F-87CA-732034934D81}"/>
    <cellStyle name="Porcentual 6 3 2 3 2 2 4" xfId="39040" xr:uid="{BA7966A8-DF38-4973-8C3E-2A6C9F784152}"/>
    <cellStyle name="Porcentual 6 3 2 3 2 3" xfId="25333" xr:uid="{7A4626C6-7891-43B3-89B6-137C75D4226E}"/>
    <cellStyle name="Porcentual 6 3 2 3 2 4" xfId="30827" xr:uid="{C09E490B-F53B-4F8B-A098-55DCC1F530E5}"/>
    <cellStyle name="Porcentual 6 3 2 3 2 5" xfId="36311" xr:uid="{2B68C554-B21A-4901-8587-48D8C190A16B}"/>
    <cellStyle name="Porcentual 6 3 2 3 3" xfId="12133" xr:uid="{2F1A9844-EED2-44F4-B2C8-409D2E94A084}"/>
    <cellStyle name="Porcentual 6 3 2 3 4" xfId="17369" xr:uid="{16B8553F-7191-4B6B-A5C5-23A73DDCB928}"/>
    <cellStyle name="Porcentual 6 3 2 3 5" xfId="19621" xr:uid="{B052BF6D-1EB9-4BE0-9F67-BD8522F00E0B}"/>
    <cellStyle name="Porcentual 6 3 2 3 6" xfId="9985" xr:uid="{B3B93DD7-9B63-45FF-A8A0-874023ADF2EC}"/>
    <cellStyle name="Porcentual 6 3 2 3 6 2" xfId="21306" xr:uid="{BC0C7AD5-78B9-43E8-A236-52E5CCAC5ACA}"/>
    <cellStyle name="Porcentual 6 3 2 3 6 2 2" xfId="26862" xr:uid="{3737EDD1-BD77-4B89-96F2-8C1D2E5D9122}"/>
    <cellStyle name="Porcentual 6 3 2 3 6 2 3" xfId="32356" xr:uid="{2DF614A2-8C4F-45AC-8149-0370E6451A7C}"/>
    <cellStyle name="Porcentual 6 3 2 3 6 2 4" xfId="37840" xr:uid="{A2283E3F-748C-41AB-A3A7-3DD6F3D728D4}"/>
    <cellStyle name="Porcentual 6 3 2 3 6 3" xfId="24133" xr:uid="{56096306-E0CE-41D4-944F-26A4F693080C}"/>
    <cellStyle name="Porcentual 6 3 2 3 6 4" xfId="29627" xr:uid="{A28CB724-6CD7-4F52-96C3-6E907DBF5F8C}"/>
    <cellStyle name="Porcentual 6 3 2 3 6 5" xfId="35111" xr:uid="{6E916498-5996-4C25-956D-AFD7B8D97453}"/>
    <cellStyle name="Porcentual 6 3 2 4" xfId="6811" xr:uid="{86820549-6F66-43A3-832D-BC9BA962F6B6}"/>
    <cellStyle name="Porcentual 6 3 2 4 2" xfId="19622" xr:uid="{3621DF53-7E62-4295-9E39-9313965BB2E4}"/>
    <cellStyle name="Porcentual 6 3 2 4 3" xfId="9986" xr:uid="{C75B4549-57FE-481E-A493-03B156440921}"/>
    <cellStyle name="Porcentual 6 3 2 4 3 2" xfId="21307" xr:uid="{74B4E125-9662-4D15-9446-8DB0124DAD56}"/>
    <cellStyle name="Porcentual 6 3 2 4 3 2 2" xfId="26863" xr:uid="{1D566CA7-E2FC-4170-844A-5BE91E78F1BE}"/>
    <cellStyle name="Porcentual 6 3 2 4 3 2 3" xfId="32357" xr:uid="{B8221F40-8A78-4B5F-89EE-B9A8FAAA23F3}"/>
    <cellStyle name="Porcentual 6 3 2 4 3 2 4" xfId="37841" xr:uid="{03D1755E-D0C3-4FE4-BB8C-FF267AF0E84C}"/>
    <cellStyle name="Porcentual 6 3 2 4 3 3" xfId="24134" xr:uid="{ABA7AB83-6166-47A9-8CC7-11193039C3FD}"/>
    <cellStyle name="Porcentual 6 3 2 4 3 4" xfId="29628" xr:uid="{DB7B8319-137C-44DF-B378-E99E2E475127}"/>
    <cellStyle name="Porcentual 6 3 2 4 3 5" xfId="35112" xr:uid="{102F3883-CE8A-492E-A44E-662C1049922E}"/>
    <cellStyle name="Porcentual 6 3 2 5" xfId="15216" xr:uid="{AECC69B1-975D-439A-8654-46FDD0826BC8}"/>
    <cellStyle name="Porcentual 6 3 2 5 2" xfId="22503" xr:uid="{A25FA6AC-0EB7-4883-9EBC-5B2B60F2FD69}"/>
    <cellStyle name="Porcentual 6 3 2 5 2 2" xfId="28059" xr:uid="{8BB3FC60-9D5F-4CA3-AFE8-90A4972AA5EE}"/>
    <cellStyle name="Porcentual 6 3 2 5 2 3" xfId="33553" xr:uid="{85870583-2544-4117-B531-E78AECE82EF7}"/>
    <cellStyle name="Porcentual 6 3 2 5 2 4" xfId="39037" xr:uid="{50B7F8E5-A171-4127-A5AE-D73225C21A05}"/>
    <cellStyle name="Porcentual 6 3 2 5 3" xfId="25330" xr:uid="{CAA7BA69-18F2-4745-B93D-F000A2882B32}"/>
    <cellStyle name="Porcentual 6 3 2 5 4" xfId="30824" xr:uid="{23D6EBEE-2415-48FD-BADA-0CC952AB054B}"/>
    <cellStyle name="Porcentual 6 3 2 5 5" xfId="36308" xr:uid="{D1E04A7C-303D-4C7C-BBAF-8183AA87F587}"/>
    <cellStyle name="Porcentual 6 3 2 6" xfId="12130" xr:uid="{71BC31DA-74F0-47B8-9149-4568F55BDA9F}"/>
    <cellStyle name="Porcentual 6 3 2 7" xfId="17366" xr:uid="{D0D71ECA-F9B9-4A46-82C0-9AC21EF9ED1B}"/>
    <cellStyle name="Porcentual 6 3 2 8" xfId="19618" xr:uid="{FB85C850-F554-4B54-AE7D-92B02E58F897}"/>
    <cellStyle name="Porcentual 6 3 2 9" xfId="9982" xr:uid="{945D1ED1-E734-4BA2-AE0F-8F9CBE28F793}"/>
    <cellStyle name="Porcentual 6 3 2 9 2" xfId="21303" xr:uid="{013A4234-1086-4613-9078-2CC602148C06}"/>
    <cellStyle name="Porcentual 6 3 2 9 2 2" xfId="26859" xr:uid="{7C88715A-9340-4D55-909A-6DE87499D7D8}"/>
    <cellStyle name="Porcentual 6 3 2 9 2 3" xfId="32353" xr:uid="{B3A82AF0-9DB5-41E9-BB85-3158C0990490}"/>
    <cellStyle name="Porcentual 6 3 2 9 2 4" xfId="37837" xr:uid="{B39869DD-2D62-415D-AEBB-0D7FF40353FB}"/>
    <cellStyle name="Porcentual 6 3 2 9 3" xfId="24130" xr:uid="{FC2D5C8B-D97A-42A0-A96F-4B77765B93C3}"/>
    <cellStyle name="Porcentual 6 3 2 9 4" xfId="29624" xr:uid="{38A8D290-B4EA-4E03-92A0-43453EA4A470}"/>
    <cellStyle name="Porcentual 6 3 2 9 5" xfId="35108" xr:uid="{9E0B9C8E-97A7-4FD2-9F08-6C55FA40E02A}"/>
    <cellStyle name="Porcentual 6 3 3" xfId="6812" xr:uid="{71382FC7-FB99-40A2-B509-53E3FAA17675}"/>
    <cellStyle name="Porcentual 6 3 3 2" xfId="6813" xr:uid="{37F06C80-E996-4A28-B41F-265E46F287EB}"/>
    <cellStyle name="Porcentual 6 3 3 2 2" xfId="15221" xr:uid="{4530A257-51D9-43E5-B6F2-286ED5CB791C}"/>
    <cellStyle name="Porcentual 6 3 3 2 2 2" xfId="22508" xr:uid="{5A826631-B02A-4423-B3B3-94BEF61FBBB5}"/>
    <cellStyle name="Porcentual 6 3 3 2 2 2 2" xfId="28064" xr:uid="{64763DBC-0CB5-437A-8F62-11DF326402B5}"/>
    <cellStyle name="Porcentual 6 3 3 2 2 2 3" xfId="33558" xr:uid="{A01266AF-5A2F-4D68-A400-41A24EBC2049}"/>
    <cellStyle name="Porcentual 6 3 3 2 2 2 4" xfId="39042" xr:uid="{7E1FAF22-1321-410B-B163-A506744A277A}"/>
    <cellStyle name="Porcentual 6 3 3 2 2 3" xfId="25335" xr:uid="{AA95F16A-1806-4EB8-B600-F489745C5E1E}"/>
    <cellStyle name="Porcentual 6 3 3 2 2 4" xfId="30829" xr:uid="{79CDA6CF-D8B7-4242-9B4D-7AFAC5BB7454}"/>
    <cellStyle name="Porcentual 6 3 3 2 2 5" xfId="36313" xr:uid="{9DD55D50-4DE1-442C-8C87-7FB499D60F62}"/>
    <cellStyle name="Porcentual 6 3 3 2 3" xfId="12135" xr:uid="{163E0ACF-061E-4505-9FD8-6A2F083D28DB}"/>
    <cellStyle name="Porcentual 6 3 3 2 4" xfId="17371" xr:uid="{D5CF15E4-2AF1-4DDA-AE0A-9B4014AF5FD1}"/>
    <cellStyle name="Porcentual 6 3 3 2 5" xfId="19624" xr:uid="{A3DAAEDB-366F-434A-B061-58EC01936D3C}"/>
    <cellStyle name="Porcentual 6 3 3 2 6" xfId="9988" xr:uid="{C0A8FC8C-83BE-4347-A30D-71FCB58E9F33}"/>
    <cellStyle name="Porcentual 6 3 3 2 6 2" xfId="21309" xr:uid="{7DFD47E8-FCFA-47C1-AD8F-6D659F050EDC}"/>
    <cellStyle name="Porcentual 6 3 3 2 6 2 2" xfId="26865" xr:uid="{7DCFC584-CE1D-49A0-AA3D-59047453A213}"/>
    <cellStyle name="Porcentual 6 3 3 2 6 2 3" xfId="32359" xr:uid="{07DA37E2-AE21-4BA7-B9E3-42EB135719BB}"/>
    <cellStyle name="Porcentual 6 3 3 2 6 2 4" xfId="37843" xr:uid="{4407CEC7-8D29-482A-91F6-1ABA004C65F8}"/>
    <cellStyle name="Porcentual 6 3 3 2 6 3" xfId="24136" xr:uid="{7B59A719-D2C4-41EA-8CEE-B6EF56E35E8B}"/>
    <cellStyle name="Porcentual 6 3 3 2 6 4" xfId="29630" xr:uid="{727FD95F-64BD-4088-A7DD-AC505EA8B58F}"/>
    <cellStyle name="Porcentual 6 3 3 2 6 5" xfId="35114" xr:uid="{909B2719-7062-4143-8CF9-C2DF0574DF5B}"/>
    <cellStyle name="Porcentual 6 3 3 3" xfId="6814" xr:uid="{03DDF4D7-B0F1-41D2-8809-C1396D400504}"/>
    <cellStyle name="Porcentual 6 3 3 3 2" xfId="19625" xr:uid="{41E47CD2-5C98-4DC3-AF8A-3F61BA91393B}"/>
    <cellStyle name="Porcentual 6 3 3 3 3" xfId="9989" xr:uid="{D92CECD3-A403-4A37-BE46-9FE6DCDBF636}"/>
    <cellStyle name="Porcentual 6 3 3 3 3 2" xfId="21310" xr:uid="{68CE3703-D562-4510-9018-C86116FC3499}"/>
    <cellStyle name="Porcentual 6 3 3 3 3 2 2" xfId="26866" xr:uid="{B34D53B6-9FF2-4DF7-911C-B60C76142309}"/>
    <cellStyle name="Porcentual 6 3 3 3 3 2 3" xfId="32360" xr:uid="{4A9CEDA0-0B59-4A62-9F23-3E5668C691DB}"/>
    <cellStyle name="Porcentual 6 3 3 3 3 2 4" xfId="37844" xr:uid="{D90B6DCD-B89F-4AAA-BE2A-8B31423DED9F}"/>
    <cellStyle name="Porcentual 6 3 3 3 3 3" xfId="24137" xr:uid="{85805007-91F9-4EC1-A51B-9D3A07982796}"/>
    <cellStyle name="Porcentual 6 3 3 3 3 4" xfId="29631" xr:uid="{05FD9AE7-3E39-4654-A8FA-C7F6FBEE7F2A}"/>
    <cellStyle name="Porcentual 6 3 3 3 3 5" xfId="35115" xr:uid="{2D113B62-32E1-4196-97CF-63FBB889C149}"/>
    <cellStyle name="Porcentual 6 3 3 4" xfId="15220" xr:uid="{1288074A-F544-4802-ADAC-450BC3F8F158}"/>
    <cellStyle name="Porcentual 6 3 3 4 2" xfId="22507" xr:uid="{AE5B1A77-507F-4195-90DB-1659DF414F93}"/>
    <cellStyle name="Porcentual 6 3 3 4 2 2" xfId="28063" xr:uid="{79EB85CF-86A9-49F2-9FBF-222A4DF55A08}"/>
    <cellStyle name="Porcentual 6 3 3 4 2 3" xfId="33557" xr:uid="{B0881711-B5B6-41F5-8EEB-2F88A70B6670}"/>
    <cellStyle name="Porcentual 6 3 3 4 2 4" xfId="39041" xr:uid="{53C3DEA4-AC5B-415F-883D-9D441C43E8A1}"/>
    <cellStyle name="Porcentual 6 3 3 4 3" xfId="25334" xr:uid="{72F5E1BA-4F17-4B95-9BA8-E35560D37990}"/>
    <cellStyle name="Porcentual 6 3 3 4 4" xfId="30828" xr:uid="{64835E1A-0346-4351-ADF9-90E6EBE9C8BF}"/>
    <cellStyle name="Porcentual 6 3 3 4 5" xfId="36312" xr:uid="{FDE5497D-030C-4696-B899-0B13E3BA8049}"/>
    <cellStyle name="Porcentual 6 3 3 5" xfId="12134" xr:uid="{2CD1EF42-9000-45E3-AD0F-236D347425C3}"/>
    <cellStyle name="Porcentual 6 3 3 6" xfId="17370" xr:uid="{90A3D717-EE5F-4F76-A138-B79AD935D3D5}"/>
    <cellStyle name="Porcentual 6 3 3 7" xfId="19623" xr:uid="{46926729-562D-4286-B1F7-9529DDC5418F}"/>
    <cellStyle name="Porcentual 6 3 3 8" xfId="9987" xr:uid="{CBEE6578-9E6F-46DD-91EC-5C28E68EBD9B}"/>
    <cellStyle name="Porcentual 6 3 3 8 2" xfId="21308" xr:uid="{3F054283-83B0-415E-B988-CC0B366B2C10}"/>
    <cellStyle name="Porcentual 6 3 3 8 2 2" xfId="26864" xr:uid="{282D1FB5-F1EF-4DCC-8FB0-81CF00057F68}"/>
    <cellStyle name="Porcentual 6 3 3 8 2 3" xfId="32358" xr:uid="{2098D0E4-3EFA-4206-A03B-1BDBF9438096}"/>
    <cellStyle name="Porcentual 6 3 3 8 2 4" xfId="37842" xr:uid="{98477E2E-0FAD-4709-B70C-653AD98C37C1}"/>
    <cellStyle name="Porcentual 6 3 3 8 3" xfId="24135" xr:uid="{3F4A1A04-8051-4865-91A7-816506EE4E35}"/>
    <cellStyle name="Porcentual 6 3 3 8 4" xfId="29629" xr:uid="{A3A07227-C7A4-4978-960E-37E821E0FBF9}"/>
    <cellStyle name="Porcentual 6 3 3 8 5" xfId="35113" xr:uid="{C1CB0494-35D0-4064-B0BC-7B46DD6D8BDE}"/>
    <cellStyle name="Porcentual 6 3 4" xfId="6815" xr:uid="{B7E54CFE-B642-427E-ACAE-4EF49D6CCAC6}"/>
    <cellStyle name="Porcentual 6 3 4 2" xfId="6816" xr:uid="{EA9FF4FB-2E1E-42AE-8874-6BE9815A8AA6}"/>
    <cellStyle name="Porcentual 6 3 4 2 2" xfId="15223" xr:uid="{89FE1A1F-5D4C-4C72-B2BE-86346A0A089A}"/>
    <cellStyle name="Porcentual 6 3 4 2 2 2" xfId="22510" xr:uid="{CC2B417B-900E-4928-B01D-3AF1B44D7F67}"/>
    <cellStyle name="Porcentual 6 3 4 2 2 2 2" xfId="28066" xr:uid="{949C0A67-23BA-465D-B2CC-07AA7EF98220}"/>
    <cellStyle name="Porcentual 6 3 4 2 2 2 3" xfId="33560" xr:uid="{26C2AF3C-BA35-475F-B1F8-30CD6B3AF177}"/>
    <cellStyle name="Porcentual 6 3 4 2 2 2 4" xfId="39044" xr:uid="{F89AC1A0-5943-4377-A5C3-4CB065A9A23E}"/>
    <cellStyle name="Porcentual 6 3 4 2 2 3" xfId="25337" xr:uid="{9541A9B5-2F17-401F-AD54-0074DBCE32E5}"/>
    <cellStyle name="Porcentual 6 3 4 2 2 4" xfId="30831" xr:uid="{2A8F88EB-D6BF-4B37-BA02-6ABEE420D745}"/>
    <cellStyle name="Porcentual 6 3 4 2 2 5" xfId="36315" xr:uid="{010438A5-50E8-421B-B073-918AF94A6C90}"/>
    <cellStyle name="Porcentual 6 3 4 2 3" xfId="12137" xr:uid="{8F5978A4-CB4C-4F2C-AA90-CF6D601AE83D}"/>
    <cellStyle name="Porcentual 6 3 4 2 4" xfId="17373" xr:uid="{56AAA9BA-886D-44BC-8D11-6ACBDB538DDB}"/>
    <cellStyle name="Porcentual 6 3 4 2 5" xfId="19627" xr:uid="{27312972-9686-401A-8490-7F86F15A6179}"/>
    <cellStyle name="Porcentual 6 3 4 2 6" xfId="9991" xr:uid="{533C04AA-26E6-4F50-A6DE-1AF3710CC2BD}"/>
    <cellStyle name="Porcentual 6 3 4 2 6 2" xfId="21312" xr:uid="{3957F4B9-F5F8-4AB5-B085-6AD23BA64DC4}"/>
    <cellStyle name="Porcentual 6 3 4 2 6 2 2" xfId="26868" xr:uid="{7241CF12-9102-4286-B164-B6A2BC4F2123}"/>
    <cellStyle name="Porcentual 6 3 4 2 6 2 3" xfId="32362" xr:uid="{30D94A3E-E381-4C4C-AC72-68EEA7AE99CA}"/>
    <cellStyle name="Porcentual 6 3 4 2 6 2 4" xfId="37846" xr:uid="{6B449E72-71E6-4C8C-BDB9-8DCB64AD8B47}"/>
    <cellStyle name="Porcentual 6 3 4 2 6 3" xfId="24139" xr:uid="{30BC3DD6-DE4A-4351-9829-D58A5CB8A839}"/>
    <cellStyle name="Porcentual 6 3 4 2 6 4" xfId="29633" xr:uid="{A8BBC48C-D391-443D-AE63-6D8E17CAA048}"/>
    <cellStyle name="Porcentual 6 3 4 2 6 5" xfId="35117" xr:uid="{6B0CB226-551A-41C8-9AD1-E7228ACB901D}"/>
    <cellStyle name="Porcentual 6 3 4 3" xfId="6817" xr:uid="{3198D169-A30C-48BC-BF09-BE0826841B70}"/>
    <cellStyle name="Porcentual 6 3 4 3 2" xfId="19628" xr:uid="{0423D5CA-EBC5-4598-81FA-5F1F74972EB2}"/>
    <cellStyle name="Porcentual 6 3 4 3 3" xfId="9992" xr:uid="{EF62F11F-F815-4053-A1F3-C0BC9BB304DC}"/>
    <cellStyle name="Porcentual 6 3 4 3 3 2" xfId="21313" xr:uid="{8390A110-4792-4C55-94FD-4A5825C7955E}"/>
    <cellStyle name="Porcentual 6 3 4 3 3 2 2" xfId="26869" xr:uid="{18CC191C-D831-472D-9408-6522540BA30A}"/>
    <cellStyle name="Porcentual 6 3 4 3 3 2 3" xfId="32363" xr:uid="{03F7CA23-A804-471E-9BFC-D60B0BB54642}"/>
    <cellStyle name="Porcentual 6 3 4 3 3 2 4" xfId="37847" xr:uid="{09EB3FBB-809B-4BFB-B8DB-7CB8231149AA}"/>
    <cellStyle name="Porcentual 6 3 4 3 3 3" xfId="24140" xr:uid="{2D29FF4F-9FC1-4383-9254-F1E9F5707E25}"/>
    <cellStyle name="Porcentual 6 3 4 3 3 4" xfId="29634" xr:uid="{A9E747CD-621D-429C-AE8B-656BAF3BA47C}"/>
    <cellStyle name="Porcentual 6 3 4 3 3 5" xfId="35118" xr:uid="{851F9B5E-2485-4C64-B636-672739B9BF5A}"/>
    <cellStyle name="Porcentual 6 3 4 4" xfId="15222" xr:uid="{341D4B87-C624-47CE-B757-6DE1849BEAE8}"/>
    <cellStyle name="Porcentual 6 3 4 4 2" xfId="22509" xr:uid="{5A9639D2-F7B2-434E-8A1D-FBDC737069B3}"/>
    <cellStyle name="Porcentual 6 3 4 4 2 2" xfId="28065" xr:uid="{67E6B6DE-08C2-4F06-9BCF-D3C20986EDD3}"/>
    <cellStyle name="Porcentual 6 3 4 4 2 3" xfId="33559" xr:uid="{9873D31C-952B-4C00-B507-8EFF3CB1D69E}"/>
    <cellStyle name="Porcentual 6 3 4 4 2 4" xfId="39043" xr:uid="{90DE3629-8606-4C0B-B2CC-4658F72E9421}"/>
    <cellStyle name="Porcentual 6 3 4 4 3" xfId="25336" xr:uid="{76F9E57B-0D8A-4685-B425-E1E90B1132D3}"/>
    <cellStyle name="Porcentual 6 3 4 4 4" xfId="30830" xr:uid="{8801AC21-7D31-4119-828C-39CC9B763908}"/>
    <cellStyle name="Porcentual 6 3 4 4 5" xfId="36314" xr:uid="{FCAA8FC5-9D6A-4FEA-9D13-11289513AA4C}"/>
    <cellStyle name="Porcentual 6 3 4 5" xfId="12136" xr:uid="{5E346C35-7AD3-4A9E-816A-92FB399F3C0F}"/>
    <cellStyle name="Porcentual 6 3 4 6" xfId="17372" xr:uid="{2EE33189-D764-4795-9173-29A94EE8B0BB}"/>
    <cellStyle name="Porcentual 6 3 4 7" xfId="19626" xr:uid="{B9D52F44-2AF4-4549-AAD8-994F71BF0BB8}"/>
    <cellStyle name="Porcentual 6 3 4 8" xfId="9990" xr:uid="{8927F8D3-2236-4430-8BF1-180948F35129}"/>
    <cellStyle name="Porcentual 6 3 4 8 2" xfId="21311" xr:uid="{34C44481-CF90-4655-A0B5-48FB568E017C}"/>
    <cellStyle name="Porcentual 6 3 4 8 2 2" xfId="26867" xr:uid="{568FAD39-A27C-420C-B6B1-4054BA863A51}"/>
    <cellStyle name="Porcentual 6 3 4 8 2 3" xfId="32361" xr:uid="{9267D143-CBF1-493F-AE5D-A3A3642073BF}"/>
    <cellStyle name="Porcentual 6 3 4 8 2 4" xfId="37845" xr:uid="{5538E1E9-0058-4400-A0E7-6BE5C4588B84}"/>
    <cellStyle name="Porcentual 6 3 4 8 3" xfId="24138" xr:uid="{FFED7BFF-DBD6-456F-B635-BBB7C5872691}"/>
    <cellStyle name="Porcentual 6 3 4 8 4" xfId="29632" xr:uid="{9C796C10-7B7C-4994-BE0E-B48C1E2C32CC}"/>
    <cellStyle name="Porcentual 6 3 4 8 5" xfId="35116" xr:uid="{C2A8A125-A16F-4E52-B9FA-6ADFA83D4A50}"/>
    <cellStyle name="Porcentual 6 3 5" xfId="6818" xr:uid="{C7823372-F1CC-4A45-AF7F-ACF806755FBE}"/>
    <cellStyle name="Porcentual 6 3 5 2" xfId="15224" xr:uid="{1CBB7270-50A8-40DB-8A11-17A6EB7D61C3}"/>
    <cellStyle name="Porcentual 6 3 5 2 2" xfId="22511" xr:uid="{E0521679-0BE7-4AEB-A9C3-616C774B2826}"/>
    <cellStyle name="Porcentual 6 3 5 2 2 2" xfId="28067" xr:uid="{83CEDFED-25F1-4DC8-A509-E6B78CD7AD19}"/>
    <cellStyle name="Porcentual 6 3 5 2 2 3" xfId="33561" xr:uid="{CC883FA3-59D2-4933-AD88-03DF668D51D0}"/>
    <cellStyle name="Porcentual 6 3 5 2 2 4" xfId="39045" xr:uid="{B2294838-0B13-4836-9425-B353E7981009}"/>
    <cellStyle name="Porcentual 6 3 5 2 3" xfId="25338" xr:uid="{E62DEE65-CA90-4320-8855-96D1AF3463F0}"/>
    <cellStyle name="Porcentual 6 3 5 2 4" xfId="30832" xr:uid="{96A5E111-88FE-4ADF-A94C-FC237DF772C1}"/>
    <cellStyle name="Porcentual 6 3 5 2 5" xfId="36316" xr:uid="{56331712-70C1-4F37-8765-0D4C610E134A}"/>
    <cellStyle name="Porcentual 6 3 5 3" xfId="12138" xr:uid="{034CF7BD-2C60-4742-8433-55D8B9D5C7DC}"/>
    <cellStyle name="Porcentual 6 3 5 4" xfId="17374" xr:uid="{4380BE19-AC39-4C35-8F7E-01CDFA484BB0}"/>
    <cellStyle name="Porcentual 6 3 5 5" xfId="19629" xr:uid="{2AE86547-B60B-4B20-97CC-3B83F016F972}"/>
    <cellStyle name="Porcentual 6 3 5 6" xfId="9993" xr:uid="{28C13623-5EED-4DD9-A8B7-5C401511F5D9}"/>
    <cellStyle name="Porcentual 6 3 5 6 2" xfId="21314" xr:uid="{146AACFD-7C3B-4D91-9345-FC6E576A49AB}"/>
    <cellStyle name="Porcentual 6 3 5 6 2 2" xfId="26870" xr:uid="{A8AF1E6F-49B2-4652-87CF-28E94F54C91F}"/>
    <cellStyle name="Porcentual 6 3 5 6 2 3" xfId="32364" xr:uid="{F345ECDB-1FF4-40F2-8CEE-71FC67466AA2}"/>
    <cellStyle name="Porcentual 6 3 5 6 2 4" xfId="37848" xr:uid="{5C4336ED-9117-4EF1-A95B-58FE66C96CE4}"/>
    <cellStyle name="Porcentual 6 3 5 6 3" xfId="24141" xr:uid="{FE7FA9D7-4688-48CE-8743-0550BF9F3F13}"/>
    <cellStyle name="Porcentual 6 3 5 6 4" xfId="29635" xr:uid="{B5010E66-9456-4DBE-9B4A-8DDDE0498B13}"/>
    <cellStyle name="Porcentual 6 3 5 6 5" xfId="35119" xr:uid="{4A3DF8AE-281D-4A2E-A561-8A08CAB262AC}"/>
    <cellStyle name="Porcentual 6 3 6" xfId="6819" xr:uid="{D980F96E-6776-405F-AF3B-055E71019807}"/>
    <cellStyle name="Porcentual 6 3 6 2" xfId="15225" xr:uid="{BA1F34F3-C040-48E1-88FE-B8AD5A3AF3E0}"/>
    <cellStyle name="Porcentual 6 3 6 2 2" xfId="22512" xr:uid="{3B1CCFFC-3B65-45BD-A025-29AB9B14316B}"/>
    <cellStyle name="Porcentual 6 3 6 2 2 2" xfId="28068" xr:uid="{97D2D9ED-E1F8-4033-9DF6-AC9F5ED30737}"/>
    <cellStyle name="Porcentual 6 3 6 2 2 3" xfId="33562" xr:uid="{7FB8268D-AFEF-4205-B8C9-936A206575B3}"/>
    <cellStyle name="Porcentual 6 3 6 2 2 4" xfId="39046" xr:uid="{2FB1AEF8-6011-4BDE-A91B-2C8B50C7318D}"/>
    <cellStyle name="Porcentual 6 3 6 2 3" xfId="25339" xr:uid="{8FAEFD41-2AB7-4BAB-B480-CB628C7CC590}"/>
    <cellStyle name="Porcentual 6 3 6 2 4" xfId="30833" xr:uid="{6A098144-0218-4168-9BBD-B505CB7257A0}"/>
    <cellStyle name="Porcentual 6 3 6 2 5" xfId="36317" xr:uid="{BE1B9E79-909B-4F87-A226-24F047B45DDA}"/>
    <cellStyle name="Porcentual 6 3 6 3" xfId="12139" xr:uid="{CF669C98-A6A3-4F63-A79F-653CDC660EBC}"/>
    <cellStyle name="Porcentual 6 3 6 4" xfId="17375" xr:uid="{B16BD883-06B1-4FE4-B9CD-77F0029EB337}"/>
    <cellStyle name="Porcentual 6 3 6 5" xfId="19630" xr:uid="{B46CC473-4B38-48BE-BA5B-16D8EE931626}"/>
    <cellStyle name="Porcentual 6 3 6 6" xfId="9994" xr:uid="{BF87752E-686E-472B-A7CF-5917FF7777B0}"/>
    <cellStyle name="Porcentual 6 3 6 6 2" xfId="21315" xr:uid="{59C1361D-8D7F-41A8-A8AD-E97CE25DB0B0}"/>
    <cellStyle name="Porcentual 6 3 6 6 2 2" xfId="26871" xr:uid="{B9915769-7DE8-473E-8A01-79AEF6C2983B}"/>
    <cellStyle name="Porcentual 6 3 6 6 2 3" xfId="32365" xr:uid="{284BBFB5-2A52-424D-B4B2-EDC47B18A159}"/>
    <cellStyle name="Porcentual 6 3 6 6 2 4" xfId="37849" xr:uid="{B375BD4E-8B73-4F9C-ABE5-62183BF410B8}"/>
    <cellStyle name="Porcentual 6 3 6 6 3" xfId="24142" xr:uid="{CD892A6D-C4AE-46A7-866C-6B683311C3C6}"/>
    <cellStyle name="Porcentual 6 3 6 6 4" xfId="29636" xr:uid="{C215FF3E-4F89-4645-B862-E7674EC3A737}"/>
    <cellStyle name="Porcentual 6 3 6 6 5" xfId="35120" xr:uid="{D8B26ABD-4C7E-4D36-93C5-6EDC7B59B2FB}"/>
    <cellStyle name="Porcentual 6 3 7" xfId="6820" xr:uid="{1BA708AC-08B9-4DE5-969E-6ECCA91CB157}"/>
    <cellStyle name="Porcentual 6 3 7 2" xfId="15226" xr:uid="{92D75400-50F6-4109-A034-108ED5B2C4B4}"/>
    <cellStyle name="Porcentual 6 3 7 2 2" xfId="22513" xr:uid="{5C190EDA-DAD6-4D9B-82E2-AB07EF67B3F3}"/>
    <cellStyle name="Porcentual 6 3 7 2 2 2" xfId="28069" xr:uid="{18A787F5-CDD9-49F7-A30D-5E306E41CA36}"/>
    <cellStyle name="Porcentual 6 3 7 2 2 3" xfId="33563" xr:uid="{3E9C9A30-0BFF-4D74-9ED5-2CB1AD03B2E5}"/>
    <cellStyle name="Porcentual 6 3 7 2 2 4" xfId="39047" xr:uid="{59359D3C-F5C5-413D-95DF-395B7259C20C}"/>
    <cellStyle name="Porcentual 6 3 7 2 3" xfId="25340" xr:uid="{41731548-1887-41FE-A63A-547AB3589B2C}"/>
    <cellStyle name="Porcentual 6 3 7 2 4" xfId="30834" xr:uid="{2C078C6B-513A-4EF2-B06D-A4492D84C506}"/>
    <cellStyle name="Porcentual 6 3 7 2 5" xfId="36318" xr:uid="{85890884-BC2B-4B60-B2B9-1EB54ED0B974}"/>
    <cellStyle name="Porcentual 6 3 7 3" xfId="12493" xr:uid="{B8CD5AA9-B701-4A90-B750-D81E9F3F5EB7}"/>
    <cellStyle name="Porcentual 6 3 7 4" xfId="19631" xr:uid="{B62C7CB0-8423-4A35-B044-916DBB847DF5}"/>
    <cellStyle name="Porcentual 6 3 7 5" xfId="9995" xr:uid="{E35737BF-10A2-45B6-B972-4AB3F99721A0}"/>
    <cellStyle name="Porcentual 6 3 7 5 2" xfId="21316" xr:uid="{CACB4A68-44C8-46D1-9291-8D26F9D1E8FC}"/>
    <cellStyle name="Porcentual 6 3 7 5 2 2" xfId="26872" xr:uid="{BBD1F0F0-723F-45D9-8ADB-FD2ACB20F8F7}"/>
    <cellStyle name="Porcentual 6 3 7 5 2 3" xfId="32366" xr:uid="{F116F999-3D40-417C-8973-D1134C973327}"/>
    <cellStyle name="Porcentual 6 3 7 5 2 4" xfId="37850" xr:uid="{3FF2E97B-3DA1-4EBF-A25F-7FC04D1B2949}"/>
    <cellStyle name="Porcentual 6 3 7 5 3" xfId="24143" xr:uid="{AF4C3823-01D7-4AFB-8F4F-08AB8D254F3F}"/>
    <cellStyle name="Porcentual 6 3 7 5 4" xfId="29637" xr:uid="{46A32806-40B5-4CA0-A583-0FAE3D0C1EB5}"/>
    <cellStyle name="Porcentual 6 3 7 5 5" xfId="35121" xr:uid="{3002E95A-FC9F-4FE1-8DA5-4D3415567254}"/>
    <cellStyle name="Porcentual 6 3 8" xfId="7210" xr:uid="{02C6E347-7EE5-4896-A549-631B7EA827E5}"/>
    <cellStyle name="Porcentual 6 3 8 2" xfId="19971" xr:uid="{B78FE113-FD78-4B2B-844D-219FD626B7B0}"/>
    <cellStyle name="Porcentual 6 3 8 3" xfId="9996" xr:uid="{12BF83AC-F6A8-4344-BA55-032AA7061E7B}"/>
    <cellStyle name="Porcentual 6 3 8 3 2" xfId="21317" xr:uid="{98357F00-7A79-4DFD-923A-544AB5ACDBB7}"/>
    <cellStyle name="Porcentual 6 3 8 3 2 2" xfId="26873" xr:uid="{9BAE1389-4947-4270-B79E-8E2B639EFF5A}"/>
    <cellStyle name="Porcentual 6 3 8 3 2 3" xfId="32367" xr:uid="{F5C82D74-560C-41E5-82DF-5C6BE3860D66}"/>
    <cellStyle name="Porcentual 6 3 8 3 2 4" xfId="37851" xr:uid="{14B1713D-417C-4B6E-A338-D181A390B996}"/>
    <cellStyle name="Porcentual 6 3 8 3 3" xfId="24144" xr:uid="{8117F663-F5F3-4812-BFB0-4EF7DF96FC68}"/>
    <cellStyle name="Porcentual 6 3 8 3 4" xfId="29638" xr:uid="{DF316D39-5780-47DB-8163-F1D7443EF784}"/>
    <cellStyle name="Porcentual 6 3 8 3 5" xfId="35122" xr:uid="{13E4047A-BF6C-47DE-8FCD-1D0A01BD4CFE}"/>
    <cellStyle name="Porcentual 6 3 9" xfId="9997" xr:uid="{BF7D1524-D54C-4F9B-8366-E5881A9119B2}"/>
    <cellStyle name="Porcentual 6 3 9 2" xfId="21318" xr:uid="{5F6B5F96-EF72-40EE-8816-F1688B8DB1B4}"/>
    <cellStyle name="Porcentual 6 3 9 2 2" xfId="26874" xr:uid="{8C8617A3-8A2F-4BE4-93AA-8051A349591C}"/>
    <cellStyle name="Porcentual 6 3 9 2 3" xfId="32368" xr:uid="{7C61852C-0C8C-4023-9FD1-7BD5D8DD5BE8}"/>
    <cellStyle name="Porcentual 6 3 9 2 4" xfId="37852" xr:uid="{0E7F2319-4917-44A8-88E3-A3B46268F1D3}"/>
    <cellStyle name="Porcentual 6 3 9 3" xfId="24145" xr:uid="{5345CF20-1710-4B09-87E5-4768FB9DBA55}"/>
    <cellStyle name="Porcentual 6 3 9 4" xfId="29639" xr:uid="{214FF0C0-82E1-4FDE-AE3D-B1F6962DB6C1}"/>
    <cellStyle name="Porcentual 6 3 9 5" xfId="35123" xr:uid="{70717A87-E742-4818-933E-3E0E9A3E8391}"/>
    <cellStyle name="Porcentual 6 4" xfId="6821" xr:uid="{6B922FFA-113A-493A-A7F8-B35601538CF9}"/>
    <cellStyle name="Porcentual 6 4 10" xfId="9998" xr:uid="{BDA8DA8E-0CBE-46FB-BF09-E7E26F80A28F}"/>
    <cellStyle name="Porcentual 6 4 10 2" xfId="21319" xr:uid="{26370F13-2783-4D74-A2E7-56C5E79882CD}"/>
    <cellStyle name="Porcentual 6 4 10 2 2" xfId="26875" xr:uid="{977DAFC1-04FB-40F1-82EC-21CFDE8B1019}"/>
    <cellStyle name="Porcentual 6 4 10 2 3" xfId="32369" xr:uid="{0F9D8CCF-F709-4459-81D7-0998F718E864}"/>
    <cellStyle name="Porcentual 6 4 10 2 4" xfId="37853" xr:uid="{7471E39D-7EBA-4F3F-A1A9-6EE88AC039A5}"/>
    <cellStyle name="Porcentual 6 4 10 3" xfId="24146" xr:uid="{7D7517CF-985A-4793-AAB5-20D9C79605DF}"/>
    <cellStyle name="Porcentual 6 4 10 4" xfId="29640" xr:uid="{DEBD9759-4693-4698-8EC2-EB15FB734111}"/>
    <cellStyle name="Porcentual 6 4 10 5" xfId="35124" xr:uid="{E9713988-ED4A-4C68-9850-2055C400AFFA}"/>
    <cellStyle name="Porcentual 6 4 2" xfId="6822" xr:uid="{7BCB5A65-4493-4A31-A5D9-B3FDE084FA4A}"/>
    <cellStyle name="Porcentual 6 4 2 2" xfId="15228" xr:uid="{01501870-1A23-47A7-BC8C-BFB40B304C13}"/>
    <cellStyle name="Porcentual 6 4 2 2 2" xfId="22515" xr:uid="{B2709E8A-51A4-4434-BF73-08065FCFD70F}"/>
    <cellStyle name="Porcentual 6 4 2 2 2 2" xfId="28071" xr:uid="{A6F24F2D-FF2F-467A-9348-71CF1250E79D}"/>
    <cellStyle name="Porcentual 6 4 2 2 2 3" xfId="33565" xr:uid="{6D888F80-E4EC-4174-85DC-47DB38A99561}"/>
    <cellStyle name="Porcentual 6 4 2 2 2 4" xfId="39049" xr:uid="{45ED0A8D-F728-41A1-A158-996D5A5AB68D}"/>
    <cellStyle name="Porcentual 6 4 2 2 3" xfId="25342" xr:uid="{DBCCDE61-5CC4-400B-A875-A1BDDA8300DB}"/>
    <cellStyle name="Porcentual 6 4 2 2 4" xfId="30836" xr:uid="{E6085BFB-CD06-4C1A-8D81-70314EDA1EB1}"/>
    <cellStyle name="Porcentual 6 4 2 2 5" xfId="36320" xr:uid="{01F87E93-2A96-4372-8704-CCF64FEB674F}"/>
    <cellStyle name="Porcentual 6 4 2 3" xfId="12141" xr:uid="{AA11F373-D028-4132-A35E-B03DDC9557D9}"/>
    <cellStyle name="Porcentual 6 4 2 4" xfId="17377" xr:uid="{C5985208-A884-4EED-8F75-986417997759}"/>
    <cellStyle name="Porcentual 6 4 2 5" xfId="19633" xr:uid="{4C30EFAF-C00C-46F4-9FEF-CB9F335EE3B3}"/>
    <cellStyle name="Porcentual 6 4 2 6" xfId="9999" xr:uid="{EA72F779-3A71-4DD8-B729-BE19E92965FF}"/>
    <cellStyle name="Porcentual 6 4 2 6 2" xfId="21320" xr:uid="{0F0FEF87-DBC3-48CC-BE3E-1EEDEA9643AD}"/>
    <cellStyle name="Porcentual 6 4 2 6 2 2" xfId="26876" xr:uid="{B9302D70-8C8E-498C-A592-36BB6FA54E60}"/>
    <cellStyle name="Porcentual 6 4 2 6 2 3" xfId="32370" xr:uid="{B657DA43-0FAD-4959-9C7C-02D76CC65BFE}"/>
    <cellStyle name="Porcentual 6 4 2 6 2 4" xfId="37854" xr:uid="{53FE759E-001D-455F-B5BD-F23C2CE9D1D4}"/>
    <cellStyle name="Porcentual 6 4 2 6 3" xfId="24147" xr:uid="{A998822A-80DC-4599-990F-ABB1459FE190}"/>
    <cellStyle name="Porcentual 6 4 2 6 4" xfId="29641" xr:uid="{937FCF38-47CE-4734-A181-333CC5EA7111}"/>
    <cellStyle name="Porcentual 6 4 2 6 5" xfId="35125" xr:uid="{960BFBB7-57E8-41B7-B503-2B899FE2E149}"/>
    <cellStyle name="Porcentual 6 4 3" xfId="6823" xr:uid="{D4C3E45B-980C-45D2-95F0-D985774B5C23}"/>
    <cellStyle name="Porcentual 6 4 3 2" xfId="15229" xr:uid="{21758EE1-1091-4178-A2AB-11494020BDCB}"/>
    <cellStyle name="Porcentual 6 4 3 2 2" xfId="22516" xr:uid="{D0196245-5D7B-4D7D-A5C4-384771B45EA6}"/>
    <cellStyle name="Porcentual 6 4 3 2 2 2" xfId="28072" xr:uid="{628066B7-3C9D-483D-8D8E-B75344D31DD6}"/>
    <cellStyle name="Porcentual 6 4 3 2 2 3" xfId="33566" xr:uid="{E420B49A-2F1C-497F-A148-0B690469D1B3}"/>
    <cellStyle name="Porcentual 6 4 3 2 2 4" xfId="39050" xr:uid="{61B39863-85F7-4BCA-8F15-C20051181569}"/>
    <cellStyle name="Porcentual 6 4 3 2 3" xfId="25343" xr:uid="{2A386563-9833-40D8-9119-0DD298A9A217}"/>
    <cellStyle name="Porcentual 6 4 3 2 4" xfId="30837" xr:uid="{FF6203E6-04A2-47AA-AC79-B23EBD33BE89}"/>
    <cellStyle name="Porcentual 6 4 3 2 5" xfId="36321" xr:uid="{92AC6247-4386-439C-8C40-B4DDF56B705A}"/>
    <cellStyle name="Porcentual 6 4 3 3" xfId="12142" xr:uid="{146ACF8E-30E5-43D5-9BD7-A01F81BA6332}"/>
    <cellStyle name="Porcentual 6 4 3 4" xfId="17378" xr:uid="{A03EE59E-C46E-4FE2-BE4F-9BEE7255E864}"/>
    <cellStyle name="Porcentual 6 4 3 5" xfId="19634" xr:uid="{35D2A4CF-D69C-4659-961A-3C3488129AE3}"/>
    <cellStyle name="Porcentual 6 4 3 6" xfId="10000" xr:uid="{5914F40D-D92D-4678-94E9-2921A7329171}"/>
    <cellStyle name="Porcentual 6 4 3 6 2" xfId="21321" xr:uid="{46480CAC-AC43-421B-BB02-81E9024C6535}"/>
    <cellStyle name="Porcentual 6 4 3 6 2 2" xfId="26877" xr:uid="{D4B379BA-0E26-41F4-BBB1-A588D8488AD7}"/>
    <cellStyle name="Porcentual 6 4 3 6 2 3" xfId="32371" xr:uid="{D53B2140-791F-4317-8FD9-E55C66905C43}"/>
    <cellStyle name="Porcentual 6 4 3 6 2 4" xfId="37855" xr:uid="{6B6D5F02-11C8-4905-9F71-0F2648DEC225}"/>
    <cellStyle name="Porcentual 6 4 3 6 3" xfId="24148" xr:uid="{EEE68A39-16C5-44F2-9EFF-3288CC36D230}"/>
    <cellStyle name="Porcentual 6 4 3 6 4" xfId="29642" xr:uid="{03B80A78-4CC1-4018-A676-51480D84D1F4}"/>
    <cellStyle name="Porcentual 6 4 3 6 5" xfId="35126" xr:uid="{5D3A86CB-94A0-43CE-8ECF-4CFEE8030DC9}"/>
    <cellStyle name="Porcentual 6 4 4" xfId="6824" xr:uid="{BD9DF237-3AC3-404F-95FD-1595D8F13577}"/>
    <cellStyle name="Porcentual 6 4 4 2" xfId="15230" xr:uid="{C887A338-C891-403D-8CD6-F78F620B3F68}"/>
    <cellStyle name="Porcentual 6 4 4 2 2" xfId="22517" xr:uid="{326AB90E-51B2-46F6-8245-EB44929B9D8C}"/>
    <cellStyle name="Porcentual 6 4 4 2 2 2" xfId="28073" xr:uid="{E396B08A-6D05-4A7A-8C8C-EF7958877CCD}"/>
    <cellStyle name="Porcentual 6 4 4 2 2 3" xfId="33567" xr:uid="{7E26F629-3D3E-4BA7-B77F-7B13174CC35E}"/>
    <cellStyle name="Porcentual 6 4 4 2 2 4" xfId="39051" xr:uid="{B8A0CBDE-59CD-4E8C-912D-4A5FB3789042}"/>
    <cellStyle name="Porcentual 6 4 4 2 3" xfId="25344" xr:uid="{63C4AC8F-14A3-4A2F-99A9-B3705EC2BE39}"/>
    <cellStyle name="Porcentual 6 4 4 2 4" xfId="30838" xr:uid="{D7D199D3-46DD-44BC-A5BB-732BBDF73AFC}"/>
    <cellStyle name="Porcentual 6 4 4 2 5" xfId="36322" xr:uid="{E844141F-A89A-4780-991C-44CC4A9BE6C4}"/>
    <cellStyle name="Porcentual 6 4 4 3" xfId="12494" xr:uid="{C34F1E0D-F87A-4B8D-8DD8-CBF4ABF71200}"/>
    <cellStyle name="Porcentual 6 4 4 4" xfId="19635" xr:uid="{01780922-1D42-4E9C-9524-64DF741AE1BF}"/>
    <cellStyle name="Porcentual 6 4 4 5" xfId="10001" xr:uid="{6E33727E-6FD6-489D-9846-9E53A9AA9780}"/>
    <cellStyle name="Porcentual 6 4 4 5 2" xfId="21322" xr:uid="{A1D04DC1-892D-4A4A-819F-F1C200E5EB29}"/>
    <cellStyle name="Porcentual 6 4 4 5 2 2" xfId="26878" xr:uid="{A1052290-52E6-4A15-9E05-C14C20913FF9}"/>
    <cellStyle name="Porcentual 6 4 4 5 2 3" xfId="32372" xr:uid="{AB196EE2-FF22-4793-8D41-7AEDEDD4DAC2}"/>
    <cellStyle name="Porcentual 6 4 4 5 2 4" xfId="37856" xr:uid="{D2E767C0-9C21-4D56-81CC-E85D5E481B49}"/>
    <cellStyle name="Porcentual 6 4 4 5 3" xfId="24149" xr:uid="{7EAB7E5E-F86C-4CBE-8E87-97FC1D341498}"/>
    <cellStyle name="Porcentual 6 4 4 5 4" xfId="29643" xr:uid="{3ACBFDB5-9876-4F7F-BB89-1921321ACD04}"/>
    <cellStyle name="Porcentual 6 4 4 5 5" xfId="35127" xr:uid="{DE0DDE52-7853-41F2-AF27-14920BFCC7D2}"/>
    <cellStyle name="Porcentual 6 4 5" xfId="10002" xr:uid="{24F20E0E-CAD4-4EF6-B050-8C4AD0B37274}"/>
    <cellStyle name="Porcentual 6 4 5 2" xfId="21323" xr:uid="{96CD1A2E-5FF4-460D-89D7-3EC61605FE28}"/>
    <cellStyle name="Porcentual 6 4 5 2 2" xfId="26879" xr:uid="{9E9880E4-B745-4CE6-9214-6D3A3AD52B21}"/>
    <cellStyle name="Porcentual 6 4 5 2 3" xfId="32373" xr:uid="{BE0EE452-6D19-4AF1-B06E-BCE293BD54FD}"/>
    <cellStyle name="Porcentual 6 4 5 2 4" xfId="37857" xr:uid="{DF32C789-387D-444F-9BB5-55F89BA49B6D}"/>
    <cellStyle name="Porcentual 6 4 5 3" xfId="24150" xr:uid="{4719B260-165B-410E-A166-767471ED74E5}"/>
    <cellStyle name="Porcentual 6 4 5 4" xfId="29644" xr:uid="{A4A4A823-E49F-428A-A86A-3C4E4E1C3646}"/>
    <cellStyle name="Porcentual 6 4 5 5" xfId="35128" xr:uid="{22FA7E0D-58CE-4DC2-95A9-A21CEBE480C4}"/>
    <cellStyle name="Porcentual 6 4 6" xfId="15227" xr:uid="{954D50F2-E3B5-4105-A2E6-82875EE2F68A}"/>
    <cellStyle name="Porcentual 6 4 6 2" xfId="22514" xr:uid="{0A820E77-755C-4EF2-A6C5-A0A0C72D7BF2}"/>
    <cellStyle name="Porcentual 6 4 6 2 2" xfId="28070" xr:uid="{AF506258-C7E4-44DA-85E9-0A106D602388}"/>
    <cellStyle name="Porcentual 6 4 6 2 3" xfId="33564" xr:uid="{0C2965B9-5EB8-45EF-87D7-62EEA4576112}"/>
    <cellStyle name="Porcentual 6 4 6 2 4" xfId="39048" xr:uid="{784477F5-3830-4533-B7FF-D855A03B046F}"/>
    <cellStyle name="Porcentual 6 4 6 3" xfId="25341" xr:uid="{4E205758-7ABC-4A7D-93D6-406E9944358B}"/>
    <cellStyle name="Porcentual 6 4 6 4" xfId="30835" xr:uid="{A62441BF-74DF-4AAC-BABC-3E38E22F9053}"/>
    <cellStyle name="Porcentual 6 4 6 5" xfId="36319" xr:uid="{97128902-DFB6-46DD-9AF8-75B274AD76CD}"/>
    <cellStyle name="Porcentual 6 4 7" xfId="12140" xr:uid="{A79A0ED7-341B-4D12-B6FB-F86FED0D18F2}"/>
    <cellStyle name="Porcentual 6 4 8" xfId="17376" xr:uid="{B16ECCB4-40C7-4130-A048-DE078F60DB40}"/>
    <cellStyle name="Porcentual 6 4 9" xfId="19632" xr:uid="{2E04CE3A-47FA-4260-8F2E-DEBA1041724B}"/>
    <cellStyle name="Porcentual 6 5" xfId="6825" xr:uid="{A7E4418F-6B82-4F45-8F4A-930E234AC4E3}"/>
    <cellStyle name="Porcentual 6 5 2" xfId="6826" xr:uid="{CDDED2E7-6549-41FB-88DF-D3FA2954A32A}"/>
    <cellStyle name="Porcentual 6 5 2 2" xfId="15232" xr:uid="{7A011BC5-4D66-43EE-83B7-94CABABEFEB7}"/>
    <cellStyle name="Porcentual 6 5 2 2 2" xfId="22519" xr:uid="{D659F26F-C3D1-4DC3-B7EE-FA696A54671D}"/>
    <cellStyle name="Porcentual 6 5 2 2 2 2" xfId="28075" xr:uid="{99B5FD5B-92D0-49A2-9F7B-D3781C337769}"/>
    <cellStyle name="Porcentual 6 5 2 2 2 3" xfId="33569" xr:uid="{C21CCC9D-86D8-485B-80DA-6D2B80537B9E}"/>
    <cellStyle name="Porcentual 6 5 2 2 2 4" xfId="39053" xr:uid="{E6B92D80-56E9-431B-8FCD-3FFD206363F9}"/>
    <cellStyle name="Porcentual 6 5 2 2 3" xfId="25346" xr:uid="{194F2750-09FE-4836-AD70-EC13DA68C6B1}"/>
    <cellStyle name="Porcentual 6 5 2 2 4" xfId="30840" xr:uid="{07E67462-72BA-4180-92CA-7B1D7F8F1A66}"/>
    <cellStyle name="Porcentual 6 5 2 2 5" xfId="36324" xr:uid="{CBC23F7F-4D4E-4FD7-AFE1-B6F54D550E8A}"/>
    <cellStyle name="Porcentual 6 5 2 3" xfId="12144" xr:uid="{150D791E-9F5D-4A9D-9EC1-23D53970C072}"/>
    <cellStyle name="Porcentual 6 5 2 4" xfId="17380" xr:uid="{F9C2897E-E216-4A66-AC91-0D1AF114A317}"/>
    <cellStyle name="Porcentual 6 5 2 5" xfId="19637" xr:uid="{04B08EF7-CF37-4C37-98BE-202266143391}"/>
    <cellStyle name="Porcentual 6 5 2 6" xfId="10004" xr:uid="{C1B66B3F-768C-4AF4-B38E-A7A2D7089172}"/>
    <cellStyle name="Porcentual 6 5 2 6 2" xfId="21325" xr:uid="{1B4AD4B5-7080-452C-91F9-D3B379498079}"/>
    <cellStyle name="Porcentual 6 5 2 6 2 2" xfId="26881" xr:uid="{286D5289-FDFF-4B8E-9787-8D6117E3E2CA}"/>
    <cellStyle name="Porcentual 6 5 2 6 2 3" xfId="32375" xr:uid="{CC0A04D9-6867-4461-B549-C8E96CFE4313}"/>
    <cellStyle name="Porcentual 6 5 2 6 2 4" xfId="37859" xr:uid="{9AF5A622-C20B-4D0E-A074-5A9EF186EDA5}"/>
    <cellStyle name="Porcentual 6 5 2 6 3" xfId="24152" xr:uid="{189E52D6-E76E-461C-8713-4A4640DDAFA1}"/>
    <cellStyle name="Porcentual 6 5 2 6 4" xfId="29646" xr:uid="{88CA5A7D-A58B-4045-BD0F-9D587D9669A8}"/>
    <cellStyle name="Porcentual 6 5 2 6 5" xfId="35130" xr:uid="{DE6FACB9-0FF1-41CD-A5EC-4AA4A23150A5}"/>
    <cellStyle name="Porcentual 6 5 3" xfId="6827" xr:uid="{DE6DFAC5-73B5-44E1-A85A-1347976BCD7A}"/>
    <cellStyle name="Porcentual 6 5 3 2" xfId="15233" xr:uid="{30988170-B996-43B2-B561-20D953A61EAB}"/>
    <cellStyle name="Porcentual 6 5 3 2 2" xfId="22520" xr:uid="{09F50E2D-9B7C-4F27-AAE6-2D7E844F4D1F}"/>
    <cellStyle name="Porcentual 6 5 3 2 2 2" xfId="28076" xr:uid="{1FAE8C11-C4A3-4EC4-8CCD-AFE22BF5E363}"/>
    <cellStyle name="Porcentual 6 5 3 2 2 3" xfId="33570" xr:uid="{7D775BFE-DAEE-4A90-A45F-4344E8AE91A2}"/>
    <cellStyle name="Porcentual 6 5 3 2 2 4" xfId="39054" xr:uid="{D5AEDFBA-A1AB-4402-928D-71A92E98DC9F}"/>
    <cellStyle name="Porcentual 6 5 3 2 3" xfId="25347" xr:uid="{220A1905-242C-42CF-8752-9080853499E2}"/>
    <cellStyle name="Porcentual 6 5 3 2 4" xfId="30841" xr:uid="{03C07924-4129-4EB7-A8E3-95A307CE0D2D}"/>
    <cellStyle name="Porcentual 6 5 3 2 5" xfId="36325" xr:uid="{21D5D28D-F29B-4171-8522-ACA638718192}"/>
    <cellStyle name="Porcentual 6 5 3 3" xfId="12145" xr:uid="{D4F4DCA9-A064-4AB4-AE5C-DEC0F1C2D8C8}"/>
    <cellStyle name="Porcentual 6 5 3 4" xfId="17381" xr:uid="{D91C9A2C-0A24-481B-96F3-E56C34E7101B}"/>
    <cellStyle name="Porcentual 6 5 3 5" xfId="19638" xr:uid="{01FA1718-3588-48E0-AEA4-DD5EBD57121B}"/>
    <cellStyle name="Porcentual 6 5 3 6" xfId="10005" xr:uid="{7698C35F-B3E3-46D9-8BE3-FFF4CCE0D58C}"/>
    <cellStyle name="Porcentual 6 5 3 6 2" xfId="21326" xr:uid="{3D72E49D-4FC3-49E0-9CE4-ADE374B7452C}"/>
    <cellStyle name="Porcentual 6 5 3 6 2 2" xfId="26882" xr:uid="{149C668E-C394-4594-AFFB-7B3013B2E788}"/>
    <cellStyle name="Porcentual 6 5 3 6 2 3" xfId="32376" xr:uid="{D77955A8-08D5-4045-A838-382208054CAB}"/>
    <cellStyle name="Porcentual 6 5 3 6 2 4" xfId="37860" xr:uid="{A057C8CC-3C8E-4A6A-AFCC-BE7B5F5A34E2}"/>
    <cellStyle name="Porcentual 6 5 3 6 3" xfId="24153" xr:uid="{64ED0F08-E0B9-46CE-BE2B-A359B1C22AB7}"/>
    <cellStyle name="Porcentual 6 5 3 6 4" xfId="29647" xr:uid="{EF703D79-2FD0-4278-988A-57F038409079}"/>
    <cellStyle name="Porcentual 6 5 3 6 5" xfId="35131" xr:uid="{0BEDE340-E1B8-4F98-AFF2-A096C0E2CAEF}"/>
    <cellStyle name="Porcentual 6 5 4" xfId="6828" xr:uid="{1A267D0A-D46A-4DD5-9573-44D6E8A5CBC1}"/>
    <cellStyle name="Porcentual 6 5 4 2" xfId="19639" xr:uid="{2AF262BF-AEBD-48BF-8197-0C2F0A7D1E82}"/>
    <cellStyle name="Porcentual 6 5 4 3" xfId="10006" xr:uid="{0D128925-ABAD-47AB-A5A6-5A9496C65881}"/>
    <cellStyle name="Porcentual 6 5 4 3 2" xfId="21327" xr:uid="{EFEFD818-20FC-4A98-9E46-8A52A8C81CB8}"/>
    <cellStyle name="Porcentual 6 5 4 3 2 2" xfId="26883" xr:uid="{37CA13F5-6318-4944-9A0E-6B885A2E7E29}"/>
    <cellStyle name="Porcentual 6 5 4 3 2 3" xfId="32377" xr:uid="{0363DCDC-7520-497E-AF37-F2D59C0B5606}"/>
    <cellStyle name="Porcentual 6 5 4 3 2 4" xfId="37861" xr:uid="{B7F3E138-6A2A-46DE-A463-553D043F4CCA}"/>
    <cellStyle name="Porcentual 6 5 4 3 3" xfId="24154" xr:uid="{A20AE30D-45B4-46F2-AD6E-FA9D5F8CC34A}"/>
    <cellStyle name="Porcentual 6 5 4 3 4" xfId="29648" xr:uid="{D4297CBC-CA5A-4472-9860-B1E0E5F62311}"/>
    <cellStyle name="Porcentual 6 5 4 3 5" xfId="35132" xr:uid="{A971A5DF-BE0A-4B22-816E-422F6C5FE8FD}"/>
    <cellStyle name="Porcentual 6 5 5" xfId="15231" xr:uid="{3868CEE6-C296-4B9E-B83C-E5CF45193829}"/>
    <cellStyle name="Porcentual 6 5 5 2" xfId="22518" xr:uid="{53EDAD96-E7D2-4BDD-BE8D-A0F00271813F}"/>
    <cellStyle name="Porcentual 6 5 5 2 2" xfId="28074" xr:uid="{68159F37-0953-41EA-94BF-91562B9AFC3C}"/>
    <cellStyle name="Porcentual 6 5 5 2 3" xfId="33568" xr:uid="{03CEBBCA-5A72-449A-8AFC-9956805D292A}"/>
    <cellStyle name="Porcentual 6 5 5 2 4" xfId="39052" xr:uid="{6BCD6F7D-19B4-4160-9CFD-1AC0C3307A35}"/>
    <cellStyle name="Porcentual 6 5 5 3" xfId="25345" xr:uid="{40C169A5-5688-45A8-896C-3A41DACBB609}"/>
    <cellStyle name="Porcentual 6 5 5 4" xfId="30839" xr:uid="{EA424EE1-1A80-4872-BEAE-A1F1C0BC9C3B}"/>
    <cellStyle name="Porcentual 6 5 5 5" xfId="36323" xr:uid="{631B9F53-9589-44FA-A626-B600CF6DFEBA}"/>
    <cellStyle name="Porcentual 6 5 6" xfId="12143" xr:uid="{6CC5DA2B-0FA4-488C-AAAE-8B042DE6148C}"/>
    <cellStyle name="Porcentual 6 5 7" xfId="17379" xr:uid="{7F386C02-CA11-4292-A092-5C0941CC0867}"/>
    <cellStyle name="Porcentual 6 5 8" xfId="19636" xr:uid="{22066F15-A38C-479B-BF20-53CEAB2ED2A0}"/>
    <cellStyle name="Porcentual 6 5 9" xfId="10003" xr:uid="{194BA2DF-BB05-45C7-A2DA-342F1476693B}"/>
    <cellStyle name="Porcentual 6 5 9 2" xfId="21324" xr:uid="{4112017B-AAEB-41A9-9748-48D0E078A71B}"/>
    <cellStyle name="Porcentual 6 5 9 2 2" xfId="26880" xr:uid="{2F200C9C-4180-4933-A452-92E000414636}"/>
    <cellStyle name="Porcentual 6 5 9 2 3" xfId="32374" xr:uid="{BA036C8D-7304-48BB-8F49-CC0BDD126DFE}"/>
    <cellStyle name="Porcentual 6 5 9 2 4" xfId="37858" xr:uid="{F9AFB638-6DC7-4EDF-BE00-67FE29FF2EEF}"/>
    <cellStyle name="Porcentual 6 5 9 3" xfId="24151" xr:uid="{BAB95870-6B0D-4E92-A486-67F44F01EE01}"/>
    <cellStyle name="Porcentual 6 5 9 4" xfId="29645" xr:uid="{303D8813-4E65-40B2-AAFE-780DB2200328}"/>
    <cellStyle name="Porcentual 6 5 9 5" xfId="35129" xr:uid="{FAFB1C18-1934-4E6B-9846-420D41793CF6}"/>
    <cellStyle name="Porcentual 6 6" xfId="6829" xr:uid="{A10251CA-71C9-4F9E-878C-4FBA7BC42EB6}"/>
    <cellStyle name="Porcentual 6 6 2" xfId="6830" xr:uid="{F656E162-ABAD-40FC-92E2-80DC72287833}"/>
    <cellStyle name="Porcentual 6 6 2 2" xfId="15235" xr:uid="{D7457AEB-2C35-44BE-A14B-0A89E316AEC5}"/>
    <cellStyle name="Porcentual 6 6 2 2 2" xfId="22522" xr:uid="{B2B537A3-8544-47BC-BC96-A83DDB23B25E}"/>
    <cellStyle name="Porcentual 6 6 2 2 2 2" xfId="28078" xr:uid="{CD829BF9-F528-4C02-8A9E-0BEA5F5A820D}"/>
    <cellStyle name="Porcentual 6 6 2 2 2 3" xfId="33572" xr:uid="{8256E08C-6143-4410-AD83-64E7308A595E}"/>
    <cellStyle name="Porcentual 6 6 2 2 2 4" xfId="39056" xr:uid="{E75EECB0-9A83-4C7C-AB5E-8776A2DD064F}"/>
    <cellStyle name="Porcentual 6 6 2 2 3" xfId="25349" xr:uid="{2B463C05-F52E-41B9-833C-7C8B3A90DB50}"/>
    <cellStyle name="Porcentual 6 6 2 2 4" xfId="30843" xr:uid="{26315AB2-DFD0-4096-A714-5AC8EC5C1A19}"/>
    <cellStyle name="Porcentual 6 6 2 2 5" xfId="36327" xr:uid="{80E082B1-080D-4BB4-B32A-2FD53D3DB3AA}"/>
    <cellStyle name="Porcentual 6 6 2 3" xfId="12147" xr:uid="{9811ED94-B1BD-4CF3-8412-B6842EDE0561}"/>
    <cellStyle name="Porcentual 6 6 2 4" xfId="17383" xr:uid="{8962A70B-6EFA-46C2-997E-96D06BBB2755}"/>
    <cellStyle name="Porcentual 6 6 2 5" xfId="19641" xr:uid="{92938AD6-A0E4-4D66-9A22-E42B293AAD50}"/>
    <cellStyle name="Porcentual 6 6 2 6" xfId="10008" xr:uid="{46FAD516-94EF-46FC-A15B-0129B23F95E7}"/>
    <cellStyle name="Porcentual 6 6 2 6 2" xfId="21329" xr:uid="{0185C7A4-9FF6-4D8C-AF30-5A6ED3392FD0}"/>
    <cellStyle name="Porcentual 6 6 2 6 2 2" xfId="26885" xr:uid="{C28C54DB-58AC-4D07-83F1-CFFC1D337C33}"/>
    <cellStyle name="Porcentual 6 6 2 6 2 3" xfId="32379" xr:uid="{E41D16F8-81B8-4D72-877D-CB005629B11B}"/>
    <cellStyle name="Porcentual 6 6 2 6 2 4" xfId="37863" xr:uid="{1C07309C-869C-47B3-8CE6-03D9F3002D40}"/>
    <cellStyle name="Porcentual 6 6 2 6 3" xfId="24156" xr:uid="{C40F7727-00C1-4BCE-809A-48521D2E5490}"/>
    <cellStyle name="Porcentual 6 6 2 6 4" xfId="29650" xr:uid="{1DE36ED9-6D40-4938-8B3E-78CB9F59C2F7}"/>
    <cellStyle name="Porcentual 6 6 2 6 5" xfId="35134" xr:uid="{659A7171-AB94-4794-97EF-85FED3D283B5}"/>
    <cellStyle name="Porcentual 6 6 3" xfId="6831" xr:uid="{6EC49CAC-63D8-4642-A7DC-C0A4013C6CB2}"/>
    <cellStyle name="Porcentual 6 6 3 2" xfId="15236" xr:uid="{D62BDDAF-4110-4380-BD77-F878C2999623}"/>
    <cellStyle name="Porcentual 6 6 3 2 2" xfId="22523" xr:uid="{D484AB88-5BB5-4116-9237-201EB147755D}"/>
    <cellStyle name="Porcentual 6 6 3 2 2 2" xfId="28079" xr:uid="{DBA23091-AFF5-4CA2-BEC7-B2E0643C985A}"/>
    <cellStyle name="Porcentual 6 6 3 2 2 3" xfId="33573" xr:uid="{AD078B7D-1483-4574-8EFB-CDB343935D0D}"/>
    <cellStyle name="Porcentual 6 6 3 2 2 4" xfId="39057" xr:uid="{24773E12-26CD-4C47-9523-2093F4314E3E}"/>
    <cellStyle name="Porcentual 6 6 3 2 3" xfId="25350" xr:uid="{48306C7A-F4BB-4410-87C4-D99BA9009520}"/>
    <cellStyle name="Porcentual 6 6 3 2 4" xfId="30844" xr:uid="{11E5D5BF-9E41-4225-8DF2-0B7C1A792128}"/>
    <cellStyle name="Porcentual 6 6 3 2 5" xfId="36328" xr:uid="{97D6D3EC-AD99-4439-93BA-56566A08886E}"/>
    <cellStyle name="Porcentual 6 6 3 3" xfId="12148" xr:uid="{1FBDE00E-4999-421A-935F-9A9DDCE58AB2}"/>
    <cellStyle name="Porcentual 6 6 3 4" xfId="17384" xr:uid="{582B9B84-F587-406A-B2C0-87B185E0BAD5}"/>
    <cellStyle name="Porcentual 6 6 3 5" xfId="19642" xr:uid="{34302BFA-0B82-445C-8131-BB965B8CA7EE}"/>
    <cellStyle name="Porcentual 6 6 3 6" xfId="10009" xr:uid="{5D7892B7-6B3D-45A2-A2CA-2B35BE7101D0}"/>
    <cellStyle name="Porcentual 6 6 3 6 2" xfId="21330" xr:uid="{2B93B478-4C0A-41AE-BF3B-1A93695CFAA9}"/>
    <cellStyle name="Porcentual 6 6 3 6 2 2" xfId="26886" xr:uid="{79C86482-D9FE-43C4-A0C4-C471903E4053}"/>
    <cellStyle name="Porcentual 6 6 3 6 2 3" xfId="32380" xr:uid="{9A1322AD-5F49-46C7-AAA3-A2BEED17DA39}"/>
    <cellStyle name="Porcentual 6 6 3 6 2 4" xfId="37864" xr:uid="{EC1E0A4B-69BE-485F-9F10-A7AE495FE2D3}"/>
    <cellStyle name="Porcentual 6 6 3 6 3" xfId="24157" xr:uid="{47E86F6F-E196-45E2-B06A-26237D5BBC2A}"/>
    <cellStyle name="Porcentual 6 6 3 6 4" xfId="29651" xr:uid="{5924A67A-08EC-4580-BF7E-E1BC0A88106F}"/>
    <cellStyle name="Porcentual 6 6 3 6 5" xfId="35135" xr:uid="{E3FE1A08-767C-463E-B30E-2ECE11C53546}"/>
    <cellStyle name="Porcentual 6 6 4" xfId="15234" xr:uid="{31E2F2FC-C37F-4DF5-930E-B849128A1834}"/>
    <cellStyle name="Porcentual 6 6 4 2" xfId="22521" xr:uid="{6FA9A006-2C37-4C25-B23B-D953EFDB4CF7}"/>
    <cellStyle name="Porcentual 6 6 4 2 2" xfId="28077" xr:uid="{7646BDF6-BD0A-4F12-91C0-78F80B46D80B}"/>
    <cellStyle name="Porcentual 6 6 4 2 3" xfId="33571" xr:uid="{3CEF28DD-6D72-45B5-9A0D-A3A946B062B0}"/>
    <cellStyle name="Porcentual 6 6 4 2 4" xfId="39055" xr:uid="{7370D8F2-197D-4249-A97D-4EA9C434A340}"/>
    <cellStyle name="Porcentual 6 6 4 3" xfId="25348" xr:uid="{A306C505-D7BF-4E5F-B1EE-A978A6125308}"/>
    <cellStyle name="Porcentual 6 6 4 4" xfId="30842" xr:uid="{23035F08-5E8A-4558-A427-4D8285F23473}"/>
    <cellStyle name="Porcentual 6 6 4 5" xfId="36326" xr:uid="{CD057B9A-0C6C-4D21-B848-255B32C69FA9}"/>
    <cellStyle name="Porcentual 6 6 5" xfId="12146" xr:uid="{B7F04EBD-C116-4D88-A8B6-A60502FB09DA}"/>
    <cellStyle name="Porcentual 6 6 6" xfId="17382" xr:uid="{3BB0CD2E-B72B-4966-BC29-C5D6F5E604E5}"/>
    <cellStyle name="Porcentual 6 6 7" xfId="19640" xr:uid="{F2799B99-A104-4021-ADAA-F4A3FE710AFF}"/>
    <cellStyle name="Porcentual 6 6 8" xfId="10007" xr:uid="{3100657D-22C4-49D9-BFD3-EE7D4203959B}"/>
    <cellStyle name="Porcentual 6 6 8 2" xfId="21328" xr:uid="{57FAD734-30BA-4854-A388-DD21362D0C5A}"/>
    <cellStyle name="Porcentual 6 6 8 2 2" xfId="26884" xr:uid="{83705737-2D55-494A-839A-10AA2836203B}"/>
    <cellStyle name="Porcentual 6 6 8 2 3" xfId="32378" xr:uid="{676927AE-C186-4B7A-8EBC-CF89DE8DBA83}"/>
    <cellStyle name="Porcentual 6 6 8 2 4" xfId="37862" xr:uid="{8BD62748-3EE0-4740-B25A-9C1F8E50FD5A}"/>
    <cellStyle name="Porcentual 6 6 8 3" xfId="24155" xr:uid="{D971A19C-68FC-4132-AAAA-44A5FA8EC26A}"/>
    <cellStyle name="Porcentual 6 6 8 4" xfId="29649" xr:uid="{0501DA5B-898D-4EF7-8ADE-7083C04050BD}"/>
    <cellStyle name="Porcentual 6 6 8 5" xfId="35133" xr:uid="{7AA3E19A-7059-4920-A413-0AE1C70E2699}"/>
    <cellStyle name="Porcentual 6 7" xfId="6832" xr:uid="{8A458FCA-AEE7-4AA0-926B-DA13C677EB9B}"/>
    <cellStyle name="Porcentual 6 7 2" xfId="15237" xr:uid="{8D08B87D-A432-47BE-BE06-E30475E2AFAC}"/>
    <cellStyle name="Porcentual 6 7 2 2" xfId="22524" xr:uid="{F37C182D-8F58-46F3-98E1-E7003F82A299}"/>
    <cellStyle name="Porcentual 6 7 2 2 2" xfId="28080" xr:uid="{5AC73D1D-6947-4CAF-90FD-E354D16253EF}"/>
    <cellStyle name="Porcentual 6 7 2 2 3" xfId="33574" xr:uid="{4B34CA76-0D38-4872-A3D9-F6D8492B32E8}"/>
    <cellStyle name="Porcentual 6 7 2 2 4" xfId="39058" xr:uid="{1CC36D5D-D9DE-44A1-B2B1-9A6F8E9DC7A5}"/>
    <cellStyle name="Porcentual 6 7 2 3" xfId="25351" xr:uid="{1E50D695-EED3-4DB0-AF32-58172BC0ECE0}"/>
    <cellStyle name="Porcentual 6 7 2 4" xfId="30845" xr:uid="{9472E968-58B9-4017-A111-4166B54E874C}"/>
    <cellStyle name="Porcentual 6 7 2 5" xfId="36329" xr:uid="{C1510879-D02F-46D0-9D32-448488C3E89F}"/>
    <cellStyle name="Porcentual 6 7 3" xfId="12149" xr:uid="{AE946A2D-3676-43CF-A581-4876E8370F0B}"/>
    <cellStyle name="Porcentual 6 7 4" xfId="17385" xr:uid="{F95E7B46-569D-4128-B09F-31556DA76770}"/>
    <cellStyle name="Porcentual 6 7 5" xfId="19643" xr:uid="{0C83B1E9-A818-4630-8C77-AC50B49DCAC0}"/>
    <cellStyle name="Porcentual 6 7 6" xfId="10010" xr:uid="{7922C27E-CE36-4E97-B565-A4657B0C8CA8}"/>
    <cellStyle name="Porcentual 6 7 6 2" xfId="21331" xr:uid="{B3B458B7-3ACE-43BA-8800-8DBB6C39BDFD}"/>
    <cellStyle name="Porcentual 6 7 6 2 2" xfId="26887" xr:uid="{4845A53A-F8F0-4693-89E2-C1DB4CEF6F3A}"/>
    <cellStyle name="Porcentual 6 7 6 2 3" xfId="32381" xr:uid="{4D00A1C6-9D2D-4194-8597-0E4E1F5856D9}"/>
    <cellStyle name="Porcentual 6 7 6 2 4" xfId="37865" xr:uid="{236AA8D7-60DE-4E89-A709-AE35CF07B970}"/>
    <cellStyle name="Porcentual 6 7 6 3" xfId="24158" xr:uid="{2B66AF92-31FA-4DFB-8C78-49127307B1B4}"/>
    <cellStyle name="Porcentual 6 7 6 4" xfId="29652" xr:uid="{B7F7EB90-F4A7-4F88-B70D-5E17FF1346C3}"/>
    <cellStyle name="Porcentual 6 7 6 5" xfId="35136" xr:uid="{1CAFEFB6-F312-42DB-AF2C-9C043930FA89}"/>
    <cellStyle name="Porcentual 6 8" xfId="6833" xr:uid="{63584EC8-58C4-484A-B4F3-3CCEE0FC2F4A}"/>
    <cellStyle name="Porcentual 6 8 2" xfId="15238" xr:uid="{809393D5-C7E9-49AC-AEC1-79D4B2368596}"/>
    <cellStyle name="Porcentual 6 8 2 2" xfId="22525" xr:uid="{569B1500-1EF7-4303-A3F3-95307CADB920}"/>
    <cellStyle name="Porcentual 6 8 2 2 2" xfId="28081" xr:uid="{F64F1247-E388-444E-AA9B-11D4439495CA}"/>
    <cellStyle name="Porcentual 6 8 2 2 3" xfId="33575" xr:uid="{9BD154A9-A32E-47C7-8A5E-D07708FF0403}"/>
    <cellStyle name="Porcentual 6 8 2 2 4" xfId="39059" xr:uid="{7C177A14-6495-4E83-893B-F8061DBAA69F}"/>
    <cellStyle name="Porcentual 6 8 2 3" xfId="25352" xr:uid="{8DD783BC-3998-4366-A854-BE82E580C87F}"/>
    <cellStyle name="Porcentual 6 8 2 4" xfId="30846" xr:uid="{52CBA1B4-E936-450D-B11D-7ADDEAA582F2}"/>
    <cellStyle name="Porcentual 6 8 2 5" xfId="36330" xr:uid="{A1CC03BD-3444-46E5-B66E-EA283CCAB40F}"/>
    <cellStyle name="Porcentual 6 8 3" xfId="12150" xr:uid="{E57A4018-C1CF-486D-B7DB-CB4E8AF77405}"/>
    <cellStyle name="Porcentual 6 8 4" xfId="17386" xr:uid="{45DB8BEE-634D-4C7F-85DE-9A226163CD47}"/>
    <cellStyle name="Porcentual 6 8 5" xfId="19644" xr:uid="{6CA2F955-7A17-4794-BA0E-C156FAB6F2C1}"/>
    <cellStyle name="Porcentual 6 8 6" xfId="10011" xr:uid="{A238C681-BF3D-4E71-8CDF-696C37B84FDE}"/>
    <cellStyle name="Porcentual 6 8 6 2" xfId="21332" xr:uid="{ED795A52-27B6-4CB6-86DD-BF875B7C5EDB}"/>
    <cellStyle name="Porcentual 6 8 6 2 2" xfId="26888" xr:uid="{BAA6D7E4-824E-4308-B2A6-C84529067746}"/>
    <cellStyle name="Porcentual 6 8 6 2 3" xfId="32382" xr:uid="{8581E64B-183F-4260-B612-283E81CC66B9}"/>
    <cellStyle name="Porcentual 6 8 6 2 4" xfId="37866" xr:uid="{6B92B45D-39E3-41E1-98DB-C07C1C2F6C80}"/>
    <cellStyle name="Porcentual 6 8 6 3" xfId="24159" xr:uid="{5DB460E1-9F9C-4570-A6FD-83D38CCD26BE}"/>
    <cellStyle name="Porcentual 6 8 6 4" xfId="29653" xr:uid="{4FA809B0-3692-4D4A-A991-871B6FA90C87}"/>
    <cellStyle name="Porcentual 6 8 6 5" xfId="35137" xr:uid="{7283B828-4C60-46AC-A5E2-B2D9D48CD023}"/>
    <cellStyle name="Porcentual 6 9" xfId="6834" xr:uid="{942F409A-F2E1-4390-920B-E1158F2799EB}"/>
    <cellStyle name="Porcentual 6 9 2" xfId="15239" xr:uid="{22BC4738-129F-48BB-BB62-29D54E2A5C1C}"/>
    <cellStyle name="Porcentual 6 9 2 2" xfId="22526" xr:uid="{54EB7D95-12CC-42D8-944D-2980E7B7C42F}"/>
    <cellStyle name="Porcentual 6 9 2 2 2" xfId="28082" xr:uid="{2B452622-4366-441A-AD24-4EA729327E17}"/>
    <cellStyle name="Porcentual 6 9 2 2 3" xfId="33576" xr:uid="{EB698B4B-76FC-4DFF-8382-3E7795E39BCC}"/>
    <cellStyle name="Porcentual 6 9 2 2 4" xfId="39060" xr:uid="{296136AC-B165-484A-B643-C84409ED3C7F}"/>
    <cellStyle name="Porcentual 6 9 2 3" xfId="25353" xr:uid="{2FB13739-C50D-4D89-B273-C4FEEFF61C9B}"/>
    <cellStyle name="Porcentual 6 9 2 4" xfId="30847" xr:uid="{5269B886-4642-4A72-A1AC-9D740029297E}"/>
    <cellStyle name="Porcentual 6 9 2 5" xfId="36331" xr:uid="{D00707D8-EE61-4616-ACEE-5C70EF13FFD9}"/>
    <cellStyle name="Porcentual 6 9 3" xfId="12151" xr:uid="{362FBEAB-DFC5-41D4-B3DC-A3FDAE10875D}"/>
    <cellStyle name="Porcentual 6 9 4" xfId="17387" xr:uid="{187E9690-11CC-4244-B119-714CD07CC5A6}"/>
    <cellStyle name="Porcentual 6 9 5" xfId="19645" xr:uid="{14FDBC77-8FC7-4EA1-A4B5-B164E5A1C20A}"/>
    <cellStyle name="Porcentual 6 9 6" xfId="10012" xr:uid="{852AAE2E-8CC6-4660-BA01-31FC6ADF1EC5}"/>
    <cellStyle name="Porcentual 6 9 6 2" xfId="21333" xr:uid="{2BD6B5D0-5693-4C32-B1FA-27AD00439A44}"/>
    <cellStyle name="Porcentual 6 9 6 2 2" xfId="26889" xr:uid="{CDE23E8F-A355-414F-834F-43427B99720D}"/>
    <cellStyle name="Porcentual 6 9 6 2 3" xfId="32383" xr:uid="{69424412-0F85-40F2-9465-7ADFF3F26DB1}"/>
    <cellStyle name="Porcentual 6 9 6 2 4" xfId="37867" xr:uid="{C5AA7BC0-5A1E-4F7D-9B42-0F2748F04626}"/>
    <cellStyle name="Porcentual 6 9 6 3" xfId="24160" xr:uid="{CDAC57A1-94CD-4C33-9C47-8B102F5B60AC}"/>
    <cellStyle name="Porcentual 6 9 6 4" xfId="29654" xr:uid="{2659B685-8DF5-4F92-9BF0-0A6DFA64F403}"/>
    <cellStyle name="Porcentual 6 9 6 5" xfId="35138" xr:uid="{CDCCB44A-1D2F-4BC2-94B4-12ED0CAC202B}"/>
    <cellStyle name="Porcentual 7" xfId="6835" xr:uid="{004822E2-7B3E-46DE-90F8-41083E2FCAEE}"/>
    <cellStyle name="Porcentual 7 10" xfId="15240" xr:uid="{AEE677A4-EC86-4AB0-ABE3-36CF003C43AE}"/>
    <cellStyle name="Porcentual 7 10 2" xfId="22527" xr:uid="{9AD14879-E5AB-439E-9756-51844F6BB019}"/>
    <cellStyle name="Porcentual 7 10 2 2" xfId="28083" xr:uid="{5FF1769A-CAD3-42AF-BCEA-924F00B06E2C}"/>
    <cellStyle name="Porcentual 7 10 2 3" xfId="33577" xr:uid="{54DADFCD-90CA-457C-ABB1-29979DB661A1}"/>
    <cellStyle name="Porcentual 7 10 2 4" xfId="39061" xr:uid="{9C29A843-6C2D-4A7F-8BEC-B0A144A1448F}"/>
    <cellStyle name="Porcentual 7 10 3" xfId="25354" xr:uid="{4CDAAB02-DC57-43FE-9696-A8654AE06B27}"/>
    <cellStyle name="Porcentual 7 10 4" xfId="30848" xr:uid="{CE89FAD4-08DC-4E95-B0A8-237368B9A176}"/>
    <cellStyle name="Porcentual 7 10 5" xfId="36332" xr:uid="{C1FB2D6A-964A-4EA3-8E35-CE4E3BC9201B}"/>
    <cellStyle name="Porcentual 7 11" xfId="12152" xr:uid="{D681B561-4EA1-485C-AE45-45E2284FFC52}"/>
    <cellStyle name="Porcentual 7 12" xfId="17388" xr:uid="{685C2CC6-3D62-43E9-8C6A-C5219567E3AF}"/>
    <cellStyle name="Porcentual 7 13" xfId="19646" xr:uid="{78336389-41F5-4EE9-B837-78826EA6FFE7}"/>
    <cellStyle name="Porcentual 7 14" xfId="10013" xr:uid="{3A4EA18C-7069-40D7-940F-5671532553EC}"/>
    <cellStyle name="Porcentual 7 14 2" xfId="21334" xr:uid="{0EF5CACB-EA90-41F5-B771-27ACC0A47F9B}"/>
    <cellStyle name="Porcentual 7 14 2 2" xfId="26890" xr:uid="{0F3A07D9-0303-4E9C-A31E-3F5D859BA2C7}"/>
    <cellStyle name="Porcentual 7 14 2 3" xfId="32384" xr:uid="{DB9A7AB6-DCA2-4965-B9C7-DFFB73458794}"/>
    <cellStyle name="Porcentual 7 14 2 4" xfId="37868" xr:uid="{F2B3EDAA-4ED8-48BE-9A24-E303F375DB4E}"/>
    <cellStyle name="Porcentual 7 14 3" xfId="24161" xr:uid="{8E79BE8B-AA93-41FA-A4CA-243406F259B9}"/>
    <cellStyle name="Porcentual 7 14 4" xfId="29655" xr:uid="{63D1CF81-D196-4ED3-9A1D-4FBCACEF5BD0}"/>
    <cellStyle name="Porcentual 7 14 5" xfId="35139" xr:uid="{76A0BFFC-879C-41A2-AFB6-42F43C1B6EF0}"/>
    <cellStyle name="Porcentual 7 15" xfId="22798" xr:uid="{7DE2B922-FC90-441C-828D-FDD521348263}"/>
    <cellStyle name="Porcentual 7 15 2" xfId="28344" xr:uid="{9EC08D7C-2B05-4596-AADC-530402DDA9E4}"/>
    <cellStyle name="Porcentual 7 2" xfId="6836" xr:uid="{566164DC-68FC-4957-83C3-F85D8639CBD5}"/>
    <cellStyle name="Porcentual 7 2 2" xfId="6837" xr:uid="{C5A7A1C8-37C2-413A-8C30-A7970E47FD53}"/>
    <cellStyle name="Porcentual 7 2 2 2" xfId="19648" xr:uid="{8311E9F4-CE5A-4C31-BEB2-EB24BC7FD304}"/>
    <cellStyle name="Porcentual 7 2 2 3" xfId="10015" xr:uid="{B4195936-BFF2-482F-83CA-AF59CFC7B164}"/>
    <cellStyle name="Porcentual 7 2 2 3 2" xfId="21336" xr:uid="{9F13C29E-48B6-4B8E-A267-8B58FD273C45}"/>
    <cellStyle name="Porcentual 7 2 2 3 2 2" xfId="26892" xr:uid="{159EDB91-7A5A-4585-A702-B3AECE36B8A7}"/>
    <cellStyle name="Porcentual 7 2 2 3 2 3" xfId="32386" xr:uid="{A37A4BE7-CE50-46EA-8AB7-CD5EC59C54F0}"/>
    <cellStyle name="Porcentual 7 2 2 3 2 4" xfId="37870" xr:uid="{CDA1604C-7BC0-4BC3-A2F5-816197AF0C0A}"/>
    <cellStyle name="Porcentual 7 2 2 3 3" xfId="24163" xr:uid="{5B90D414-87EB-45BF-8CD3-5DE283064891}"/>
    <cellStyle name="Porcentual 7 2 2 3 4" xfId="29657" xr:uid="{F88CE36E-1047-42A3-94E5-848E36E3E685}"/>
    <cellStyle name="Porcentual 7 2 2 3 5" xfId="35141" xr:uid="{1AE8F850-DC57-410B-BC0A-B6347AB1B0A9}"/>
    <cellStyle name="Porcentual 7 2 3" xfId="15241" xr:uid="{4CA23A9C-2EB8-40AC-8475-9B64ECFF9106}"/>
    <cellStyle name="Porcentual 7 2 3 2" xfId="22528" xr:uid="{52AD778E-D778-44A0-AF9A-FD6278BEF878}"/>
    <cellStyle name="Porcentual 7 2 3 2 2" xfId="28084" xr:uid="{6F2C893E-2988-49C4-8A95-6E0941B6FFD9}"/>
    <cellStyle name="Porcentual 7 2 3 2 3" xfId="33578" xr:uid="{3E13A85D-7E00-4969-81A9-BAB37D58BA85}"/>
    <cellStyle name="Porcentual 7 2 3 2 4" xfId="39062" xr:uid="{7DC79BEC-D9C3-4807-9E5D-3D1F610F7FFB}"/>
    <cellStyle name="Porcentual 7 2 3 3" xfId="25355" xr:uid="{A738F56D-3577-4873-AC70-30A79C21C494}"/>
    <cellStyle name="Porcentual 7 2 3 4" xfId="30849" xr:uid="{28129AF4-D545-4E56-8599-23F3497FAA4C}"/>
    <cellStyle name="Porcentual 7 2 3 5" xfId="36333" xr:uid="{EEFE7E85-B7D6-452B-99E7-A26E842F6364}"/>
    <cellStyle name="Porcentual 7 2 4" xfId="12153" xr:uid="{F3828125-2019-45BA-B158-0F103DBAAD64}"/>
    <cellStyle name="Porcentual 7 2 5" xfId="17389" xr:uid="{C760644A-8F5E-4056-B47C-C3CB49EFE0D2}"/>
    <cellStyle name="Porcentual 7 2 6" xfId="19647" xr:uid="{8BEACBAE-F706-430E-8C6E-6C9C3F8C8329}"/>
    <cellStyle name="Porcentual 7 2 7" xfId="10014" xr:uid="{9AD320F2-6D5E-4BC2-A492-AB2571730968}"/>
    <cellStyle name="Porcentual 7 2 7 2" xfId="21335" xr:uid="{6D561EDD-EA60-40E4-851A-2E4B397BBBC7}"/>
    <cellStyle name="Porcentual 7 2 7 2 2" xfId="26891" xr:uid="{E2CB514C-255C-4F6D-99C5-2019C7C91106}"/>
    <cellStyle name="Porcentual 7 2 7 2 3" xfId="32385" xr:uid="{3C2735E8-BD72-4AA5-9357-DF69ED65A4E0}"/>
    <cellStyle name="Porcentual 7 2 7 2 4" xfId="37869" xr:uid="{8177C460-358B-4AF4-BFB7-BFF0F9A0E9E6}"/>
    <cellStyle name="Porcentual 7 2 7 3" xfId="24162" xr:uid="{0249D670-DB5D-4058-B0BA-070F7A86E128}"/>
    <cellStyle name="Porcentual 7 2 7 4" xfId="29656" xr:uid="{D6F293D7-9CEE-4FAA-8D89-57F5E19B9D83}"/>
    <cellStyle name="Porcentual 7 2 7 5" xfId="35140" xr:uid="{37D2463F-C431-4AE5-A727-2B6E9A8C0564}"/>
    <cellStyle name="Porcentual 7 3" xfId="6838" xr:uid="{E2A409D5-1801-4485-A8EC-10B9555D1392}"/>
    <cellStyle name="Porcentual 7 3 2" xfId="15242" xr:uid="{E226C446-F014-4416-94D0-A324921B9AF1}"/>
    <cellStyle name="Porcentual 7 3 2 2" xfId="22529" xr:uid="{8F90A081-B419-4890-A2CB-4E74B1184ACB}"/>
    <cellStyle name="Porcentual 7 3 2 2 2" xfId="28085" xr:uid="{28FD1889-407F-4E1E-A74D-07B444A09D28}"/>
    <cellStyle name="Porcentual 7 3 2 2 3" xfId="33579" xr:uid="{2E7FA488-762D-4927-8F24-35D913E638C6}"/>
    <cellStyle name="Porcentual 7 3 2 2 4" xfId="39063" xr:uid="{947EFE0C-4187-49FB-9669-5E65D1990FC0}"/>
    <cellStyle name="Porcentual 7 3 2 3" xfId="25356" xr:uid="{28EF08B2-0D45-4092-AAF8-C1632F8D8F72}"/>
    <cellStyle name="Porcentual 7 3 2 4" xfId="30850" xr:uid="{E9FC7FF8-28E3-416E-A710-41C8A8462AD6}"/>
    <cellStyle name="Porcentual 7 3 2 5" xfId="36334" xr:uid="{3521332C-AE87-4825-9E83-86D2C9C068C4}"/>
    <cellStyle name="Porcentual 7 3 3" xfId="12154" xr:uid="{025C071C-A8AA-4B43-970F-4381208EA5A7}"/>
    <cellStyle name="Porcentual 7 3 4" xfId="17390" xr:uid="{AD3D7FD7-70D0-4243-8556-0134F4132B85}"/>
    <cellStyle name="Porcentual 7 3 5" xfId="19649" xr:uid="{7EA12D19-8022-4B95-832C-4359EA861D87}"/>
    <cellStyle name="Porcentual 7 3 6" xfId="10016" xr:uid="{54AB97FE-8856-46B9-BA1A-054FF0ECABCF}"/>
    <cellStyle name="Porcentual 7 3 6 2" xfId="21337" xr:uid="{5845EEA3-0486-4405-96C2-96F6A6DBD938}"/>
    <cellStyle name="Porcentual 7 3 6 2 2" xfId="26893" xr:uid="{CD190C94-9069-4122-83A3-268041FCD3CB}"/>
    <cellStyle name="Porcentual 7 3 6 2 3" xfId="32387" xr:uid="{3032EA80-2578-47A1-B832-AC2ABB1AFB52}"/>
    <cellStyle name="Porcentual 7 3 6 2 4" xfId="37871" xr:uid="{1DB67AA0-B93E-4208-B015-65CC31C6D1D4}"/>
    <cellStyle name="Porcentual 7 3 6 3" xfId="24164" xr:uid="{B24A08CC-42F8-479B-A7BD-5407B19DE1A6}"/>
    <cellStyle name="Porcentual 7 3 6 4" xfId="29658" xr:uid="{04B33CB2-56E1-4000-B022-9E338E87AB7A}"/>
    <cellStyle name="Porcentual 7 3 6 5" xfId="35142" xr:uid="{D716C38B-C3D7-4B28-A4CA-2E180AD19749}"/>
    <cellStyle name="Porcentual 7 4" xfId="6839" xr:uid="{A7697EDF-F904-4D97-970C-66EDF9ECA250}"/>
    <cellStyle name="Porcentual 7 4 2" xfId="15243" xr:uid="{945F7229-4830-4425-A477-1655201E2D2B}"/>
    <cellStyle name="Porcentual 7 4 2 2" xfId="22530" xr:uid="{028AEC74-811B-43B0-BBF0-DA25B858DCC3}"/>
    <cellStyle name="Porcentual 7 4 2 2 2" xfId="28086" xr:uid="{A82822BB-26C8-4957-8C2B-87CF30CE9716}"/>
    <cellStyle name="Porcentual 7 4 2 2 3" xfId="33580" xr:uid="{2FB315D5-6D80-4710-A045-5AB6DCEA7ADE}"/>
    <cellStyle name="Porcentual 7 4 2 2 4" xfId="39064" xr:uid="{1CF8F933-BD25-456E-908E-98E79D8DE8DE}"/>
    <cellStyle name="Porcentual 7 4 2 3" xfId="25357" xr:uid="{71362093-E781-493B-8E6A-63C8E3261301}"/>
    <cellStyle name="Porcentual 7 4 2 4" xfId="30851" xr:uid="{42A43825-EC69-40E5-9AFF-A0F59E418BDC}"/>
    <cellStyle name="Porcentual 7 4 2 5" xfId="36335" xr:uid="{40CDF425-404C-43BB-A28A-FD990D5E2BF1}"/>
    <cellStyle name="Porcentual 7 4 3" xfId="12155" xr:uid="{252BD53B-C714-4813-9C02-423696B43CC0}"/>
    <cellStyle name="Porcentual 7 4 4" xfId="17391" xr:uid="{438BC2A6-FC5B-48E6-A652-91DD42B6AFC0}"/>
    <cellStyle name="Porcentual 7 4 5" xfId="19650" xr:uid="{CE9A6BFD-B4E7-4636-B4BD-98910728BB6B}"/>
    <cellStyle name="Porcentual 7 4 6" xfId="10017" xr:uid="{861B8BD7-57F1-4C7E-A067-55A7056B76C0}"/>
    <cellStyle name="Porcentual 7 4 6 2" xfId="21338" xr:uid="{36718032-84E0-4769-AF89-9962AB91D9BB}"/>
    <cellStyle name="Porcentual 7 4 6 2 2" xfId="26894" xr:uid="{72FF4F8C-5A38-4A5B-8F93-DA6B6F3E4A7D}"/>
    <cellStyle name="Porcentual 7 4 6 2 3" xfId="32388" xr:uid="{DDCEABE1-72E4-4794-83B0-3E4D62943E3A}"/>
    <cellStyle name="Porcentual 7 4 6 2 4" xfId="37872" xr:uid="{7CE5B897-60DF-4790-A986-BAA7BF0398AC}"/>
    <cellStyle name="Porcentual 7 4 6 3" xfId="24165" xr:uid="{C02032FB-D253-4807-963F-4C50D15DA703}"/>
    <cellStyle name="Porcentual 7 4 6 4" xfId="29659" xr:uid="{82B2575C-9856-4B50-88B9-FE63662FBDB8}"/>
    <cellStyle name="Porcentual 7 4 6 5" xfId="35143" xr:uid="{CD9715AD-7D3E-4991-9227-05E9B81B0FA3}"/>
    <cellStyle name="Porcentual 7 5" xfId="6840" xr:uid="{FE2BAF44-8607-4656-A6D9-1EA0B5E5325B}"/>
    <cellStyle name="Porcentual 7 5 2" xfId="15244" xr:uid="{994E59B7-FC46-46BE-B933-B0EA58A1C8DB}"/>
    <cellStyle name="Porcentual 7 5 2 2" xfId="22531" xr:uid="{BD6311E6-EA0B-405E-9B9A-59B1C6C7E719}"/>
    <cellStyle name="Porcentual 7 5 2 2 2" xfId="28087" xr:uid="{75379B06-4FD0-4261-8E58-A5DD1AF12BEC}"/>
    <cellStyle name="Porcentual 7 5 2 2 3" xfId="33581" xr:uid="{671D612E-D1A0-486E-A273-3F34460DED3D}"/>
    <cellStyle name="Porcentual 7 5 2 2 4" xfId="39065" xr:uid="{B859B4E2-CCEB-42B5-BE9B-9EA46AD0386F}"/>
    <cellStyle name="Porcentual 7 5 2 3" xfId="25358" xr:uid="{22B4258B-5367-47DA-BC25-FE2F8D8876EA}"/>
    <cellStyle name="Porcentual 7 5 2 4" xfId="30852" xr:uid="{D4BCD8D7-3162-4FF0-B9DB-B0F82BE181AB}"/>
    <cellStyle name="Porcentual 7 5 2 5" xfId="36336" xr:uid="{4C1AF1AE-C21D-43C4-97E3-1952FA2F21DD}"/>
    <cellStyle name="Porcentual 7 5 3" xfId="12156" xr:uid="{51F2B9D5-D47F-44FC-936E-2453994D1D1C}"/>
    <cellStyle name="Porcentual 7 5 4" xfId="17392" xr:uid="{B6D9453B-14D0-4E40-A3C0-523DCAAB3FF7}"/>
    <cellStyle name="Porcentual 7 5 5" xfId="19651" xr:uid="{627AC15E-7BA7-4F55-90B6-70C7EDFB1393}"/>
    <cellStyle name="Porcentual 7 5 6" xfId="10018" xr:uid="{DC7ABA7D-2661-4698-9C87-AEB66D9E4BA6}"/>
    <cellStyle name="Porcentual 7 5 6 2" xfId="21339" xr:uid="{3C514B8E-9C81-4EB3-A8B4-E89F5133F2F4}"/>
    <cellStyle name="Porcentual 7 5 6 2 2" xfId="26895" xr:uid="{7CE40201-47C1-4D74-8FFB-1E720E5D87E3}"/>
    <cellStyle name="Porcentual 7 5 6 2 3" xfId="32389" xr:uid="{839B9C57-893A-4CED-9C86-E39ABE15880C}"/>
    <cellStyle name="Porcentual 7 5 6 2 4" xfId="37873" xr:uid="{C7FA8909-FB74-4B7A-98DB-268F516DBBB5}"/>
    <cellStyle name="Porcentual 7 5 6 3" xfId="24166" xr:uid="{8186AF25-2098-4132-A1A5-303BF090A69C}"/>
    <cellStyle name="Porcentual 7 5 6 4" xfId="29660" xr:uid="{4634A646-71F2-4D33-89CF-7A9D8635AB76}"/>
    <cellStyle name="Porcentual 7 5 6 5" xfId="35144" xr:uid="{BB37A339-4F67-4D35-AB58-36AB4B07753C}"/>
    <cellStyle name="Porcentual 7 6" xfId="6841" xr:uid="{AE48C1BB-A01F-4B1D-A1C7-1D1FD4635F03}"/>
    <cellStyle name="Porcentual 7 6 2" xfId="15245" xr:uid="{0C773189-0FF2-4BC9-B9D8-CC9C01A52A77}"/>
    <cellStyle name="Porcentual 7 6 2 2" xfId="22532" xr:uid="{2AEFF633-4D65-40A2-9BDE-FCB0208D9868}"/>
    <cellStyle name="Porcentual 7 6 2 2 2" xfId="28088" xr:uid="{7C4018DD-09EC-4275-816B-71BFC6CA21BD}"/>
    <cellStyle name="Porcentual 7 6 2 2 3" xfId="33582" xr:uid="{14EE03C8-0001-4787-BFFB-4BBC4CE93165}"/>
    <cellStyle name="Porcentual 7 6 2 2 4" xfId="39066" xr:uid="{DFC374BD-77C9-4F65-BDC2-C5A5D8751C2A}"/>
    <cellStyle name="Porcentual 7 6 2 3" xfId="25359" xr:uid="{C73E2D87-F532-4177-AFA4-B0766BFB7448}"/>
    <cellStyle name="Porcentual 7 6 2 4" xfId="30853" xr:uid="{D283A0EA-952F-4433-8229-110B8996A025}"/>
    <cellStyle name="Porcentual 7 6 2 5" xfId="36337" xr:uid="{3D303B96-EB36-4C5A-B631-B51F37ED48C4}"/>
    <cellStyle name="Porcentual 7 6 3" xfId="12157" xr:uid="{EDAA3D64-2B9D-48F0-8CA3-674657665986}"/>
    <cellStyle name="Porcentual 7 6 4" xfId="17393" xr:uid="{636B882D-C64C-49BA-8059-117B476D56EC}"/>
    <cellStyle name="Porcentual 7 6 5" xfId="19652" xr:uid="{83406167-FDE6-4772-BC08-6CD18B93A45D}"/>
    <cellStyle name="Porcentual 7 6 6" xfId="10019" xr:uid="{E29D3035-9E26-470F-9617-94FC6A628F00}"/>
    <cellStyle name="Porcentual 7 6 6 2" xfId="21340" xr:uid="{D0CE456E-206C-4599-A2C5-DC5507E179FE}"/>
    <cellStyle name="Porcentual 7 6 6 2 2" xfId="26896" xr:uid="{83BBB6A1-8176-4D7B-93B8-BD58B2EFAA84}"/>
    <cellStyle name="Porcentual 7 6 6 2 3" xfId="32390" xr:uid="{6E6B2052-4E6D-49C7-ABAC-A08B9852FEC3}"/>
    <cellStyle name="Porcentual 7 6 6 2 4" xfId="37874" xr:uid="{10B238DF-3FE4-4EC0-A7C6-8B82B6F64C7E}"/>
    <cellStyle name="Porcentual 7 6 6 3" xfId="24167" xr:uid="{7DCEDA01-DE9C-433C-B444-1F21BF783347}"/>
    <cellStyle name="Porcentual 7 6 6 4" xfId="29661" xr:uid="{7EAE8F17-01A8-413F-A8F0-1927BDA7A390}"/>
    <cellStyle name="Porcentual 7 6 6 5" xfId="35145" xr:uid="{5D77782C-4BFD-48B5-B96E-C701F635ABE0}"/>
    <cellStyle name="Porcentual 7 7" xfId="6842" xr:uid="{85CAAD23-7CF1-47F1-8F1C-CAB9207073B0}"/>
    <cellStyle name="Porcentual 7 7 2" xfId="15246" xr:uid="{E7F455E4-055D-4C34-9C67-A757D97B377F}"/>
    <cellStyle name="Porcentual 7 7 2 2" xfId="22533" xr:uid="{E656B0ED-16FD-47E6-BA90-2F00600D08DA}"/>
    <cellStyle name="Porcentual 7 7 2 2 2" xfId="28089" xr:uid="{3AACFC56-79B4-4CE9-8882-2A0DE67E8D1A}"/>
    <cellStyle name="Porcentual 7 7 2 2 3" xfId="33583" xr:uid="{10892F39-0F43-4722-A92D-50D463B62226}"/>
    <cellStyle name="Porcentual 7 7 2 2 4" xfId="39067" xr:uid="{1B6445C7-6C97-487B-A1BE-5622D21DB049}"/>
    <cellStyle name="Porcentual 7 7 2 3" xfId="25360" xr:uid="{B32169AB-B07D-49DB-8B7F-75A8718CEC66}"/>
    <cellStyle name="Porcentual 7 7 2 4" xfId="30854" xr:uid="{AADEE730-AD14-47CA-A148-DB1F1D5659C1}"/>
    <cellStyle name="Porcentual 7 7 2 5" xfId="36338" xr:uid="{FDCFD976-C9D9-40EF-88EE-346D7553459B}"/>
    <cellStyle name="Porcentual 7 7 3" xfId="12495" xr:uid="{B2B08F18-515A-4DE6-BD02-CD338B9074F8}"/>
    <cellStyle name="Porcentual 7 7 4" xfId="17530" xr:uid="{A664C6AA-4D50-42D2-A479-5BA95CE856FB}"/>
    <cellStyle name="Porcentual 7 7 5" xfId="19653" xr:uid="{0B5A0ADE-0079-4365-8AFE-390EF7145ACA}"/>
    <cellStyle name="Porcentual 7 7 6" xfId="10020" xr:uid="{6133EFAC-0186-4410-A5CC-A3D3276CD523}"/>
    <cellStyle name="Porcentual 7 7 6 2" xfId="21341" xr:uid="{3919AEDA-73B2-492B-8CB2-817C50B0BEF3}"/>
    <cellStyle name="Porcentual 7 7 6 2 2" xfId="26897" xr:uid="{6105533A-BFC5-49A1-917F-4A205573198E}"/>
    <cellStyle name="Porcentual 7 7 6 2 3" xfId="32391" xr:uid="{711B4B6D-724F-498C-82DE-43CC64CA20E9}"/>
    <cellStyle name="Porcentual 7 7 6 2 4" xfId="37875" xr:uid="{E71754B0-3AE9-4AFD-AF28-BE1396A0F05F}"/>
    <cellStyle name="Porcentual 7 7 6 3" xfId="24168" xr:uid="{50E4D54A-84D5-49D4-AF82-C855BB4ECEED}"/>
    <cellStyle name="Porcentual 7 7 6 4" xfId="29662" xr:uid="{3F4B92FD-BF84-498B-B4F8-045D8FFF0451}"/>
    <cellStyle name="Porcentual 7 7 6 5" xfId="35146" xr:uid="{4E9AF39E-A098-4D59-89BD-515D24C70A2E}"/>
    <cellStyle name="Porcentual 7 8" xfId="7211" xr:uid="{C2825380-CDB4-4B3D-8AB2-684949092CB4}"/>
    <cellStyle name="Porcentual 7 8 2" xfId="15247" xr:uid="{18F727B7-0C8D-4840-9C92-B3858C44B041}"/>
    <cellStyle name="Porcentual 7 8 2 2" xfId="22534" xr:uid="{40C90257-A6E3-4E89-B37C-48EB7A20149C}"/>
    <cellStyle name="Porcentual 7 8 2 2 2" xfId="28090" xr:uid="{978CB26F-198F-40F8-9FB6-17902DC07AAD}"/>
    <cellStyle name="Porcentual 7 8 2 2 3" xfId="33584" xr:uid="{552FC5C1-E221-435D-8C89-FDDEA04B50E8}"/>
    <cellStyle name="Porcentual 7 8 2 2 4" xfId="39068" xr:uid="{68EECE2F-D8F0-4D01-A01E-DEABFEC89874}"/>
    <cellStyle name="Porcentual 7 8 2 3" xfId="25361" xr:uid="{A227F78F-3D7D-495C-927F-AE4149C1CFA2}"/>
    <cellStyle name="Porcentual 7 8 2 4" xfId="30855" xr:uid="{E880267A-DB17-40F3-BDD9-30DA39438368}"/>
    <cellStyle name="Porcentual 7 8 2 5" xfId="36339" xr:uid="{02D27C19-E686-4947-8722-2B81DAC2E8D0}"/>
    <cellStyle name="Porcentual 7 8 3" xfId="10256" xr:uid="{DC205B1C-AF7E-43F6-89B5-0DE5D855A8A4}"/>
    <cellStyle name="Porcentual 7 8 4" xfId="10021" xr:uid="{6DDECA40-6577-48AA-B7A5-F8727A202EFB}"/>
    <cellStyle name="Porcentual 7 8 4 2" xfId="21342" xr:uid="{893A8EC5-D3B1-40FA-819D-22AEC59B87F5}"/>
    <cellStyle name="Porcentual 7 8 4 2 2" xfId="26898" xr:uid="{C7E38850-C6EE-43A6-B85C-528DBFA4AC2A}"/>
    <cellStyle name="Porcentual 7 8 4 2 3" xfId="32392" xr:uid="{F2D7CC05-3D44-4F30-BACF-D89CAA4C1EF9}"/>
    <cellStyle name="Porcentual 7 8 4 2 4" xfId="37876" xr:uid="{F901F77C-34C9-463B-8C12-BCBF164BB724}"/>
    <cellStyle name="Porcentual 7 8 4 3" xfId="24169" xr:uid="{DE44651E-4AFE-4899-8813-FCB00171FDD9}"/>
    <cellStyle name="Porcentual 7 8 4 4" xfId="29663" xr:uid="{2AB52731-A175-45AC-8856-CF07673B0FB9}"/>
    <cellStyle name="Porcentual 7 8 4 5" xfId="35147" xr:uid="{9F9E906D-DDC3-4B87-84C8-1D8CD7E11420}"/>
    <cellStyle name="Porcentual 7 9" xfId="10022" xr:uid="{F9EB82B4-2558-49F6-923C-F23FD5E9FFEB}"/>
    <cellStyle name="Porcentual 7 9 2" xfId="21343" xr:uid="{4037DEFF-D675-4C8E-A976-BF9B4B3A7CBD}"/>
    <cellStyle name="Porcentual 7 9 2 2" xfId="26899" xr:uid="{25BE26F0-EB67-4105-A2BA-FA8705FEC02B}"/>
    <cellStyle name="Porcentual 7 9 2 3" xfId="32393" xr:uid="{72FCBD40-0A98-4E6B-B8E0-2162365825FB}"/>
    <cellStyle name="Porcentual 7 9 2 4" xfId="37877" xr:uid="{119F510C-206B-4138-A057-5D2BBA59C3CE}"/>
    <cellStyle name="Porcentual 7 9 3" xfId="24170" xr:uid="{C4792BDF-C122-4F9D-B9AD-0F7E815DA32A}"/>
    <cellStyle name="Porcentual 7 9 4" xfId="29664" xr:uid="{77FDE1A5-1B7F-48A6-9B85-8F39C4849AA8}"/>
    <cellStyle name="Porcentual 7 9 5" xfId="35148" xr:uid="{07482DE9-98A2-4311-BF76-D75728F81642}"/>
    <cellStyle name="Porcentual 8" xfId="6843" xr:uid="{CCD30258-4A78-433B-8A85-617FAA7BB51B}"/>
    <cellStyle name="Porcentual 8 10" xfId="6844" xr:uid="{A0B3FFDD-8BCB-4227-A16F-ADF018A5487A}"/>
    <cellStyle name="Porcentual 8 10 2" xfId="6845" xr:uid="{86886216-AEC0-4FA1-8B29-04D8D37001C5}"/>
    <cellStyle name="Porcentual 8 10 2 2" xfId="15250" xr:uid="{AE85A9D4-2735-4CBC-8C52-4B21B98B9815}"/>
    <cellStyle name="Porcentual 8 10 2 2 2" xfId="22537" xr:uid="{A1BAC6BB-2360-41A4-8E01-130EC9D0A9CA}"/>
    <cellStyle name="Porcentual 8 10 2 2 2 2" xfId="28093" xr:uid="{37A62728-D311-4523-B22F-ED7CF6962F81}"/>
    <cellStyle name="Porcentual 8 10 2 2 2 3" xfId="33587" xr:uid="{B382E206-2870-4C6D-AEB7-37D890CF93D8}"/>
    <cellStyle name="Porcentual 8 10 2 2 2 4" xfId="39071" xr:uid="{98983CC9-9117-4792-9F82-1BFA1A83DDF1}"/>
    <cellStyle name="Porcentual 8 10 2 2 3" xfId="25364" xr:uid="{3734EE8C-4E68-462F-A209-DB656998C66D}"/>
    <cellStyle name="Porcentual 8 10 2 2 4" xfId="30858" xr:uid="{54DF7A4B-8C8F-4750-B979-1105C8DDEAD0}"/>
    <cellStyle name="Porcentual 8 10 2 2 5" xfId="36342" xr:uid="{277E45A2-6CC5-4E28-96F9-F8736E7DDD91}"/>
    <cellStyle name="Porcentual 8 10 2 3" xfId="12160" xr:uid="{98D9ED62-5A5E-49F9-8D0D-833369AB6906}"/>
    <cellStyle name="Porcentual 8 10 2 4" xfId="17396" xr:uid="{86993B0D-000E-43F4-9143-61AB5ACDB219}"/>
    <cellStyle name="Porcentual 8 10 2 5" xfId="19656" xr:uid="{463278C0-E48D-4A89-A07E-A483ED81EF64}"/>
    <cellStyle name="Porcentual 8 10 2 6" xfId="10025" xr:uid="{037C5DF9-04D5-4856-AEBF-930F1959612B}"/>
    <cellStyle name="Porcentual 8 10 2 6 2" xfId="21346" xr:uid="{05A59BCF-1DC5-4729-8C95-ACD57FA95EAF}"/>
    <cellStyle name="Porcentual 8 10 2 6 2 2" xfId="26902" xr:uid="{B2D6E7F3-1F16-42BE-B807-4BFFB4658FF4}"/>
    <cellStyle name="Porcentual 8 10 2 6 2 3" xfId="32396" xr:uid="{4A4EA16B-8FC7-4031-B40C-D715FAE54C6F}"/>
    <cellStyle name="Porcentual 8 10 2 6 2 4" xfId="37880" xr:uid="{68D5F20B-CC39-484E-8DD3-DD6B385A790B}"/>
    <cellStyle name="Porcentual 8 10 2 6 3" xfId="24173" xr:uid="{25107A6A-C140-4446-8F10-4EFA98B006D9}"/>
    <cellStyle name="Porcentual 8 10 2 6 4" xfId="29667" xr:uid="{E28136FB-BDF9-4390-AA8C-61C802FA2FF3}"/>
    <cellStyle name="Porcentual 8 10 2 6 5" xfId="35151" xr:uid="{BAEB4888-6B7C-4BF3-9CCB-C9E6C327FA06}"/>
    <cellStyle name="Porcentual 8 10 3" xfId="15249" xr:uid="{B6AF9501-5926-491F-A678-725C6F19A8A1}"/>
    <cellStyle name="Porcentual 8 10 3 2" xfId="22536" xr:uid="{64B595E4-ADC8-4C16-89B0-DEF8EA7727EF}"/>
    <cellStyle name="Porcentual 8 10 3 2 2" xfId="28092" xr:uid="{044E3048-3732-40E4-ACD7-7D8C1FC336E9}"/>
    <cellStyle name="Porcentual 8 10 3 2 3" xfId="33586" xr:uid="{0775662F-A599-4DF9-9B9F-B5680470F2B8}"/>
    <cellStyle name="Porcentual 8 10 3 2 4" xfId="39070" xr:uid="{1527604B-DB13-4C48-9F6E-6B6097B7FC6D}"/>
    <cellStyle name="Porcentual 8 10 3 3" xfId="25363" xr:uid="{4C6D784C-C670-4A0A-9875-1721B6592A10}"/>
    <cellStyle name="Porcentual 8 10 3 4" xfId="30857" xr:uid="{408CC635-D0AA-440D-83EB-39416ECDE7A2}"/>
    <cellStyle name="Porcentual 8 10 3 5" xfId="36341" xr:uid="{3E9A7094-CDEA-4353-AEC9-A037E6FC6D38}"/>
    <cellStyle name="Porcentual 8 10 4" xfId="12159" xr:uid="{A6D690D2-C59F-4894-911C-635801C05F6E}"/>
    <cellStyle name="Porcentual 8 10 5" xfId="17395" xr:uid="{7140FD86-24FC-43CD-B366-02E47CD3EB61}"/>
    <cellStyle name="Porcentual 8 10 6" xfId="19655" xr:uid="{C7139809-7E37-4BF8-81AD-5CC5C12DC375}"/>
    <cellStyle name="Porcentual 8 10 7" xfId="10024" xr:uid="{D0EEBC23-A080-4669-8759-3A89A765B50D}"/>
    <cellStyle name="Porcentual 8 10 7 2" xfId="21345" xr:uid="{DE1383EB-2886-4A06-863D-67659914B95A}"/>
    <cellStyle name="Porcentual 8 10 7 2 2" xfId="26901" xr:uid="{0E289675-C383-4291-AE70-F43F7B37E6D9}"/>
    <cellStyle name="Porcentual 8 10 7 2 3" xfId="32395" xr:uid="{EA88A292-1D67-42CE-BA8C-988F886BE26A}"/>
    <cellStyle name="Porcentual 8 10 7 2 4" xfId="37879" xr:uid="{117F1D1F-11B3-40CA-ADE7-F793D66F6679}"/>
    <cellStyle name="Porcentual 8 10 7 3" xfId="24172" xr:uid="{AE0F7524-0F4B-4B6B-89EB-17D14BCECCB8}"/>
    <cellStyle name="Porcentual 8 10 7 4" xfId="29666" xr:uid="{7E7FD133-806A-4783-9F00-2C3B38BDFF74}"/>
    <cellStyle name="Porcentual 8 10 7 5" xfId="35150" xr:uid="{75A19133-ED82-41BE-826A-BA9E7FDCEE47}"/>
    <cellStyle name="Porcentual 8 11" xfId="6846" xr:uid="{91D7FFE8-C149-471D-9796-870F72D67235}"/>
    <cellStyle name="Porcentual 8 11 2" xfId="15251" xr:uid="{4EB7241B-F889-4EE6-8DD0-A8DA82E79641}"/>
    <cellStyle name="Porcentual 8 11 2 2" xfId="22538" xr:uid="{6713A41F-B698-4AB1-8545-5F48A5D47290}"/>
    <cellStyle name="Porcentual 8 11 2 2 2" xfId="28094" xr:uid="{4B672D0A-581B-4538-8D08-D6409070173D}"/>
    <cellStyle name="Porcentual 8 11 2 2 3" xfId="33588" xr:uid="{95C07036-1F8B-4D43-A632-1B3BD2200A73}"/>
    <cellStyle name="Porcentual 8 11 2 2 4" xfId="39072" xr:uid="{3086B8D9-8D73-43AC-AACA-87F381987D9B}"/>
    <cellStyle name="Porcentual 8 11 2 3" xfId="25365" xr:uid="{18439573-5B6C-4B17-9F90-D8FA94C33D0A}"/>
    <cellStyle name="Porcentual 8 11 2 4" xfId="30859" xr:uid="{B425C64F-E373-4227-AC62-9E5EC617589A}"/>
    <cellStyle name="Porcentual 8 11 2 5" xfId="36343" xr:uid="{EE60E465-B4C6-4AAB-938F-1237E37232E6}"/>
    <cellStyle name="Porcentual 8 11 3" xfId="12161" xr:uid="{817A1E95-C014-4AE2-93F1-BD9AA4B06E35}"/>
    <cellStyle name="Porcentual 8 11 4" xfId="17397" xr:uid="{BB5DED0D-8A40-4AEE-A6E2-7203501AF8A7}"/>
    <cellStyle name="Porcentual 8 11 5" xfId="19657" xr:uid="{5DC6C844-B319-4DA7-99F9-42DB7EF331EF}"/>
    <cellStyle name="Porcentual 8 11 6" xfId="10026" xr:uid="{7E4FD8C5-0C15-47AF-80DF-531ED9499819}"/>
    <cellStyle name="Porcentual 8 11 6 2" xfId="21347" xr:uid="{18C8310F-ED46-4851-A6AF-2A8F98B8C3BD}"/>
    <cellStyle name="Porcentual 8 11 6 2 2" xfId="26903" xr:uid="{FF4D315A-1CD3-4172-86C2-EFFDAED306E0}"/>
    <cellStyle name="Porcentual 8 11 6 2 3" xfId="32397" xr:uid="{257A3621-509B-4FFF-8EDD-9538369EDB61}"/>
    <cellStyle name="Porcentual 8 11 6 2 4" xfId="37881" xr:uid="{A340F686-DC10-49D1-B625-D05F6703B554}"/>
    <cellStyle name="Porcentual 8 11 6 3" xfId="24174" xr:uid="{3FEA3B8A-EB0F-4E4B-8A9D-9F2F0BE5F8DD}"/>
    <cellStyle name="Porcentual 8 11 6 4" xfId="29668" xr:uid="{F96904F4-92FD-4B8F-8282-2F4E11BF27BD}"/>
    <cellStyle name="Porcentual 8 11 6 5" xfId="35152" xr:uid="{F9EFD9BE-2758-4F66-A7D2-7C2B1D845EC4}"/>
    <cellStyle name="Porcentual 8 12" xfId="6847" xr:uid="{4E384C7C-B1E2-45D3-B6BD-944FA70E83AA}"/>
    <cellStyle name="Porcentual 8 12 2" xfId="15252" xr:uid="{740E2A2A-0E76-4CB7-BF92-846EC331E005}"/>
    <cellStyle name="Porcentual 8 12 2 2" xfId="22539" xr:uid="{B7FE7D0F-38A3-4008-AB55-B6EDF753B73A}"/>
    <cellStyle name="Porcentual 8 12 2 2 2" xfId="28095" xr:uid="{2F38EB8F-5D11-47F1-9DF1-04B735E3685D}"/>
    <cellStyle name="Porcentual 8 12 2 2 3" xfId="33589" xr:uid="{85868A4F-B3A2-4880-B942-6F29DD364E64}"/>
    <cellStyle name="Porcentual 8 12 2 2 4" xfId="39073" xr:uid="{C3D2C9C7-304A-4694-807F-2FC558CCDE3A}"/>
    <cellStyle name="Porcentual 8 12 2 3" xfId="25366" xr:uid="{285657D4-02E8-4676-A409-EBBB40540827}"/>
    <cellStyle name="Porcentual 8 12 2 4" xfId="30860" xr:uid="{85AACC30-6F16-434E-AAB0-017A27937297}"/>
    <cellStyle name="Porcentual 8 12 2 5" xfId="36344" xr:uid="{C50E9B45-CB86-405B-85A1-B2EB1DEBBFAB}"/>
    <cellStyle name="Porcentual 8 12 3" xfId="12162" xr:uid="{DC188FBB-8C78-415C-91DD-361AFB0B9F76}"/>
    <cellStyle name="Porcentual 8 12 4" xfId="17398" xr:uid="{00EC98B9-8240-4083-BD05-A22B60904B95}"/>
    <cellStyle name="Porcentual 8 12 5" xfId="19658" xr:uid="{2C108261-7D1E-4C7A-A38B-93E75AA5E92D}"/>
    <cellStyle name="Porcentual 8 12 6" xfId="10027" xr:uid="{F54BC3C0-FAD0-4E83-8610-699A77CC8D95}"/>
    <cellStyle name="Porcentual 8 12 6 2" xfId="21348" xr:uid="{7F122F81-4DAB-4141-B8C5-24295D47AEDB}"/>
    <cellStyle name="Porcentual 8 12 6 2 2" xfId="26904" xr:uid="{4A778EEB-9AC8-4273-BC3A-F7A9F98855F0}"/>
    <cellStyle name="Porcentual 8 12 6 2 3" xfId="32398" xr:uid="{BBDDB1A8-7179-4AA5-9A6A-5EB1D802208B}"/>
    <cellStyle name="Porcentual 8 12 6 2 4" xfId="37882" xr:uid="{8DA5FE7C-08B0-406C-A02F-3A7987F4867A}"/>
    <cellStyle name="Porcentual 8 12 6 3" xfId="24175" xr:uid="{29E805EC-6F67-4271-80F2-2AE3C91B11B8}"/>
    <cellStyle name="Porcentual 8 12 6 4" xfId="29669" xr:uid="{4FC9C325-91B7-4062-995D-A877E2143463}"/>
    <cellStyle name="Porcentual 8 12 6 5" xfId="35153" xr:uid="{CA1DEC1A-A30A-435F-952A-F660CDBBE236}"/>
    <cellStyle name="Porcentual 8 13" xfId="6848" xr:uid="{1C3514BC-8BBB-4C7B-B93A-A324F0557E27}"/>
    <cellStyle name="Porcentual 8 13 2" xfId="15253" xr:uid="{263B9549-56E1-4CB8-B96C-E3162B9AEBDA}"/>
    <cellStyle name="Porcentual 8 13 2 2" xfId="22540" xr:uid="{D28BB63A-45CB-4BBF-921B-089CD600B22C}"/>
    <cellStyle name="Porcentual 8 13 2 2 2" xfId="28096" xr:uid="{D21A2732-438D-4857-B9B3-2F5FD4DEEADD}"/>
    <cellStyle name="Porcentual 8 13 2 2 3" xfId="33590" xr:uid="{DCDB28F6-C629-4B07-BF24-73158216F787}"/>
    <cellStyle name="Porcentual 8 13 2 2 4" xfId="39074" xr:uid="{D8351695-C49B-411B-BFF9-011A3793351E}"/>
    <cellStyle name="Porcentual 8 13 2 3" xfId="25367" xr:uid="{AF4B8756-3542-4095-9362-825FA712103B}"/>
    <cellStyle name="Porcentual 8 13 2 4" xfId="30861" xr:uid="{DAAAF0BA-BED8-4037-B478-788638071198}"/>
    <cellStyle name="Porcentual 8 13 2 5" xfId="36345" xr:uid="{D2287D06-8650-4F1D-9C43-F4D5F97F7B23}"/>
    <cellStyle name="Porcentual 8 13 3" xfId="12163" xr:uid="{1D922FB0-0D85-4E7E-94C4-1F788451C710}"/>
    <cellStyle name="Porcentual 8 13 4" xfId="17399" xr:uid="{46DDDF98-BE93-4863-B76F-66D5E79C6CAC}"/>
    <cellStyle name="Porcentual 8 13 5" xfId="19659" xr:uid="{9D2E644A-A016-42F4-8724-FC6C0D658F8E}"/>
    <cellStyle name="Porcentual 8 13 6" xfId="10028" xr:uid="{EBCCBBB0-EB8E-4CD3-8388-ED60519FE172}"/>
    <cellStyle name="Porcentual 8 13 6 2" xfId="21349" xr:uid="{6A6FCF2C-986B-4830-95CF-5043F11B081D}"/>
    <cellStyle name="Porcentual 8 13 6 2 2" xfId="26905" xr:uid="{4852ED02-457D-4615-8A68-E33D6DC9EA67}"/>
    <cellStyle name="Porcentual 8 13 6 2 3" xfId="32399" xr:uid="{673D0039-0D2E-407E-AA36-4453AA624F0E}"/>
    <cellStyle name="Porcentual 8 13 6 2 4" xfId="37883" xr:uid="{F963C5DB-0447-4423-966D-E7B47BA48043}"/>
    <cellStyle name="Porcentual 8 13 6 3" xfId="24176" xr:uid="{1AECDB63-CFC1-4AE9-9B56-D2FEE6BE618A}"/>
    <cellStyle name="Porcentual 8 13 6 4" xfId="29670" xr:uid="{86D4C33A-C992-4D89-93E9-6FC0BE9D519A}"/>
    <cellStyle name="Porcentual 8 13 6 5" xfId="35154" xr:uid="{4AB4CF44-824C-4CEA-8F1F-D26B3773FC4D}"/>
    <cellStyle name="Porcentual 8 14" xfId="6849" xr:uid="{A872C301-8F50-4DCF-B63D-3D5F0A8BCB7A}"/>
    <cellStyle name="Porcentual 8 14 2" xfId="15254" xr:uid="{94A0861F-A906-41DC-843E-DA4EF0C9226C}"/>
    <cellStyle name="Porcentual 8 14 2 2" xfId="22541" xr:uid="{1179C4E4-FDD0-4A32-A020-05E8A0485BE5}"/>
    <cellStyle name="Porcentual 8 14 2 2 2" xfId="28097" xr:uid="{DA075C12-61A7-4457-B6C2-6C3E51474019}"/>
    <cellStyle name="Porcentual 8 14 2 2 3" xfId="33591" xr:uid="{2FE43599-7301-4667-B25E-EA1606147C1D}"/>
    <cellStyle name="Porcentual 8 14 2 2 4" xfId="39075" xr:uid="{A1ADC43D-9555-47C9-B614-704144C90186}"/>
    <cellStyle name="Porcentual 8 14 2 3" xfId="25368" xr:uid="{AEA86073-91D9-41A4-9CE9-94BF0815BA60}"/>
    <cellStyle name="Porcentual 8 14 2 4" xfId="30862" xr:uid="{38C4A626-A08B-4FFB-BE4E-BAF6057CE560}"/>
    <cellStyle name="Porcentual 8 14 2 5" xfId="36346" xr:uid="{880666D5-19C5-4886-BAC8-A362B979F396}"/>
    <cellStyle name="Porcentual 8 14 3" xfId="12164" xr:uid="{FE913437-AD3E-4D61-986E-FAF2C869AF88}"/>
    <cellStyle name="Porcentual 8 14 4" xfId="17400" xr:uid="{2885AE6E-FA64-463C-B893-416ADF9657F6}"/>
    <cellStyle name="Porcentual 8 14 5" xfId="19660" xr:uid="{2DDF5A98-1597-4FE5-9E47-4CE610DEEFF0}"/>
    <cellStyle name="Porcentual 8 14 6" xfId="10029" xr:uid="{20F46780-5DBB-4200-84AC-6E89012E1821}"/>
    <cellStyle name="Porcentual 8 14 6 2" xfId="21350" xr:uid="{C0EFFE76-9A14-4A23-B348-5CE24100BFD2}"/>
    <cellStyle name="Porcentual 8 14 6 2 2" xfId="26906" xr:uid="{42DA8875-B023-405B-810B-A9DA3BACC036}"/>
    <cellStyle name="Porcentual 8 14 6 2 3" xfId="32400" xr:uid="{BD8F7BE1-8AF8-4783-9B15-7D7FC417A932}"/>
    <cellStyle name="Porcentual 8 14 6 2 4" xfId="37884" xr:uid="{C7A625CF-821B-41E1-975F-17BFE486D343}"/>
    <cellStyle name="Porcentual 8 14 6 3" xfId="24177" xr:uid="{2FEF50BF-CA59-4660-B110-F9DE83A87F83}"/>
    <cellStyle name="Porcentual 8 14 6 4" xfId="29671" xr:uid="{971E59CC-A6AA-4668-BDB2-004E4C978AE5}"/>
    <cellStyle name="Porcentual 8 14 6 5" xfId="35155" xr:uid="{CECDD6A2-B4A2-435B-9E1C-CD40B5035EEE}"/>
    <cellStyle name="Porcentual 8 15" xfId="6850" xr:uid="{DC5466CC-5222-4224-A19D-4778460C5FC8}"/>
    <cellStyle name="Porcentual 8 15 2" xfId="15255" xr:uid="{7F3019FE-99EF-456E-8C00-C73A0ED444AB}"/>
    <cellStyle name="Porcentual 8 15 2 2" xfId="22542" xr:uid="{DB5D30DE-D7B3-4521-A7F5-D07FCE485512}"/>
    <cellStyle name="Porcentual 8 15 2 2 2" xfId="28098" xr:uid="{07E4CA7A-7444-4162-AF1A-E65C35D5C01C}"/>
    <cellStyle name="Porcentual 8 15 2 2 3" xfId="33592" xr:uid="{576D892F-FBA5-4E42-9E5E-A5FCCB0F0D54}"/>
    <cellStyle name="Porcentual 8 15 2 2 4" xfId="39076" xr:uid="{26B0EC85-0D77-4F9E-B1B8-BAD0488BE919}"/>
    <cellStyle name="Porcentual 8 15 2 3" xfId="25369" xr:uid="{53EB6410-2CEA-44D4-A568-17B0639FA28F}"/>
    <cellStyle name="Porcentual 8 15 2 4" xfId="30863" xr:uid="{D2D5E89F-1AC1-467A-9CC7-46BBB167B9AC}"/>
    <cellStyle name="Porcentual 8 15 2 5" xfId="36347" xr:uid="{A3BF8708-2831-48BB-8E72-65CC175EE3E6}"/>
    <cellStyle name="Porcentual 8 15 3" xfId="12165" xr:uid="{4C80D1D1-B7F0-4F49-92AA-AE7E4D029C3F}"/>
    <cellStyle name="Porcentual 8 15 4" xfId="17401" xr:uid="{ADC1370D-E9A6-43EA-8C6F-177682BCF432}"/>
    <cellStyle name="Porcentual 8 15 5" xfId="19661" xr:uid="{5E388DEA-9BDA-4039-AA95-6754A2A49AC1}"/>
    <cellStyle name="Porcentual 8 15 6" xfId="10030" xr:uid="{4300F146-A8AA-4C01-85B1-D274C626C6FE}"/>
    <cellStyle name="Porcentual 8 15 6 2" xfId="21351" xr:uid="{66555BEB-71FF-47B3-ADFE-509A7D8A1C09}"/>
    <cellStyle name="Porcentual 8 15 6 2 2" xfId="26907" xr:uid="{B565222D-3260-4B5F-B57F-AA65F226C317}"/>
    <cellStyle name="Porcentual 8 15 6 2 3" xfId="32401" xr:uid="{59D32476-C3BB-492B-A7C4-F8E6975E1051}"/>
    <cellStyle name="Porcentual 8 15 6 2 4" xfId="37885" xr:uid="{743644F5-5877-4633-A7A9-44BAFEDDB1B1}"/>
    <cellStyle name="Porcentual 8 15 6 3" xfId="24178" xr:uid="{A891D7BB-F592-4254-9C75-F0A5B0AADE14}"/>
    <cellStyle name="Porcentual 8 15 6 4" xfId="29672" xr:uid="{FB628CF7-82A8-4793-8BFF-C6EF166649A0}"/>
    <cellStyle name="Porcentual 8 15 6 5" xfId="35156" xr:uid="{8188594B-4D51-4842-8ADC-31D0616CECFC}"/>
    <cellStyle name="Porcentual 8 16" xfId="6851" xr:uid="{5F49B51C-12EB-4E13-AF2C-2DC1D2705872}"/>
    <cellStyle name="Porcentual 8 16 2" xfId="15256" xr:uid="{BD2791C3-A562-4322-B531-432C1ADFF669}"/>
    <cellStyle name="Porcentual 8 16 2 2" xfId="22543" xr:uid="{26143A02-F600-46C4-BDC9-46883F2BA778}"/>
    <cellStyle name="Porcentual 8 16 2 2 2" xfId="28099" xr:uid="{A57C02F8-5290-4C38-8635-F3BC1D48E2A6}"/>
    <cellStyle name="Porcentual 8 16 2 2 3" xfId="33593" xr:uid="{AB40CA1D-6CAC-4B39-8FF6-8EED351A0C37}"/>
    <cellStyle name="Porcentual 8 16 2 2 4" xfId="39077" xr:uid="{AF7F0B4D-565B-4F17-B6F0-D8A28972E6C0}"/>
    <cellStyle name="Porcentual 8 16 2 3" xfId="25370" xr:uid="{4CADA5DC-2CE8-4B3C-BE88-B845E29E4C51}"/>
    <cellStyle name="Porcentual 8 16 2 4" xfId="30864" xr:uid="{0C85924F-33C8-43EE-8BE8-9147D1D7450B}"/>
    <cellStyle name="Porcentual 8 16 2 5" xfId="36348" xr:uid="{44514124-7E21-49BD-8A48-938FD36CC479}"/>
    <cellStyle name="Porcentual 8 16 3" xfId="12496" xr:uid="{60893D7D-77F7-467A-B84D-1FEAAC33F162}"/>
    <cellStyle name="Porcentual 8 16 3 2" xfId="21548" xr:uid="{5D9090B5-918B-475D-B62E-481C4DA529D0}"/>
    <cellStyle name="Porcentual 8 16 3 2 2" xfId="27104" xr:uid="{BD3C2F20-E679-4547-91CE-BA8BB0D5FA60}"/>
    <cellStyle name="Porcentual 8 16 3 2 3" xfId="32598" xr:uid="{02554DB6-A5BB-4544-BF4E-F18FCE35168E}"/>
    <cellStyle name="Porcentual 8 16 3 2 4" xfId="38082" xr:uid="{59B70B42-BE9A-4152-89FB-0A302681396F}"/>
    <cellStyle name="Porcentual 8 16 3 3" xfId="24375" xr:uid="{17623BC1-AB49-4B4C-AE03-A88A8CC46B70}"/>
    <cellStyle name="Porcentual 8 16 3 4" xfId="29869" xr:uid="{69DDCA3F-0AF3-4BC2-A1DD-42E8F449D7FE}"/>
    <cellStyle name="Porcentual 8 16 3 5" xfId="35353" xr:uid="{A4F41E10-2EF6-4B8D-8EEF-C01A9574BFCB}"/>
    <cellStyle name="Porcentual 8 16 4" xfId="19662" xr:uid="{5FAFBD9A-7C1B-42D3-BF4B-28EA395DA803}"/>
    <cellStyle name="Porcentual 8 16 5" xfId="10031" xr:uid="{19BDE1AC-F36F-4FC8-9B2C-9D5645FF6817}"/>
    <cellStyle name="Porcentual 8 16 5 2" xfId="21352" xr:uid="{26EEFD02-2EC9-4BD6-9CBA-F7FAD71666D6}"/>
    <cellStyle name="Porcentual 8 16 5 2 2" xfId="26908" xr:uid="{FB2782EB-25FF-46B0-B4C6-FC86CB28411E}"/>
    <cellStyle name="Porcentual 8 16 5 2 3" xfId="32402" xr:uid="{6A613849-5F9F-4453-8B35-0800D0904FF7}"/>
    <cellStyle name="Porcentual 8 16 5 2 4" xfId="37886" xr:uid="{EC054FB2-19D0-4C7B-AF63-07DFCDCD3A4B}"/>
    <cellStyle name="Porcentual 8 16 5 3" xfId="24179" xr:uid="{A42E7FAE-3D80-4310-86B0-D60FABDB1789}"/>
    <cellStyle name="Porcentual 8 16 5 4" xfId="29673" xr:uid="{67DF8607-1990-4C6E-806D-D553CA439F5B}"/>
    <cellStyle name="Porcentual 8 16 5 5" xfId="35157" xr:uid="{15CD1D49-7EF6-49ED-90D5-E38A2D32735C}"/>
    <cellStyle name="Porcentual 8 17" xfId="7212" xr:uid="{B15B91EA-C342-4640-8A4F-68F69DDC760B}"/>
    <cellStyle name="Porcentual 8 17 2" xfId="19972" xr:uid="{15E23422-41A8-4D34-A093-EDC634102C57}"/>
    <cellStyle name="Porcentual 8 17 2 2" xfId="22710" xr:uid="{F8F51947-5F8F-433B-833E-5C187D8F66C1}"/>
    <cellStyle name="Porcentual 8 17 2 2 2" xfId="28266" xr:uid="{78E8DE3A-45F5-4901-A014-17533043E5FD}"/>
    <cellStyle name="Porcentual 8 17 2 2 3" xfId="33760" xr:uid="{021DB27E-2AFF-4AF3-B230-C38AA89EB11C}"/>
    <cellStyle name="Porcentual 8 17 2 2 4" xfId="39244" xr:uid="{2CD8851D-0A00-46DE-9319-0EF0DF64C4C4}"/>
    <cellStyle name="Porcentual 8 17 2 3" xfId="25537" xr:uid="{4A67BA0E-6C12-49AB-8501-59B606652984}"/>
    <cellStyle name="Porcentual 8 17 2 4" xfId="31031" xr:uid="{99F8E2F3-EFC7-4125-8EEF-30D542C61764}"/>
    <cellStyle name="Porcentual 8 17 2 5" xfId="36515" xr:uid="{613EC117-F016-4F5A-885A-30F2DD85FE7B}"/>
    <cellStyle name="Porcentual 8 17 3" xfId="10032" xr:uid="{B381F2ED-9FB6-40CE-BF10-45C71311D50C}"/>
    <cellStyle name="Porcentual 8 17 3 2" xfId="21353" xr:uid="{39E89DDA-C44C-44DA-BF10-91564481B646}"/>
    <cellStyle name="Porcentual 8 17 3 2 2" xfId="26909" xr:uid="{BDFDA869-D799-45CD-9D4F-903CC5E8073B}"/>
    <cellStyle name="Porcentual 8 17 3 2 3" xfId="32403" xr:uid="{80FCAF25-836F-474C-970D-82CF9E00F175}"/>
    <cellStyle name="Porcentual 8 17 3 2 4" xfId="37887" xr:uid="{0610763B-EF32-4EBF-B508-75CBF6B0D33B}"/>
    <cellStyle name="Porcentual 8 17 3 3" xfId="24180" xr:uid="{2F43EEFE-974E-41D4-BD37-1ED686B2BAAB}"/>
    <cellStyle name="Porcentual 8 17 3 4" xfId="29674" xr:uid="{2932E06C-28D6-4253-A1C4-ABE91806EBC8}"/>
    <cellStyle name="Porcentual 8 17 3 5" xfId="35158" xr:uid="{399ACB21-5979-4C39-A066-C0D013B704BB}"/>
    <cellStyle name="Porcentual 8 17 4" xfId="20104" xr:uid="{315493EA-68C2-4271-8037-AF739A817F8B}"/>
    <cellStyle name="Porcentual 8 17 4 2" xfId="25660" xr:uid="{2C5C495A-C0C2-4599-A3B5-0EBD5647F993}"/>
    <cellStyle name="Porcentual 8 17 4 3" xfId="31154" xr:uid="{3813FCED-49CC-4A86-9843-168F62D64CEA}"/>
    <cellStyle name="Porcentual 8 17 4 4" xfId="36638" xr:uid="{F0C1F887-CB02-40E8-A829-9FF206E927E5}"/>
    <cellStyle name="Porcentual 8 17 5" xfId="22931" xr:uid="{AEDFA22A-21E9-4410-BA1B-D0215A853371}"/>
    <cellStyle name="Porcentual 8 17 6" xfId="28423" xr:uid="{A8B40AF8-0E80-4DED-9774-D28AC5D35A97}"/>
    <cellStyle name="Porcentual 8 17 7" xfId="33907" xr:uid="{3CFF636D-48D7-409A-A844-52B8351091AD}"/>
    <cellStyle name="Porcentual 8 18" xfId="7234" xr:uid="{0DD4BA24-89D2-44BD-9B18-CBBA0092A334}"/>
    <cellStyle name="Porcentual 8 18 2" xfId="19981" xr:uid="{C635EF11-CD9E-4B53-87C0-83CEF033573D}"/>
    <cellStyle name="Porcentual 8 18 2 2" xfId="22715" xr:uid="{9615154E-FDE3-4485-8BC6-DE8184FF2363}"/>
    <cellStyle name="Porcentual 8 18 2 2 2" xfId="28271" xr:uid="{4BD7A345-6B53-43D8-A70A-4EB1184C17A3}"/>
    <cellStyle name="Porcentual 8 18 2 2 3" xfId="33765" xr:uid="{CBF4521E-0543-434C-BBC8-6B4E825029C5}"/>
    <cellStyle name="Porcentual 8 18 2 2 4" xfId="39249" xr:uid="{5A317708-A333-4DE8-94E3-4BC10C435507}"/>
    <cellStyle name="Porcentual 8 18 2 3" xfId="25542" xr:uid="{92E0EFA4-786E-43F0-8D88-B882DBD5E05C}"/>
    <cellStyle name="Porcentual 8 18 2 4" xfId="31036" xr:uid="{5D60A0E8-D739-4EEF-A237-785EEB0F03DE}"/>
    <cellStyle name="Porcentual 8 18 2 5" xfId="36520" xr:uid="{B9865F55-9654-4F90-9A16-378E4912AC38}"/>
    <cellStyle name="Porcentual 8 18 3" xfId="10033" xr:uid="{3AA7D6CE-24D8-4221-9095-CC80A8DC5706}"/>
    <cellStyle name="Porcentual 8 18 3 2" xfId="21354" xr:uid="{9531D443-AE83-4990-AE1F-7773F2A88F11}"/>
    <cellStyle name="Porcentual 8 18 3 2 2" xfId="26910" xr:uid="{E46E6216-82C9-4542-9561-3FE3B904198D}"/>
    <cellStyle name="Porcentual 8 18 3 2 3" xfId="32404" xr:uid="{3887F9AF-4C58-40AD-BF7A-9A18DD9C39B0}"/>
    <cellStyle name="Porcentual 8 18 3 2 4" xfId="37888" xr:uid="{A1F6C220-D2F2-4C47-8911-3EE718CA8131}"/>
    <cellStyle name="Porcentual 8 18 3 3" xfId="24181" xr:uid="{385A2290-9EFF-4EF5-9B6A-34D4BB5F0968}"/>
    <cellStyle name="Porcentual 8 18 3 4" xfId="29675" xr:uid="{A89573A6-AB6E-478F-B5FE-7861B33A74A1}"/>
    <cellStyle name="Porcentual 8 18 3 5" xfId="35159" xr:uid="{241C7FD6-2CFB-4B12-8325-EFD774C77952}"/>
    <cellStyle name="Porcentual 8 18 4" xfId="20122" xr:uid="{F9CB7D1D-D33C-4EC3-9FA2-96D2EC31B997}"/>
    <cellStyle name="Porcentual 8 18 4 2" xfId="25678" xr:uid="{24430BD6-5DEE-4327-89CC-A98D2335FC7F}"/>
    <cellStyle name="Porcentual 8 18 4 3" xfId="31172" xr:uid="{E137882F-B474-4880-8A53-B768AE1B51B1}"/>
    <cellStyle name="Porcentual 8 18 4 4" xfId="36656" xr:uid="{45043DD1-58E9-40AF-9640-1CA8C436B06F}"/>
    <cellStyle name="Porcentual 8 18 5" xfId="22949" xr:uid="{5C692A46-9E36-4401-992F-C6EC36712F72}"/>
    <cellStyle name="Porcentual 8 18 6" xfId="28441" xr:uid="{A29E9B28-83F4-4383-AFF7-28A553FF1C27}"/>
    <cellStyle name="Porcentual 8 18 7" xfId="33925" xr:uid="{9921FC9A-928F-4F5E-A214-6FEC37618DCE}"/>
    <cellStyle name="Porcentual 8 19" xfId="7396" xr:uid="{B8DF9F5B-84E9-488D-A9E6-90BAE236FA67}"/>
    <cellStyle name="Porcentual 8 19 2" xfId="20014" xr:uid="{628C0EA4-DFFC-40CB-A75F-5FFFF24E5743}"/>
    <cellStyle name="Porcentual 8 19 2 2" xfId="22748" xr:uid="{2430E7AE-12CE-4B76-A682-8A526F95C7AC}"/>
    <cellStyle name="Porcentual 8 19 2 2 2" xfId="28304" xr:uid="{76BE91A0-10B4-45AA-88F8-7175C0884642}"/>
    <cellStyle name="Porcentual 8 19 2 2 3" xfId="33798" xr:uid="{2A0F08EA-067A-4B3F-B896-BB1380236E7A}"/>
    <cellStyle name="Porcentual 8 19 2 2 4" xfId="39282" xr:uid="{0ADE2F82-4099-438F-BD8E-7C1F0264932A}"/>
    <cellStyle name="Porcentual 8 19 2 3" xfId="25575" xr:uid="{8F88F9D3-326B-4237-B3D8-1A4D8FB7E7F6}"/>
    <cellStyle name="Porcentual 8 19 2 4" xfId="31069" xr:uid="{6E84424D-CD7A-4DAB-82E3-32032E9285CF}"/>
    <cellStyle name="Porcentual 8 19 2 5" xfId="36553" xr:uid="{9C027DFD-501B-4D38-BC54-8B707CBEB478}"/>
    <cellStyle name="Porcentual 8 19 3" xfId="10034" xr:uid="{31E4AD57-00D9-4CA2-92A4-A5161ED36872}"/>
    <cellStyle name="Porcentual 8 19 3 2" xfId="21355" xr:uid="{F3F8E6FE-76BF-4650-8114-34C7D8F64534}"/>
    <cellStyle name="Porcentual 8 19 3 2 2" xfId="26911" xr:uid="{D9A4BC57-9796-4996-8AD7-2C363BBC6C93}"/>
    <cellStyle name="Porcentual 8 19 3 2 3" xfId="32405" xr:uid="{57FAC221-8AF1-4118-B1BF-8FB17BD32B2A}"/>
    <cellStyle name="Porcentual 8 19 3 2 4" xfId="37889" xr:uid="{5A4EADBA-73E3-4DD2-BC85-448C3A030500}"/>
    <cellStyle name="Porcentual 8 19 3 3" xfId="24182" xr:uid="{EFDC325B-D809-4BBC-8AD6-073DCD6C8BF7}"/>
    <cellStyle name="Porcentual 8 19 3 4" xfId="29676" xr:uid="{85BFB7BC-C006-4B37-BEE1-925DE67A5653}"/>
    <cellStyle name="Porcentual 8 19 3 5" xfId="35160" xr:uid="{029C0B2C-B433-4A3D-9462-41BEB78E1A84}"/>
    <cellStyle name="Porcentual 8 19 4" xfId="20280" xr:uid="{BD00C14A-2179-426A-9AA5-A89BD2DA1EF3}"/>
    <cellStyle name="Porcentual 8 19 4 2" xfId="25836" xr:uid="{FFB365DC-ACB5-41F1-938C-4C5DF2328C0B}"/>
    <cellStyle name="Porcentual 8 19 4 3" xfId="31330" xr:uid="{384B78E2-6D51-4EEA-A928-8B4F08023102}"/>
    <cellStyle name="Porcentual 8 19 4 4" xfId="36814" xr:uid="{91C80189-7DAD-4F38-831C-5DDAEE6D468A}"/>
    <cellStyle name="Porcentual 8 19 5" xfId="23107" xr:uid="{3182E8E5-BC28-4075-A5D4-907FFC85B323}"/>
    <cellStyle name="Porcentual 8 19 6" xfId="28601" xr:uid="{B26BD9C7-EC5F-411B-A1C0-E0A1C0AA5E8E}"/>
    <cellStyle name="Porcentual 8 19 7" xfId="34085" xr:uid="{C2E8FBFC-5FF9-4D01-B04E-498CCE6943AC}"/>
    <cellStyle name="Porcentual 8 2" xfId="6852" xr:uid="{D0FA6D16-BA1E-4BC9-BBB1-F001D4EC82CA}"/>
    <cellStyle name="Porcentual 8 2 2" xfId="6853" xr:uid="{15E3AAE5-2245-46F4-AC3B-DD19D3FDE693}"/>
    <cellStyle name="Porcentual 8 2 2 2" xfId="6854" xr:uid="{0D827F11-5758-4C04-9EB1-DC66EB1282EF}"/>
    <cellStyle name="Porcentual 8 2 2 2 2" xfId="15259" xr:uid="{6C54BD2E-BDF5-4DB5-A769-9A73D5752609}"/>
    <cellStyle name="Porcentual 8 2 2 2 2 2" xfId="22546" xr:uid="{83534347-9876-4539-87A2-CEC30D2BEA30}"/>
    <cellStyle name="Porcentual 8 2 2 2 2 2 2" xfId="28102" xr:uid="{571BCE4C-2295-42F1-A79F-68214D40D68F}"/>
    <cellStyle name="Porcentual 8 2 2 2 2 2 3" xfId="33596" xr:uid="{ED4251AD-3002-4593-9D0B-004398FA9542}"/>
    <cellStyle name="Porcentual 8 2 2 2 2 2 4" xfId="39080" xr:uid="{20FE39BD-9FA4-4785-8A9E-324F6A4DEAED}"/>
    <cellStyle name="Porcentual 8 2 2 2 2 3" xfId="25373" xr:uid="{56268E1B-642F-4A40-BA07-CB3C757E6074}"/>
    <cellStyle name="Porcentual 8 2 2 2 2 4" xfId="30867" xr:uid="{11A7BCAC-75EC-4060-8439-CC9447ED836B}"/>
    <cellStyle name="Porcentual 8 2 2 2 2 5" xfId="36351" xr:uid="{4F4EEC51-FDFD-44EB-9FD5-48E3C9084AC8}"/>
    <cellStyle name="Porcentual 8 2 2 2 3" xfId="12168" xr:uid="{4FE8E784-D9DB-42BC-87FC-9298F9E5BF17}"/>
    <cellStyle name="Porcentual 8 2 2 2 4" xfId="17404" xr:uid="{2EBD3521-89CF-4192-A53D-F37471CC4032}"/>
    <cellStyle name="Porcentual 8 2 2 2 5" xfId="19665" xr:uid="{D1F23618-4FB3-4C61-A719-B3407D2FC87E}"/>
    <cellStyle name="Porcentual 8 2 2 2 6" xfId="10037" xr:uid="{5E22D2B9-37DC-4E11-BA16-F2839D21B034}"/>
    <cellStyle name="Porcentual 8 2 2 2 6 2" xfId="21358" xr:uid="{0332121E-8774-41ED-880F-E2E03AF97115}"/>
    <cellStyle name="Porcentual 8 2 2 2 6 2 2" xfId="26914" xr:uid="{847EA190-D91A-474C-903B-E7717330D646}"/>
    <cellStyle name="Porcentual 8 2 2 2 6 2 3" xfId="32408" xr:uid="{936CCB3E-337A-4299-AB88-462EF009D223}"/>
    <cellStyle name="Porcentual 8 2 2 2 6 2 4" xfId="37892" xr:uid="{2810A70D-A507-4CE3-B192-8322F60BD412}"/>
    <cellStyle name="Porcentual 8 2 2 2 6 3" xfId="24185" xr:uid="{46DB5140-C9EB-4C1F-B7BC-5D9987C9C633}"/>
    <cellStyle name="Porcentual 8 2 2 2 6 4" xfId="29679" xr:uid="{A14956AC-F817-4B93-8A7C-CA0272526760}"/>
    <cellStyle name="Porcentual 8 2 2 2 6 5" xfId="35163" xr:uid="{B918C519-78DF-4A47-82C5-747421BAB490}"/>
    <cellStyle name="Porcentual 8 2 2 3" xfId="15258" xr:uid="{A5D762BD-C4ED-44E5-90AB-5205C2D46756}"/>
    <cellStyle name="Porcentual 8 2 2 3 2" xfId="22545" xr:uid="{23EF0E5C-01D2-4764-82C8-9E58CB57C591}"/>
    <cellStyle name="Porcentual 8 2 2 3 2 2" xfId="28101" xr:uid="{2DCEC636-6643-4F4B-AA35-8ED7F124D0E2}"/>
    <cellStyle name="Porcentual 8 2 2 3 2 3" xfId="33595" xr:uid="{0EB7F1BF-7B27-4A8A-BDD9-7A21EAE39676}"/>
    <cellStyle name="Porcentual 8 2 2 3 2 4" xfId="39079" xr:uid="{8C7573B2-A4C9-4165-826D-7A6848E151E3}"/>
    <cellStyle name="Porcentual 8 2 2 3 3" xfId="25372" xr:uid="{CBA3177C-72F7-49E9-8600-2790FCFF5FD1}"/>
    <cellStyle name="Porcentual 8 2 2 3 4" xfId="30866" xr:uid="{8524AA3B-430F-4875-B0A9-2EF63AF0585F}"/>
    <cellStyle name="Porcentual 8 2 2 3 5" xfId="36350" xr:uid="{75973F56-6C9E-4EEF-9FD5-59FE7608D5EE}"/>
    <cellStyle name="Porcentual 8 2 2 4" xfId="12167" xr:uid="{2A9924A2-B0E6-4889-A105-D9D775627462}"/>
    <cellStyle name="Porcentual 8 2 2 5" xfId="17403" xr:uid="{D179D90B-56B1-4FD4-8338-B6344889BB05}"/>
    <cellStyle name="Porcentual 8 2 2 6" xfId="19664" xr:uid="{13EE0049-3B82-4670-B11B-4BACBD970587}"/>
    <cellStyle name="Porcentual 8 2 2 7" xfId="10036" xr:uid="{574AB800-8444-415B-8296-A6BCB8D06BEC}"/>
    <cellStyle name="Porcentual 8 2 2 7 2" xfId="21357" xr:uid="{48060BAB-FB08-4F3E-8DD2-877D8755AF61}"/>
    <cellStyle name="Porcentual 8 2 2 7 2 2" xfId="26913" xr:uid="{79A0E0D1-45E1-4087-BBC5-36FADDD43234}"/>
    <cellStyle name="Porcentual 8 2 2 7 2 3" xfId="32407" xr:uid="{52E18B9D-2F32-4109-BFF0-167293D9C5B7}"/>
    <cellStyle name="Porcentual 8 2 2 7 2 4" xfId="37891" xr:uid="{B1386694-9AD8-44FA-BDB5-8DBD9ACCCEC2}"/>
    <cellStyle name="Porcentual 8 2 2 7 3" xfId="24184" xr:uid="{1B2935F5-59C4-4DF6-A847-37E0B5AFE524}"/>
    <cellStyle name="Porcentual 8 2 2 7 4" xfId="29678" xr:uid="{BE08DA83-9D01-4315-9AB7-2FC6F61AB04A}"/>
    <cellStyle name="Porcentual 8 2 2 7 5" xfId="35162" xr:uid="{5E77252E-942C-4985-B4E9-CDA07A746B68}"/>
    <cellStyle name="Porcentual 8 2 3" xfId="6855" xr:uid="{EC2ECB54-4A07-4151-B4B0-96C8046B1765}"/>
    <cellStyle name="Porcentual 8 2 3 2" xfId="15260" xr:uid="{55D8E2AB-B17E-44A4-BF31-DA2653F9D077}"/>
    <cellStyle name="Porcentual 8 2 3 2 2" xfId="22547" xr:uid="{49E8D15B-678D-4CCE-A24C-4561DEC68E56}"/>
    <cellStyle name="Porcentual 8 2 3 2 2 2" xfId="28103" xr:uid="{9FC1E613-6C86-431D-81FD-BD53CE162BC3}"/>
    <cellStyle name="Porcentual 8 2 3 2 2 3" xfId="33597" xr:uid="{146C8D3C-2B32-46C7-B53F-4E380CA7F9A3}"/>
    <cellStyle name="Porcentual 8 2 3 2 2 4" xfId="39081" xr:uid="{8A579B8D-8F3B-4870-96DE-BC0AD370A53E}"/>
    <cellStyle name="Porcentual 8 2 3 2 3" xfId="25374" xr:uid="{8A60FA83-C656-418B-8F57-FD83040A61C5}"/>
    <cellStyle name="Porcentual 8 2 3 2 4" xfId="30868" xr:uid="{74B932A8-5DB1-41DF-98C6-18C10F9ED88D}"/>
    <cellStyle name="Porcentual 8 2 3 2 5" xfId="36352" xr:uid="{8D09F3FA-FBD7-4159-9091-D792953A454D}"/>
    <cellStyle name="Porcentual 8 2 3 3" xfId="12169" xr:uid="{5E0110B1-018E-4A78-BA67-E327B603F36F}"/>
    <cellStyle name="Porcentual 8 2 3 4" xfId="17405" xr:uid="{EC4BE0ED-EB28-4D83-884C-62701994F0F0}"/>
    <cellStyle name="Porcentual 8 2 3 5" xfId="19666" xr:uid="{A7EEFFC3-8688-4AF7-AECB-3B0B5DFA32D4}"/>
    <cellStyle name="Porcentual 8 2 3 6" xfId="10038" xr:uid="{C929E939-DA8C-4E49-8DDE-37F215134A90}"/>
    <cellStyle name="Porcentual 8 2 3 6 2" xfId="21359" xr:uid="{19448302-5C20-4FA4-AB25-3CA05B4EC7F8}"/>
    <cellStyle name="Porcentual 8 2 3 6 2 2" xfId="26915" xr:uid="{13937E6E-8095-4F60-93AA-C57A0435D67E}"/>
    <cellStyle name="Porcentual 8 2 3 6 2 3" xfId="32409" xr:uid="{B92523A9-7DAA-462B-A593-B1FB9EFE97CD}"/>
    <cellStyle name="Porcentual 8 2 3 6 2 4" xfId="37893" xr:uid="{40B575BF-69C1-46C3-8807-3EAB57E8F783}"/>
    <cellStyle name="Porcentual 8 2 3 6 3" xfId="24186" xr:uid="{E94F5602-5ADB-4285-A364-2B648F518B44}"/>
    <cellStyle name="Porcentual 8 2 3 6 4" xfId="29680" xr:uid="{5E613895-F1F5-4118-BACF-0FABAA884036}"/>
    <cellStyle name="Porcentual 8 2 3 6 5" xfId="35164" xr:uid="{AC6C7A40-92A6-4BC5-BE7E-D7089E4D113B}"/>
    <cellStyle name="Porcentual 8 2 4" xfId="15257" xr:uid="{F8FF147A-C43E-45DC-B579-DAD5C900E75F}"/>
    <cellStyle name="Porcentual 8 2 4 2" xfId="22544" xr:uid="{65A2C588-F7F5-4014-9845-CF9B4823BF3F}"/>
    <cellStyle name="Porcentual 8 2 4 2 2" xfId="28100" xr:uid="{09F39259-7D8A-47C1-85C9-EB3E6B9125F9}"/>
    <cellStyle name="Porcentual 8 2 4 2 3" xfId="33594" xr:uid="{40794D68-918E-4550-B332-A1B3EB298127}"/>
    <cellStyle name="Porcentual 8 2 4 2 4" xfId="39078" xr:uid="{53B4320E-D544-468F-8601-AAD752635DBB}"/>
    <cellStyle name="Porcentual 8 2 4 3" xfId="25371" xr:uid="{AB2DBF5E-4FE4-47AF-8210-99A5EFD05E66}"/>
    <cellStyle name="Porcentual 8 2 4 4" xfId="30865" xr:uid="{35FF8984-0276-4379-87D1-1ADBF94DD190}"/>
    <cellStyle name="Porcentual 8 2 4 5" xfId="36349" xr:uid="{F090CE38-22E7-4089-BC5A-177D01FA4AA4}"/>
    <cellStyle name="Porcentual 8 2 5" xfId="12166" xr:uid="{898FF729-62EF-4F4A-B5DD-8DB3D9BB690F}"/>
    <cellStyle name="Porcentual 8 2 6" xfId="17402" xr:uid="{557AC386-29BE-4C20-A46A-5BA1FBFC0858}"/>
    <cellStyle name="Porcentual 8 2 7" xfId="19663" xr:uid="{35E47B30-3420-4F18-954A-006F67CB473F}"/>
    <cellStyle name="Porcentual 8 2 8" xfId="10035" xr:uid="{CE632055-B2BC-4701-B46D-7351983C67DD}"/>
    <cellStyle name="Porcentual 8 2 8 2" xfId="21356" xr:uid="{DB3C5F5F-C5B8-411B-913E-C485AA16DEB9}"/>
    <cellStyle name="Porcentual 8 2 8 2 2" xfId="26912" xr:uid="{57FC9479-CF92-4CD2-BF8C-66DD9DA52333}"/>
    <cellStyle name="Porcentual 8 2 8 2 3" xfId="32406" xr:uid="{4246D870-47B0-46B5-8C06-D4AA47474925}"/>
    <cellStyle name="Porcentual 8 2 8 2 4" xfId="37890" xr:uid="{7F4CA82C-0065-4561-AFD9-12EA9DFFA729}"/>
    <cellStyle name="Porcentual 8 2 8 3" xfId="24183" xr:uid="{5A0956BA-BE6F-471E-9D86-23FCE93024C5}"/>
    <cellStyle name="Porcentual 8 2 8 4" xfId="29677" xr:uid="{A2AB4953-1760-42B9-8956-C6E5B57E9142}"/>
    <cellStyle name="Porcentual 8 2 8 5" xfId="35161" xr:uid="{B6D91CFD-00C5-4594-B14C-BED9CCEFAFF4}"/>
    <cellStyle name="Porcentual 8 20" xfId="15248" xr:uid="{DCEEB372-2F46-4C73-A510-22E18CD1148E}"/>
    <cellStyle name="Porcentual 8 20 2" xfId="22535" xr:uid="{D597EDAD-09AB-455B-86DD-B1E056ECB727}"/>
    <cellStyle name="Porcentual 8 20 2 2" xfId="28091" xr:uid="{72246625-8188-4EC6-9918-F2F3DEE2B1B4}"/>
    <cellStyle name="Porcentual 8 20 2 3" xfId="33585" xr:uid="{E86AEAC5-1921-445B-812B-B289DBF56954}"/>
    <cellStyle name="Porcentual 8 20 2 4" xfId="39069" xr:uid="{AFF8E005-BC20-463C-8F7F-39E379F2514E}"/>
    <cellStyle name="Porcentual 8 20 3" xfId="25362" xr:uid="{1D96BBAA-F0A2-4D6D-90E6-F98359D898FD}"/>
    <cellStyle name="Porcentual 8 20 4" xfId="30856" xr:uid="{99A35527-7592-4E56-AD12-A51D707CD075}"/>
    <cellStyle name="Porcentual 8 20 5" xfId="36340" xr:uid="{5007504E-C61B-4D97-900D-F84784BD0135}"/>
    <cellStyle name="Porcentual 8 21" xfId="12158" xr:uid="{55D045A4-84F1-4606-BE81-49F88E5BF5A9}"/>
    <cellStyle name="Porcentual 8 22" xfId="17394" xr:uid="{A1F0BB15-257C-4406-9A09-A75A0BB0A684}"/>
    <cellStyle name="Porcentual 8 23" xfId="19654" xr:uid="{F71E2F43-B7A0-4018-A26B-14EC901F43F1}"/>
    <cellStyle name="Porcentual 8 24" xfId="10023" xr:uid="{D4BFE65C-A02B-484C-9982-D9FD40053E97}"/>
    <cellStyle name="Porcentual 8 24 2" xfId="21344" xr:uid="{CB3ADF5B-0C53-4786-9846-0DC270B75E1E}"/>
    <cellStyle name="Porcentual 8 24 2 2" xfId="26900" xr:uid="{408A6924-2E62-436C-8265-8981E6766014}"/>
    <cellStyle name="Porcentual 8 24 2 3" xfId="32394" xr:uid="{18BD6225-FA2C-4700-B557-579A4D8FAAA8}"/>
    <cellStyle name="Porcentual 8 24 2 4" xfId="37878" xr:uid="{C0DA50E1-01B2-4A16-8D3E-CE93E7A4A663}"/>
    <cellStyle name="Porcentual 8 24 3" xfId="24171" xr:uid="{0B901D71-7EBC-4AE3-B67E-1CA254556AEF}"/>
    <cellStyle name="Porcentual 8 24 4" xfId="29665" xr:uid="{01E328AB-BC3D-41EA-8413-A99574317BC6}"/>
    <cellStyle name="Porcentual 8 24 5" xfId="35149" xr:uid="{51C83857-52C0-4A0B-875B-36E36A307E81}"/>
    <cellStyle name="Porcentual 8 25" xfId="22799" xr:uid="{5FD70523-88C7-4C36-9E89-91F3229E3BB7}"/>
    <cellStyle name="Porcentual 8 25 2" xfId="28345" xr:uid="{02782BF6-A52C-476B-9C0F-FFDC98233ECE}"/>
    <cellStyle name="Porcentual 8 25 3" xfId="33831" xr:uid="{2323F121-C564-4C6B-943C-F14B20B1412A}"/>
    <cellStyle name="Porcentual 8 25 4" xfId="39315" xr:uid="{AEA15397-1702-4E19-8E1E-7623F65EED4F}"/>
    <cellStyle name="Porcentual 8 3" xfId="6856" xr:uid="{E0652253-E065-4443-ADD2-17CF173A6147}"/>
    <cellStyle name="Porcentual 8 3 2" xfId="15261" xr:uid="{32823B11-2DBA-4FB8-86F8-BCA65C9412FE}"/>
    <cellStyle name="Porcentual 8 3 2 2" xfId="22548" xr:uid="{0B4D3ACB-5ACC-4637-8017-FA637289117D}"/>
    <cellStyle name="Porcentual 8 3 2 2 2" xfId="28104" xr:uid="{B9631349-AB74-437C-B5B9-6C440EAD89A7}"/>
    <cellStyle name="Porcentual 8 3 2 2 3" xfId="33598" xr:uid="{EA73B70C-D69D-4F79-887F-3B1B399610DB}"/>
    <cellStyle name="Porcentual 8 3 2 2 4" xfId="39082" xr:uid="{42871B70-F8B5-4764-9254-D86E3A93859A}"/>
    <cellStyle name="Porcentual 8 3 2 3" xfId="25375" xr:uid="{C91F91AC-7786-493E-88C3-482DF0A1FCE0}"/>
    <cellStyle name="Porcentual 8 3 2 4" xfId="30869" xr:uid="{080B18A3-6EAF-446F-9C7C-B745C393063A}"/>
    <cellStyle name="Porcentual 8 3 2 5" xfId="36353" xr:uid="{3BAED5EF-279A-4D01-93DB-776477EE4B02}"/>
    <cellStyle name="Porcentual 8 3 3" xfId="12170" xr:uid="{B85CEA46-CF78-439F-84FB-687D41B74879}"/>
    <cellStyle name="Porcentual 8 3 4" xfId="17406" xr:uid="{C41CB9B3-0810-437E-ACCC-46AC9265381D}"/>
    <cellStyle name="Porcentual 8 3 5" xfId="19667" xr:uid="{5BD69FD5-4C56-435B-A668-06474B9D229C}"/>
    <cellStyle name="Porcentual 8 3 6" xfId="10039" xr:uid="{5CB46D25-67C2-45B4-9D6E-056B0A75A5DB}"/>
    <cellStyle name="Porcentual 8 3 6 2" xfId="21360" xr:uid="{CA8A159E-39A7-4F9A-AF8A-FB3CF2A73D32}"/>
    <cellStyle name="Porcentual 8 3 6 2 2" xfId="26916" xr:uid="{7E40ABFD-D24D-472B-B818-9780BD4666C1}"/>
    <cellStyle name="Porcentual 8 3 6 2 3" xfId="32410" xr:uid="{1CE89429-701E-497F-B517-D25C9EB131F2}"/>
    <cellStyle name="Porcentual 8 3 6 2 4" xfId="37894" xr:uid="{F80F0B0F-6412-4F35-A31E-7E8BF07A05B0}"/>
    <cellStyle name="Porcentual 8 3 6 3" xfId="24187" xr:uid="{1221391C-141A-46A7-AAF6-6B0FBFEE7F41}"/>
    <cellStyle name="Porcentual 8 3 6 4" xfId="29681" xr:uid="{E462A72A-F854-4D3F-93B9-FAFE76548EC9}"/>
    <cellStyle name="Porcentual 8 3 6 5" xfId="35165" xr:uid="{23602695-8426-4D3C-A6C1-D6C23DD3F5DF}"/>
    <cellStyle name="Porcentual 8 4" xfId="6857" xr:uid="{9690023B-D9EE-4451-88E6-38BD3D250DBE}"/>
    <cellStyle name="Porcentual 8 4 2" xfId="6858" xr:uid="{EF7EC54C-0B3F-48C8-9D86-70519F4B06CA}"/>
    <cellStyle name="Porcentual 8 4 2 2" xfId="15263" xr:uid="{65A65794-3540-45E0-A610-31174F8B8773}"/>
    <cellStyle name="Porcentual 8 4 2 2 2" xfId="22550" xr:uid="{DE0BE6DB-8A8F-4C4C-9B44-F9B01F5917B6}"/>
    <cellStyle name="Porcentual 8 4 2 2 2 2" xfId="28106" xr:uid="{2AA80388-4840-4669-A3AD-35B774F2A0BD}"/>
    <cellStyle name="Porcentual 8 4 2 2 2 3" xfId="33600" xr:uid="{B26974B5-0453-4CE7-8D46-A12CA0B6A97F}"/>
    <cellStyle name="Porcentual 8 4 2 2 2 4" xfId="39084" xr:uid="{77E5118B-0445-46C4-9371-993B79C97E8C}"/>
    <cellStyle name="Porcentual 8 4 2 2 3" xfId="25377" xr:uid="{FB98BC51-1FBF-495E-8121-136B09BB0587}"/>
    <cellStyle name="Porcentual 8 4 2 2 4" xfId="30871" xr:uid="{080A4825-18CF-4B00-A586-F36AFAD339DE}"/>
    <cellStyle name="Porcentual 8 4 2 2 5" xfId="36355" xr:uid="{B4E18FAB-E649-47A7-B690-8BE889CEF894}"/>
    <cellStyle name="Porcentual 8 4 2 3" xfId="12172" xr:uid="{B42CAC6A-1DDC-40B9-B524-DD9AA10EB2F0}"/>
    <cellStyle name="Porcentual 8 4 2 4" xfId="17408" xr:uid="{E3BD1139-C2EB-4BA8-A8F6-D0CED0E5B274}"/>
    <cellStyle name="Porcentual 8 4 2 5" xfId="19669" xr:uid="{E8F2C10D-AE52-4A5F-A2F0-6EEF0EA3ABC3}"/>
    <cellStyle name="Porcentual 8 4 2 6" xfId="10041" xr:uid="{518F4453-4750-42D3-B4C9-3F7F2886774E}"/>
    <cellStyle name="Porcentual 8 4 2 6 2" xfId="21362" xr:uid="{BFA5A8CC-5B35-43F9-953E-70534C4D964F}"/>
    <cellStyle name="Porcentual 8 4 2 6 2 2" xfId="26918" xr:uid="{5786A34E-12DB-46F2-9F4A-B311F105D8FF}"/>
    <cellStyle name="Porcentual 8 4 2 6 2 3" xfId="32412" xr:uid="{E89DE92E-5D82-4FB3-8B91-378C6EE03CF7}"/>
    <cellStyle name="Porcentual 8 4 2 6 2 4" xfId="37896" xr:uid="{46ED7CD6-C31D-4FA6-82EB-9BA3850F157A}"/>
    <cellStyle name="Porcentual 8 4 2 6 3" xfId="24189" xr:uid="{D811B826-BCE2-485F-9157-66B2538E3522}"/>
    <cellStyle name="Porcentual 8 4 2 6 4" xfId="29683" xr:uid="{7105B73A-A4A2-4292-9F1C-903C30D2C039}"/>
    <cellStyle name="Porcentual 8 4 2 6 5" xfId="35167" xr:uid="{E74B1693-BBBE-43C7-9EDD-F01E967B882B}"/>
    <cellStyle name="Porcentual 8 4 3" xfId="15262" xr:uid="{1B0A30BB-805E-4891-9B32-6EB938534D03}"/>
    <cellStyle name="Porcentual 8 4 3 2" xfId="22549" xr:uid="{9EDE3052-F879-43D2-A09A-121B2348E3A6}"/>
    <cellStyle name="Porcentual 8 4 3 2 2" xfId="28105" xr:uid="{33EC1406-2CAF-4C02-9B73-7DF21901EF9F}"/>
    <cellStyle name="Porcentual 8 4 3 2 3" xfId="33599" xr:uid="{15BDC3CA-A6D9-4D1B-A379-CA8DDD5C4485}"/>
    <cellStyle name="Porcentual 8 4 3 2 4" xfId="39083" xr:uid="{CD979FFA-2B66-4EFE-AAAE-5A18C510529F}"/>
    <cellStyle name="Porcentual 8 4 3 3" xfId="25376" xr:uid="{3D599F7F-275A-40B4-91FA-D853D38C04D7}"/>
    <cellStyle name="Porcentual 8 4 3 4" xfId="30870" xr:uid="{7479620A-165C-4FF8-B5B1-1C8488952283}"/>
    <cellStyle name="Porcentual 8 4 3 5" xfId="36354" xr:uid="{6A5AFAED-C468-428D-9842-BFDF2CB7775B}"/>
    <cellStyle name="Porcentual 8 4 4" xfId="12171" xr:uid="{856CADDB-CD03-424A-8C4F-3C7097C7AD6A}"/>
    <cellStyle name="Porcentual 8 4 5" xfId="17407" xr:uid="{96ACE5A0-5FE3-40F7-B6EA-19EC2645C2C4}"/>
    <cellStyle name="Porcentual 8 4 6" xfId="19668" xr:uid="{ECEDE23C-9CF9-4125-91A1-23DCC39D01CB}"/>
    <cellStyle name="Porcentual 8 4 7" xfId="10040" xr:uid="{AA6727AD-94F0-4049-811A-78E79B2705FF}"/>
    <cellStyle name="Porcentual 8 4 7 2" xfId="21361" xr:uid="{9637B7C5-F152-4120-AD0B-84C143253008}"/>
    <cellStyle name="Porcentual 8 4 7 2 2" xfId="26917" xr:uid="{6D7482BD-0E39-4DE2-B870-D5AC7300B1D8}"/>
    <cellStyle name="Porcentual 8 4 7 2 3" xfId="32411" xr:uid="{AB53F0FD-AFB6-486B-8DCA-C02C6C4D863E}"/>
    <cellStyle name="Porcentual 8 4 7 2 4" xfId="37895" xr:uid="{BDF162F1-1161-4A1C-A144-E4B86529A900}"/>
    <cellStyle name="Porcentual 8 4 7 3" xfId="24188" xr:uid="{320DC12F-D02C-47D6-96AF-DBC016F6E1C1}"/>
    <cellStyle name="Porcentual 8 4 7 4" xfId="29682" xr:uid="{91BE9674-D99D-4659-A937-327B4467D581}"/>
    <cellStyle name="Porcentual 8 4 7 5" xfId="35166" xr:uid="{F6BD0D52-31CC-45E7-A094-FF127D346032}"/>
    <cellStyle name="Porcentual 8 5" xfId="6859" xr:uid="{03C9CC88-54D3-472D-9E21-CAE0522AE4C0}"/>
    <cellStyle name="Porcentual 8 5 2" xfId="6860" xr:uid="{005AC83E-5849-42D6-8CC4-F9E01B3DC015}"/>
    <cellStyle name="Porcentual 8 5 2 2" xfId="15265" xr:uid="{147DEE8C-3ABE-4826-88B3-B42197B79943}"/>
    <cellStyle name="Porcentual 8 5 2 2 2" xfId="22552" xr:uid="{590988A5-CC8E-4BF1-BF97-1EB818B88F67}"/>
    <cellStyle name="Porcentual 8 5 2 2 2 2" xfId="28108" xr:uid="{1997BB30-4E85-43A0-AF8C-24707DAD438D}"/>
    <cellStyle name="Porcentual 8 5 2 2 2 3" xfId="33602" xr:uid="{575F29FB-004C-4730-8C6A-A841997A9495}"/>
    <cellStyle name="Porcentual 8 5 2 2 2 4" xfId="39086" xr:uid="{DB100A93-D494-45B4-981F-CE7C680D88CA}"/>
    <cellStyle name="Porcentual 8 5 2 2 3" xfId="25379" xr:uid="{47705AD9-2342-4C1B-908A-C884E11F3B39}"/>
    <cellStyle name="Porcentual 8 5 2 2 4" xfId="30873" xr:uid="{59BAEFB7-54A2-4449-93B4-DC783DB549D5}"/>
    <cellStyle name="Porcentual 8 5 2 2 5" xfId="36357" xr:uid="{CC53C644-F697-4566-B895-6A0AA8ED4051}"/>
    <cellStyle name="Porcentual 8 5 2 3" xfId="12174" xr:uid="{24999446-F235-474A-9084-C0065537472D}"/>
    <cellStyle name="Porcentual 8 5 2 4" xfId="17410" xr:uid="{F963C209-7931-47AB-BB7A-638D49A90526}"/>
    <cellStyle name="Porcentual 8 5 2 5" xfId="19671" xr:uid="{21078564-02CE-4998-A586-80E040563CBC}"/>
    <cellStyle name="Porcentual 8 5 2 6" xfId="10043" xr:uid="{7287F345-6235-4F1A-ACE0-312901215CEE}"/>
    <cellStyle name="Porcentual 8 5 2 6 2" xfId="21364" xr:uid="{CBA6B2D0-A00F-4083-B1EC-936EC62FEF10}"/>
    <cellStyle name="Porcentual 8 5 2 6 2 2" xfId="26920" xr:uid="{840C611E-E812-4E8D-8928-E7D5A8218080}"/>
    <cellStyle name="Porcentual 8 5 2 6 2 3" xfId="32414" xr:uid="{23A613BB-EC98-4519-BEDB-848B8611433B}"/>
    <cellStyle name="Porcentual 8 5 2 6 2 4" xfId="37898" xr:uid="{7846A9A4-F9FA-48EA-B978-D62B11695DE3}"/>
    <cellStyle name="Porcentual 8 5 2 6 3" xfId="24191" xr:uid="{C2319C9E-756F-4683-A88B-2AC80636559D}"/>
    <cellStyle name="Porcentual 8 5 2 6 4" xfId="29685" xr:uid="{06A14D9F-6F5E-41A4-BD2F-CBD0C94FC9C9}"/>
    <cellStyle name="Porcentual 8 5 2 6 5" xfId="35169" xr:uid="{018CDEE1-7AEA-47BD-ABDB-5A0BB39A6CDD}"/>
    <cellStyle name="Porcentual 8 5 3" xfId="15264" xr:uid="{FC2D6387-7467-4EBC-AB78-69F6113276B1}"/>
    <cellStyle name="Porcentual 8 5 3 2" xfId="22551" xr:uid="{1A7844CD-9845-4478-A5BB-49301E994D66}"/>
    <cellStyle name="Porcentual 8 5 3 2 2" xfId="28107" xr:uid="{AD5C9C79-900B-4E9E-AE26-5DAEDE5BBF35}"/>
    <cellStyle name="Porcentual 8 5 3 2 3" xfId="33601" xr:uid="{C78D0AAA-131D-4258-9771-38ED3DA7E41E}"/>
    <cellStyle name="Porcentual 8 5 3 2 4" xfId="39085" xr:uid="{1C2851FF-F1F7-49AA-8DCB-DE792A19C7C1}"/>
    <cellStyle name="Porcentual 8 5 3 3" xfId="25378" xr:uid="{54D3C1B4-2825-4A77-9C90-AE8C4830EAD7}"/>
    <cellStyle name="Porcentual 8 5 3 4" xfId="30872" xr:uid="{A8BD18BE-CBF9-4F8C-B196-70CF76F75C92}"/>
    <cellStyle name="Porcentual 8 5 3 5" xfId="36356" xr:uid="{F93BCB01-8473-4536-BF89-5E29E931EFB9}"/>
    <cellStyle name="Porcentual 8 5 4" xfId="12173" xr:uid="{B07F5978-294F-48D9-9C37-575D9BD10FB9}"/>
    <cellStyle name="Porcentual 8 5 5" xfId="17409" xr:uid="{7C83B917-E3A5-44A2-A4AF-30AFFE9D52E7}"/>
    <cellStyle name="Porcentual 8 5 6" xfId="19670" xr:uid="{0940B4C2-2D5C-4FC3-A6E9-7A7CB52ED962}"/>
    <cellStyle name="Porcentual 8 5 7" xfId="10042" xr:uid="{2B69F3DC-F085-4AD8-A884-EA9D5FB56863}"/>
    <cellStyle name="Porcentual 8 5 7 2" xfId="21363" xr:uid="{406F090E-A2B3-4048-B44A-A88B2032DDDC}"/>
    <cellStyle name="Porcentual 8 5 7 2 2" xfId="26919" xr:uid="{BBF987BF-7E3E-4166-BA23-471AA4795A9C}"/>
    <cellStyle name="Porcentual 8 5 7 2 3" xfId="32413" xr:uid="{8EC4791B-D633-40DD-BD33-18758E9749BB}"/>
    <cellStyle name="Porcentual 8 5 7 2 4" xfId="37897" xr:uid="{807DEAAF-5710-4B3D-81D9-114B6ECA4C6A}"/>
    <cellStyle name="Porcentual 8 5 7 3" xfId="24190" xr:uid="{DA30BBD1-6071-486C-96AF-1CEBD2C3473E}"/>
    <cellStyle name="Porcentual 8 5 7 4" xfId="29684" xr:uid="{A3FD558F-D22C-4765-B6E4-482A89C892A3}"/>
    <cellStyle name="Porcentual 8 5 7 5" xfId="35168" xr:uid="{3D7DEF27-5D9E-4BC3-B761-617F87C3991F}"/>
    <cellStyle name="Porcentual 8 6" xfId="6861" xr:uid="{9176022B-BF23-4E13-BB53-BFB299B94D80}"/>
    <cellStyle name="Porcentual 8 6 2" xfId="6862" xr:uid="{AEBF0A91-5C32-435E-AE01-2BFFC9925D00}"/>
    <cellStyle name="Porcentual 8 6 2 2" xfId="15267" xr:uid="{6A1816C1-B85A-4805-B6F2-4DDE655807E8}"/>
    <cellStyle name="Porcentual 8 6 2 2 2" xfId="22554" xr:uid="{0E118310-B8D8-4D96-90E4-CA5C24B4604F}"/>
    <cellStyle name="Porcentual 8 6 2 2 2 2" xfId="28110" xr:uid="{080038E3-073D-4F0D-BD41-2989CA16800F}"/>
    <cellStyle name="Porcentual 8 6 2 2 2 3" xfId="33604" xr:uid="{778A6AB6-F113-43E6-820C-59E547BD6691}"/>
    <cellStyle name="Porcentual 8 6 2 2 2 4" xfId="39088" xr:uid="{D415BCFD-5FB4-4510-9BCE-1546022FFB14}"/>
    <cellStyle name="Porcentual 8 6 2 2 3" xfId="25381" xr:uid="{155A6B4A-B605-432F-81DA-488A7133B1FE}"/>
    <cellStyle name="Porcentual 8 6 2 2 4" xfId="30875" xr:uid="{D423E25B-D428-4A35-9946-C70B09D05EDA}"/>
    <cellStyle name="Porcentual 8 6 2 2 5" xfId="36359" xr:uid="{AB6E6244-F08A-463C-8CBF-B4439B14ECC2}"/>
    <cellStyle name="Porcentual 8 6 2 3" xfId="12176" xr:uid="{0376F061-B8DC-4734-BAA0-0730CFB97BF0}"/>
    <cellStyle name="Porcentual 8 6 2 4" xfId="17412" xr:uid="{BFB30B9D-342B-4CC1-9120-07EC6303AD49}"/>
    <cellStyle name="Porcentual 8 6 2 5" xfId="19673" xr:uid="{A998EDCB-624F-49BD-8C3D-1750245FD90D}"/>
    <cellStyle name="Porcentual 8 6 2 6" xfId="10045" xr:uid="{7FDDE0C5-560D-47BB-9138-EACAAD4537DA}"/>
    <cellStyle name="Porcentual 8 6 2 6 2" xfId="21366" xr:uid="{97190D15-0A1B-4F76-8F5E-768733A8160B}"/>
    <cellStyle name="Porcentual 8 6 2 6 2 2" xfId="26922" xr:uid="{E97C896C-FC15-4BC3-AD2D-F46407A80776}"/>
    <cellStyle name="Porcentual 8 6 2 6 2 3" xfId="32416" xr:uid="{4E4BB6AA-FC7B-4964-8AC9-6E0B51A69FF6}"/>
    <cellStyle name="Porcentual 8 6 2 6 2 4" xfId="37900" xr:uid="{1D33A25B-21BD-4C1F-8534-BC5559805241}"/>
    <cellStyle name="Porcentual 8 6 2 6 3" xfId="24193" xr:uid="{114BDD47-31F6-4F7A-9B28-5F9FA5AD0FA9}"/>
    <cellStyle name="Porcentual 8 6 2 6 4" xfId="29687" xr:uid="{CDCB3297-188E-4BE1-AC1D-2CF599B141CC}"/>
    <cellStyle name="Porcentual 8 6 2 6 5" xfId="35171" xr:uid="{F69811DE-F664-4874-AC4F-3A8D06366434}"/>
    <cellStyle name="Porcentual 8 6 3" xfId="6863" xr:uid="{51E90ED8-8C85-43D9-84CD-4033C7405FB0}"/>
    <cellStyle name="Porcentual 8 6 3 2" xfId="15268" xr:uid="{13B7820B-9C75-4CEE-90BD-C17587C03F1C}"/>
    <cellStyle name="Porcentual 8 6 3 2 2" xfId="22555" xr:uid="{476A0645-510C-4DD0-91DC-C06E21513E94}"/>
    <cellStyle name="Porcentual 8 6 3 2 2 2" xfId="28111" xr:uid="{1BACAFB0-9FD6-4E5E-9374-25C5ABDA829D}"/>
    <cellStyle name="Porcentual 8 6 3 2 2 3" xfId="33605" xr:uid="{E3221D78-5CD4-4BA2-91B1-5A299299A2C1}"/>
    <cellStyle name="Porcentual 8 6 3 2 2 4" xfId="39089" xr:uid="{107131A3-5CDD-4AD3-A586-E17146D09149}"/>
    <cellStyle name="Porcentual 8 6 3 2 3" xfId="25382" xr:uid="{0C7297B1-D497-46F6-938E-656C507152D8}"/>
    <cellStyle name="Porcentual 8 6 3 2 4" xfId="30876" xr:uid="{12F91299-3151-44BE-A8F5-C47BAB024201}"/>
    <cellStyle name="Porcentual 8 6 3 2 5" xfId="36360" xr:uid="{CF6489EE-B81C-4EA6-AE55-80403D0303A3}"/>
    <cellStyle name="Porcentual 8 6 3 3" xfId="12177" xr:uid="{5318F722-6E6C-4DE8-A053-7B575F851E8E}"/>
    <cellStyle name="Porcentual 8 6 3 4" xfId="17413" xr:uid="{564F984B-FAB0-42D8-992C-9E0E932A9512}"/>
    <cellStyle name="Porcentual 8 6 3 5" xfId="19674" xr:uid="{950CA6EB-D6B5-4F82-B4FA-2FB6D8B46638}"/>
    <cellStyle name="Porcentual 8 6 3 6" xfId="10046" xr:uid="{2B9E91C5-B945-4C1B-9A34-9A9EC50CC0A2}"/>
    <cellStyle name="Porcentual 8 6 3 6 2" xfId="21367" xr:uid="{9E66DEDD-D627-47FE-B55E-8752392CFF50}"/>
    <cellStyle name="Porcentual 8 6 3 6 2 2" xfId="26923" xr:uid="{7910CE66-0944-4399-9E22-7FAF63C09AD8}"/>
    <cellStyle name="Porcentual 8 6 3 6 2 3" xfId="32417" xr:uid="{5028DB81-F5C6-4DCB-AC53-3021BC98235D}"/>
    <cellStyle name="Porcentual 8 6 3 6 2 4" xfId="37901" xr:uid="{8F91F303-7D8B-4410-89F8-7928F9337114}"/>
    <cellStyle name="Porcentual 8 6 3 6 3" xfId="24194" xr:uid="{D572F8CE-FF60-496A-8EF6-396A455FACBE}"/>
    <cellStyle name="Porcentual 8 6 3 6 4" xfId="29688" xr:uid="{CD5C412D-2D48-45A6-9784-6B8759C13752}"/>
    <cellStyle name="Porcentual 8 6 3 6 5" xfId="35172" xr:uid="{FE631962-FFCF-4E2E-AAD1-64A55594A083}"/>
    <cellStyle name="Porcentual 8 6 4" xfId="15266" xr:uid="{F9AFDE4A-60CC-43B2-9564-45D1CC83E5BE}"/>
    <cellStyle name="Porcentual 8 6 4 2" xfId="22553" xr:uid="{5872CAC7-C986-4E71-9500-12F58ED54EF6}"/>
    <cellStyle name="Porcentual 8 6 4 2 2" xfId="28109" xr:uid="{5E3923F7-F06F-4364-BDEC-9AF2EAF36CB5}"/>
    <cellStyle name="Porcentual 8 6 4 2 3" xfId="33603" xr:uid="{02B5084C-5C17-4CCE-BE99-88B104F0CCD4}"/>
    <cellStyle name="Porcentual 8 6 4 2 4" xfId="39087" xr:uid="{3BAF36F8-84C7-424C-ABEA-AFA5230FD770}"/>
    <cellStyle name="Porcentual 8 6 4 3" xfId="25380" xr:uid="{178C2D01-3555-4D92-9982-8C5ACE47D6A1}"/>
    <cellStyle name="Porcentual 8 6 4 4" xfId="30874" xr:uid="{7B6BEDD8-77A4-40F0-98DE-8BE66DD53A1D}"/>
    <cellStyle name="Porcentual 8 6 4 5" xfId="36358" xr:uid="{252F6BFF-B537-41E5-B543-903CEBCEA4EC}"/>
    <cellStyle name="Porcentual 8 6 5" xfId="12175" xr:uid="{BF18EFD5-CDFB-4AC4-B93B-E4280E648891}"/>
    <cellStyle name="Porcentual 8 6 6" xfId="17411" xr:uid="{4371DBB4-492F-43A3-B108-C4B48FA9A5B6}"/>
    <cellStyle name="Porcentual 8 6 7" xfId="19672" xr:uid="{F9B4FDA6-F9F8-49DE-AB89-CB5D0F9E84CB}"/>
    <cellStyle name="Porcentual 8 6 8" xfId="10044" xr:uid="{6841270B-4F89-4DA9-BEAB-5833C6CF02A4}"/>
    <cellStyle name="Porcentual 8 6 8 2" xfId="21365" xr:uid="{861DFB31-AAFB-4EC3-B5EB-CE78FF3F47D8}"/>
    <cellStyle name="Porcentual 8 6 8 2 2" xfId="26921" xr:uid="{F0D847A5-F085-43C9-8691-ACA252B3F708}"/>
    <cellStyle name="Porcentual 8 6 8 2 3" xfId="32415" xr:uid="{CFE987D8-214A-4388-8898-7FD4970C151D}"/>
    <cellStyle name="Porcentual 8 6 8 2 4" xfId="37899" xr:uid="{E8D80D84-260E-4009-99E5-1D4691D60DD8}"/>
    <cellStyle name="Porcentual 8 6 8 3" xfId="24192" xr:uid="{148B98D5-7964-4359-9F82-D1A5CE121B7C}"/>
    <cellStyle name="Porcentual 8 6 8 4" xfId="29686" xr:uid="{9E4C9F41-2CD1-489F-A774-8F105C1C4A25}"/>
    <cellStyle name="Porcentual 8 6 8 5" xfId="35170" xr:uid="{07C48BCC-A978-4C67-A401-5C535F982A59}"/>
    <cellStyle name="Porcentual 8 7" xfId="6864" xr:uid="{45D857A3-AD5E-4B2E-A427-B4EFB0D451E0}"/>
    <cellStyle name="Porcentual 8 7 2" xfId="6865" xr:uid="{0A998604-D4C0-41C9-9073-C14BB855756C}"/>
    <cellStyle name="Porcentual 8 7 2 2" xfId="15270" xr:uid="{D8598BC1-26A5-44F9-9801-3322A1184E46}"/>
    <cellStyle name="Porcentual 8 7 2 2 2" xfId="22557" xr:uid="{EBF2B551-1871-47BA-A119-5FF186050320}"/>
    <cellStyle name="Porcentual 8 7 2 2 2 2" xfId="28113" xr:uid="{344E3C23-EB23-469B-9900-EDDAA5314778}"/>
    <cellStyle name="Porcentual 8 7 2 2 2 3" xfId="33607" xr:uid="{5205D6EA-2BCA-4ABF-881A-BEE898B6C795}"/>
    <cellStyle name="Porcentual 8 7 2 2 2 4" xfId="39091" xr:uid="{A2B6E55A-88F3-40D5-AC04-B82561833E37}"/>
    <cellStyle name="Porcentual 8 7 2 2 3" xfId="25384" xr:uid="{3A3C9B3C-13EE-4ACB-9A4E-5ED24B304BBF}"/>
    <cellStyle name="Porcentual 8 7 2 2 4" xfId="30878" xr:uid="{A4A9A2A9-2804-4AD2-B93F-7C47B95230E4}"/>
    <cellStyle name="Porcentual 8 7 2 2 5" xfId="36362" xr:uid="{82A08016-24B3-44D1-9E02-A20A4756D5B6}"/>
    <cellStyle name="Porcentual 8 7 2 3" xfId="12179" xr:uid="{8332D712-4AA1-4082-809A-E5350249E016}"/>
    <cellStyle name="Porcentual 8 7 2 4" xfId="17415" xr:uid="{8891BBB6-6F7D-443D-A35C-6E151641BFED}"/>
    <cellStyle name="Porcentual 8 7 2 5" xfId="19676" xr:uid="{6594A965-D186-4644-A03E-6C2EE8D90605}"/>
    <cellStyle name="Porcentual 8 7 2 6" xfId="10048" xr:uid="{78441639-8E0D-46C9-8267-C093DB277A3E}"/>
    <cellStyle name="Porcentual 8 7 2 6 2" xfId="21369" xr:uid="{51EE13B8-EC51-48F7-94F3-6C248163A9B6}"/>
    <cellStyle name="Porcentual 8 7 2 6 2 2" xfId="26925" xr:uid="{45AF9239-80F7-482A-AE2B-DCF557302321}"/>
    <cellStyle name="Porcentual 8 7 2 6 2 3" xfId="32419" xr:uid="{C40F06B8-EC01-423D-9B6F-7CF4B7E68EA1}"/>
    <cellStyle name="Porcentual 8 7 2 6 2 4" xfId="37903" xr:uid="{30D900B9-9825-4A6C-BF32-D791F6FE8CD0}"/>
    <cellStyle name="Porcentual 8 7 2 6 3" xfId="24196" xr:uid="{BB1DC3A6-67F3-402E-AD45-EE61799096C7}"/>
    <cellStyle name="Porcentual 8 7 2 6 4" xfId="29690" xr:uid="{2AB6FEEA-8A47-4BC2-B98D-8C96585273CD}"/>
    <cellStyle name="Porcentual 8 7 2 6 5" xfId="35174" xr:uid="{B2FEDA19-4AC5-42F6-B4F1-E720660E6008}"/>
    <cellStyle name="Porcentual 8 7 3" xfId="15269" xr:uid="{FC432846-342C-48C1-8584-530AFA0E109B}"/>
    <cellStyle name="Porcentual 8 7 3 2" xfId="22556" xr:uid="{63A28F23-2BAA-4FC5-B03D-9B8DFC410223}"/>
    <cellStyle name="Porcentual 8 7 3 2 2" xfId="28112" xr:uid="{AF2A85D3-C44A-4F11-AD8D-F4AE6D5F8C8C}"/>
    <cellStyle name="Porcentual 8 7 3 2 3" xfId="33606" xr:uid="{7E887026-8F4C-4076-AA41-A3234556DD4D}"/>
    <cellStyle name="Porcentual 8 7 3 2 4" xfId="39090" xr:uid="{46BAA52C-4D1E-4003-AE12-A2C5992FD567}"/>
    <cellStyle name="Porcentual 8 7 3 3" xfId="25383" xr:uid="{9D7874BD-4B55-4501-B44F-39B390379DD5}"/>
    <cellStyle name="Porcentual 8 7 3 4" xfId="30877" xr:uid="{D8AE1678-DB54-444E-8327-BED0E62A68F8}"/>
    <cellStyle name="Porcentual 8 7 3 5" xfId="36361" xr:uid="{1CEF4F3F-B7FD-480B-8A94-8D1E73F4D385}"/>
    <cellStyle name="Porcentual 8 7 4" xfId="12178" xr:uid="{D2905A65-8BA3-4DB0-8E57-1DCA4E08C46A}"/>
    <cellStyle name="Porcentual 8 7 5" xfId="17414" xr:uid="{BB09AD3B-6800-4A56-BB71-61413B0AD319}"/>
    <cellStyle name="Porcentual 8 7 6" xfId="19675" xr:uid="{9917C84A-A015-46D2-98F2-9A90FB35D0E0}"/>
    <cellStyle name="Porcentual 8 7 7" xfId="10047" xr:uid="{5BC0B090-8A33-4C78-AB66-592183D666FB}"/>
    <cellStyle name="Porcentual 8 7 7 2" xfId="21368" xr:uid="{1F69302D-0B66-48BD-9828-B614891D5291}"/>
    <cellStyle name="Porcentual 8 7 7 2 2" xfId="26924" xr:uid="{AB103763-EC99-444E-BD75-225023ECE4B7}"/>
    <cellStyle name="Porcentual 8 7 7 2 3" xfId="32418" xr:uid="{B24F50FF-1DDB-4410-88B7-B49C07B494C0}"/>
    <cellStyle name="Porcentual 8 7 7 2 4" xfId="37902" xr:uid="{F685C799-E915-43BA-9F6F-0EC92CC71A47}"/>
    <cellStyle name="Porcentual 8 7 7 3" xfId="24195" xr:uid="{FCBF0244-8B4B-4EFD-B07E-62468B54D770}"/>
    <cellStyle name="Porcentual 8 7 7 4" xfId="29689" xr:uid="{DEEFFB84-7102-4179-9446-14DE2242EB10}"/>
    <cellStyle name="Porcentual 8 7 7 5" xfId="35173" xr:uid="{5E294496-C2F1-43BF-8BE9-71DA929422AC}"/>
    <cellStyle name="Porcentual 8 8" xfId="6866" xr:uid="{C899CAC2-CACA-4481-9DF2-86F50F2E2EEF}"/>
    <cellStyle name="Porcentual 8 8 2" xfId="6867" xr:uid="{36C8785F-D62E-4F43-88F7-6703D3ECAE94}"/>
    <cellStyle name="Porcentual 8 8 2 2" xfId="15272" xr:uid="{61497561-FB14-48B2-A685-5E3A7EBA4EBF}"/>
    <cellStyle name="Porcentual 8 8 2 2 2" xfId="22559" xr:uid="{B1FFFF6C-D70C-442F-BAAD-085CB5CCF97A}"/>
    <cellStyle name="Porcentual 8 8 2 2 2 2" xfId="28115" xr:uid="{76716FBF-73BB-4883-8C94-D64E18B98FCC}"/>
    <cellStyle name="Porcentual 8 8 2 2 2 3" xfId="33609" xr:uid="{F4A25F0F-18BD-4C9B-8787-6F47767A31AC}"/>
    <cellStyle name="Porcentual 8 8 2 2 2 4" xfId="39093" xr:uid="{2E0E5987-A930-46ED-AF3F-92B9976FD14C}"/>
    <cellStyle name="Porcentual 8 8 2 2 3" xfId="25386" xr:uid="{F3AC61E4-6648-496A-B9F4-55235A38AD3A}"/>
    <cellStyle name="Porcentual 8 8 2 2 4" xfId="30880" xr:uid="{C4118C85-6713-4AF6-AD15-955CC04708B7}"/>
    <cellStyle name="Porcentual 8 8 2 2 5" xfId="36364" xr:uid="{81D42454-598E-40A2-8498-9F137A0DC973}"/>
    <cellStyle name="Porcentual 8 8 2 3" xfId="12181" xr:uid="{A7284962-8048-464B-9304-01D8B495F344}"/>
    <cellStyle name="Porcentual 8 8 2 4" xfId="17417" xr:uid="{94CAAB63-11BC-4B6D-B625-96640429832A}"/>
    <cellStyle name="Porcentual 8 8 2 5" xfId="19678" xr:uid="{A9B3B821-0046-49ED-B8A1-BCE53D0556CC}"/>
    <cellStyle name="Porcentual 8 8 2 6" xfId="10050" xr:uid="{3D86F711-29D5-4494-9099-11E56326E46A}"/>
    <cellStyle name="Porcentual 8 8 2 6 2" xfId="21371" xr:uid="{20EB8E60-E7E1-4DC6-8AF5-C0FB8B6B8F1C}"/>
    <cellStyle name="Porcentual 8 8 2 6 2 2" xfId="26927" xr:uid="{F1043256-DC53-4867-89ED-A035196197A0}"/>
    <cellStyle name="Porcentual 8 8 2 6 2 3" xfId="32421" xr:uid="{7B7242B2-A1DF-490A-99D4-D8C80DDB95BA}"/>
    <cellStyle name="Porcentual 8 8 2 6 2 4" xfId="37905" xr:uid="{950822EC-338C-4DA1-A656-988278E376F3}"/>
    <cellStyle name="Porcentual 8 8 2 6 3" xfId="24198" xr:uid="{5B9241DF-DBAF-4E8B-A492-888F3942D9FF}"/>
    <cellStyle name="Porcentual 8 8 2 6 4" xfId="29692" xr:uid="{9613B339-146B-4EB5-BCA5-F6CB7785E66E}"/>
    <cellStyle name="Porcentual 8 8 2 6 5" xfId="35176" xr:uid="{19F461D9-B816-4365-8793-81B97B62F03A}"/>
    <cellStyle name="Porcentual 8 8 3" xfId="15271" xr:uid="{527C7563-7A22-43A5-8E63-E483EBF50125}"/>
    <cellStyle name="Porcentual 8 8 3 2" xfId="22558" xr:uid="{AE54E45E-6C3E-49A3-94C3-B4C4F1BEFF67}"/>
    <cellStyle name="Porcentual 8 8 3 2 2" xfId="28114" xr:uid="{3526C37D-817E-4CC6-9284-712CFB9D74E8}"/>
    <cellStyle name="Porcentual 8 8 3 2 3" xfId="33608" xr:uid="{D29D4D55-69F6-4B06-B022-3D10BF4559FB}"/>
    <cellStyle name="Porcentual 8 8 3 2 4" xfId="39092" xr:uid="{39BE7C9E-9ADB-4ABE-8682-8A3A1AC4B234}"/>
    <cellStyle name="Porcentual 8 8 3 3" xfId="25385" xr:uid="{CBF4D6F1-CDBA-49EF-9FBE-310F24F2F280}"/>
    <cellStyle name="Porcentual 8 8 3 4" xfId="30879" xr:uid="{724D1998-1145-448A-9CE5-87AB3A2C3D20}"/>
    <cellStyle name="Porcentual 8 8 3 5" xfId="36363" xr:uid="{C1ADCDA9-F9F4-47D2-84F9-C84AB8C61263}"/>
    <cellStyle name="Porcentual 8 8 4" xfId="12180" xr:uid="{CAC2D4CA-046D-4B88-AD98-70C1026B6503}"/>
    <cellStyle name="Porcentual 8 8 5" xfId="17416" xr:uid="{E89D7B88-3D40-4748-A5EF-D2162C4FFF5F}"/>
    <cellStyle name="Porcentual 8 8 6" xfId="19677" xr:uid="{912EA861-B5F8-4377-AD3D-5A2A5CCB5C7E}"/>
    <cellStyle name="Porcentual 8 8 7" xfId="10049" xr:uid="{F847A1FC-7D02-40E9-802B-CA4438113D31}"/>
    <cellStyle name="Porcentual 8 8 7 2" xfId="21370" xr:uid="{C0A11A81-ED9F-43CB-89B3-79C25B949BF9}"/>
    <cellStyle name="Porcentual 8 8 7 2 2" xfId="26926" xr:uid="{5746DE9D-7A45-4B5E-92A3-84DD409F0730}"/>
    <cellStyle name="Porcentual 8 8 7 2 3" xfId="32420" xr:uid="{1EC92699-0F09-489F-8E3C-657EF4D801A6}"/>
    <cellStyle name="Porcentual 8 8 7 2 4" xfId="37904" xr:uid="{505563F1-04D0-4076-A0B9-151DB448F781}"/>
    <cellStyle name="Porcentual 8 8 7 3" xfId="24197" xr:uid="{C6E6E531-073E-4BC4-A75B-D4107EC5E1CB}"/>
    <cellStyle name="Porcentual 8 8 7 4" xfId="29691" xr:uid="{0EA40D20-D090-46B9-BB4A-3A37A77845C7}"/>
    <cellStyle name="Porcentual 8 8 7 5" xfId="35175" xr:uid="{7ADC03E9-BF37-41EE-A351-59B7F8474FB7}"/>
    <cellStyle name="Porcentual 8 9" xfId="6868" xr:uid="{A1A9D090-031F-454B-A785-8FCE396C88C2}"/>
    <cellStyle name="Porcentual 8 9 2" xfId="6869" xr:uid="{53A37A3E-D761-410C-9171-7B4C42260BC2}"/>
    <cellStyle name="Porcentual 8 9 2 2" xfId="15274" xr:uid="{BC16DF3D-B624-49B6-A7C8-2DBE6AF057B2}"/>
    <cellStyle name="Porcentual 8 9 2 2 2" xfId="22561" xr:uid="{B2C60234-7C31-4BE4-A986-0CAC28335299}"/>
    <cellStyle name="Porcentual 8 9 2 2 2 2" xfId="28117" xr:uid="{D9FB7214-F8AE-406E-A28E-6FFF2CB61974}"/>
    <cellStyle name="Porcentual 8 9 2 2 2 3" xfId="33611" xr:uid="{2F0B0EA9-FF48-4A5C-A839-BD2142C59678}"/>
    <cellStyle name="Porcentual 8 9 2 2 2 4" xfId="39095" xr:uid="{294F03E2-9A7F-4B85-81AB-A7168C8B4843}"/>
    <cellStyle name="Porcentual 8 9 2 2 3" xfId="25388" xr:uid="{66DC1437-3F77-441E-B8F1-7D7BC7FCA17A}"/>
    <cellStyle name="Porcentual 8 9 2 2 4" xfId="30882" xr:uid="{D5F2C8D1-118F-4E96-8C77-357E6B38546A}"/>
    <cellStyle name="Porcentual 8 9 2 2 5" xfId="36366" xr:uid="{CD73D0B6-2B71-45D9-BB67-E40C199B1F3C}"/>
    <cellStyle name="Porcentual 8 9 2 3" xfId="12183" xr:uid="{F4E5D8B9-5D31-4712-BBF9-50539FD10B8C}"/>
    <cellStyle name="Porcentual 8 9 2 4" xfId="17419" xr:uid="{BF055FEE-0B5A-48E8-AA9D-9CF58871B107}"/>
    <cellStyle name="Porcentual 8 9 2 5" xfId="19680" xr:uid="{40642B2E-4089-4840-A2DA-C139822BAE34}"/>
    <cellStyle name="Porcentual 8 9 2 6" xfId="10052" xr:uid="{7D041371-B0A7-48CC-BBDC-9C559B6558ED}"/>
    <cellStyle name="Porcentual 8 9 2 6 2" xfId="21373" xr:uid="{EEDAB377-AB42-4627-A823-296419EF3756}"/>
    <cellStyle name="Porcentual 8 9 2 6 2 2" xfId="26929" xr:uid="{C487C8CC-1A42-4A65-9C23-10EA731C9E92}"/>
    <cellStyle name="Porcentual 8 9 2 6 2 3" xfId="32423" xr:uid="{50D169C2-C8D9-4682-821D-BFF2F85E6C53}"/>
    <cellStyle name="Porcentual 8 9 2 6 2 4" xfId="37907" xr:uid="{32E9A443-CC37-47B0-88CE-B7D44AFB6E15}"/>
    <cellStyle name="Porcentual 8 9 2 6 3" xfId="24200" xr:uid="{D3C9A24A-6314-4FB2-B42D-991810293719}"/>
    <cellStyle name="Porcentual 8 9 2 6 4" xfId="29694" xr:uid="{8824C456-3556-40AC-B394-4EC8A44F89DC}"/>
    <cellStyle name="Porcentual 8 9 2 6 5" xfId="35178" xr:uid="{19D08EDB-1028-4614-9D0A-99B4996C555D}"/>
    <cellStyle name="Porcentual 8 9 3" xfId="15273" xr:uid="{90AB3CE0-6781-4E8B-A81D-DF0E4134FB15}"/>
    <cellStyle name="Porcentual 8 9 3 2" xfId="22560" xr:uid="{01584E10-8F76-4ECF-B3EE-42501F94F686}"/>
    <cellStyle name="Porcentual 8 9 3 2 2" xfId="28116" xr:uid="{9BE02700-FB03-4919-B3E7-D38692088BC9}"/>
    <cellStyle name="Porcentual 8 9 3 2 3" xfId="33610" xr:uid="{1722E8D0-90EE-4076-ADFC-FC4E9C480E38}"/>
    <cellStyle name="Porcentual 8 9 3 2 4" xfId="39094" xr:uid="{A17D5A23-57FA-42CC-92EC-BF2785CC6AB8}"/>
    <cellStyle name="Porcentual 8 9 3 3" xfId="25387" xr:uid="{7980DC8D-F1C9-4377-965A-3BB3F52E7091}"/>
    <cellStyle name="Porcentual 8 9 3 4" xfId="30881" xr:uid="{3E81E69A-537D-48EB-8946-4926595C6D3A}"/>
    <cellStyle name="Porcentual 8 9 3 5" xfId="36365" xr:uid="{02173BCB-B1E5-4B5F-A37D-CE8FEC8F88E9}"/>
    <cellStyle name="Porcentual 8 9 4" xfId="12182" xr:uid="{DEF29FFB-4ACF-46AB-8603-038F1E44BAB2}"/>
    <cellStyle name="Porcentual 8 9 5" xfId="17418" xr:uid="{4E94FFD2-B8CC-49A9-95F1-6A6DB5E39C02}"/>
    <cellStyle name="Porcentual 8 9 6" xfId="19679" xr:uid="{C2CA2E4B-4478-40C5-9129-E81A97E6469C}"/>
    <cellStyle name="Porcentual 8 9 7" xfId="10051" xr:uid="{D89915B3-1F94-45E3-BA74-4A62E7A854B4}"/>
    <cellStyle name="Porcentual 8 9 7 2" xfId="21372" xr:uid="{0A3EBEB4-76BE-410C-A685-E295450337DB}"/>
    <cellStyle name="Porcentual 8 9 7 2 2" xfId="26928" xr:uid="{426B815F-63E2-4167-BD94-AF83F669A7C0}"/>
    <cellStyle name="Porcentual 8 9 7 2 3" xfId="32422" xr:uid="{F4DA4943-93D6-4853-BD73-B0918521656C}"/>
    <cellStyle name="Porcentual 8 9 7 2 4" xfId="37906" xr:uid="{AA21D63C-962A-4F9F-B0A3-85EF229A4D1F}"/>
    <cellStyle name="Porcentual 8 9 7 3" xfId="24199" xr:uid="{76A4A740-7BC8-4FD6-A81B-F811B5E19BE9}"/>
    <cellStyle name="Porcentual 8 9 7 4" xfId="29693" xr:uid="{CC06964E-9670-4D3B-8BA7-B0D694B02605}"/>
    <cellStyle name="Porcentual 8 9 7 5" xfId="35177" xr:uid="{84A0B816-43EC-49F3-9A76-36D194C1E6A0}"/>
    <cellStyle name="Porcentual 9" xfId="6870" xr:uid="{6DA325A8-A337-4FD4-8FD6-500FB4B985A0}"/>
    <cellStyle name="Porcentual 9 2" xfId="15275" xr:uid="{40A52019-35C1-4612-882E-EAD4390B37E4}"/>
    <cellStyle name="Porcentual 9 2 2" xfId="22562" xr:uid="{C883FC1E-E0D6-43BD-B2E9-351D681E4658}"/>
    <cellStyle name="Porcentual 9 2 2 2" xfId="28118" xr:uid="{F5FD3881-D015-48EB-B1EA-75005E0BC2B2}"/>
    <cellStyle name="Porcentual 9 2 2 3" xfId="33612" xr:uid="{C8AEF41F-3754-420F-AEC3-FECE6057201D}"/>
    <cellStyle name="Porcentual 9 2 2 4" xfId="39096" xr:uid="{B5477D82-3708-4C26-9793-58F943A9293B}"/>
    <cellStyle name="Porcentual 9 2 3" xfId="25389" xr:uid="{1E309A89-F2DA-4FB4-9DFD-74DA7889A761}"/>
    <cellStyle name="Porcentual 9 2 4" xfId="30883" xr:uid="{FB23A6C0-7E4C-4F0C-A55F-059632319F31}"/>
    <cellStyle name="Porcentual 9 2 5" xfId="36367" xr:uid="{4255FCDE-F226-4836-A46A-352AA8E0A229}"/>
    <cellStyle name="Porcentual 9 3" xfId="12184" xr:uid="{2D493759-53CA-48A1-AB9A-204BEE4D00CE}"/>
    <cellStyle name="Porcentual 9 4" xfId="17420" xr:uid="{220ECF67-CC09-4D4D-B804-48538868C6C4}"/>
    <cellStyle name="Porcentual 9 5" xfId="19681" xr:uid="{9C6180D9-F199-4E9D-A7D8-3614F9763A15}"/>
    <cellStyle name="Porcentual 9 6" xfId="10053" xr:uid="{B80172DD-FDAD-4A00-BA50-BC1F16F1D9E2}"/>
    <cellStyle name="Porcentual 9 6 2" xfId="21374" xr:uid="{FC46CD82-378B-4299-84DD-56B96903A391}"/>
    <cellStyle name="Porcentual 9 6 2 2" xfId="26930" xr:uid="{EEBC5D65-AE49-4AFF-B3CA-E439E8F99A73}"/>
    <cellStyle name="Porcentual 9 6 2 3" xfId="32424" xr:uid="{CCEE1A56-FCEF-4ACD-AE3C-0BEF0BF0E3C5}"/>
    <cellStyle name="Porcentual 9 6 2 4" xfId="37908" xr:uid="{888E3ADB-C5E1-4433-9331-047785339471}"/>
    <cellStyle name="Porcentual 9 6 3" xfId="24201" xr:uid="{E7968A30-7B45-4D80-8364-F9F05F4882DC}"/>
    <cellStyle name="Porcentual 9 6 4" xfId="29695" xr:uid="{508F7742-CA68-41FA-AB93-FD36FB01668D}"/>
    <cellStyle name="Porcentual 9 6 5" xfId="35179" xr:uid="{97501B05-FE1A-4E15-AA25-5ADE109DE6A1}"/>
    <cellStyle name="Salida" xfId="10" builtinId="21" customBuiltin="1"/>
    <cellStyle name="Salida 2" xfId="681" xr:uid="{242E175C-731E-4B38-8790-66DDBB98B671}"/>
    <cellStyle name="Salida 2 10" xfId="6871" xr:uid="{87FE4027-1AED-450A-A866-9721F215C2A5}"/>
    <cellStyle name="Salida 2 2" xfId="6872" xr:uid="{AB9D8233-69D9-4BFA-9B22-F8D624FC9C30}"/>
    <cellStyle name="Salida 2 2 2" xfId="6873" xr:uid="{DE959226-132E-4283-8725-8191B6F1DC2B}"/>
    <cellStyle name="Salida 2 2 2 2" xfId="6874" xr:uid="{900A2F36-2F44-490D-8D6E-D8B01C98DC4D}"/>
    <cellStyle name="Salida 2 2 2 2 2" xfId="15279" xr:uid="{6810C2A9-3CA2-4234-B511-5EBEB9CD3C07}"/>
    <cellStyle name="Salida 2 2 2 2 2 2" xfId="22566" xr:uid="{3FCE12AD-2B43-4809-8F7F-18BD47A8054E}"/>
    <cellStyle name="Salida 2 2 2 2 2 2 2" xfId="28122" xr:uid="{18A8100F-E6A3-4120-9E3D-91AC6DB5A7E9}"/>
    <cellStyle name="Salida 2 2 2 2 2 2 3" xfId="33616" xr:uid="{51E52994-7F38-4634-8AEB-A155E014D5A7}"/>
    <cellStyle name="Salida 2 2 2 2 2 2 4" xfId="39100" xr:uid="{9D856321-0750-41CE-B674-B8EDF7A853EA}"/>
    <cellStyle name="Salida 2 2 2 2 2 3" xfId="25393" xr:uid="{0B83545B-1D51-4B60-8AA8-A12ED53F9108}"/>
    <cellStyle name="Salida 2 2 2 2 2 4" xfId="30887" xr:uid="{050FBCDF-3569-437B-93C2-B85B80B817FA}"/>
    <cellStyle name="Salida 2 2 2 2 2 5" xfId="36371" xr:uid="{A4F2B6D0-FC64-4D0A-A23D-2A0674F255E9}"/>
    <cellStyle name="Salida 2 2 2 2 3" xfId="12188" xr:uid="{0C3F710E-FE1E-4C2F-826F-C1CB3EA346EE}"/>
    <cellStyle name="Salida 2 2 2 2 4" xfId="17424" xr:uid="{20A38D6E-DD0A-4612-97FC-95739BF18803}"/>
    <cellStyle name="Salida 2 2 2 2 5" xfId="19685" xr:uid="{23394FE1-572D-4673-A2D3-DE9594E09216}"/>
    <cellStyle name="Salida 2 2 2 2 6" xfId="10057" xr:uid="{7AA5A015-733F-4E1F-9CA3-234863DB6120}"/>
    <cellStyle name="Salida 2 2 2 2 6 2" xfId="21378" xr:uid="{0B631C58-C070-4317-A087-B4463196B2A9}"/>
    <cellStyle name="Salida 2 2 2 2 6 2 2" xfId="26934" xr:uid="{08CDD997-ED63-4D43-965B-63DD5F073DCA}"/>
    <cellStyle name="Salida 2 2 2 2 6 2 3" xfId="32428" xr:uid="{571070BB-B419-44B6-9081-5B8A2D27E511}"/>
    <cellStyle name="Salida 2 2 2 2 6 2 4" xfId="37912" xr:uid="{6D4DF6B2-2A08-4D97-9C3D-9D78A602E493}"/>
    <cellStyle name="Salida 2 2 2 2 6 3" xfId="24205" xr:uid="{016B42FD-EDA2-42E2-873B-ADA1A4309190}"/>
    <cellStyle name="Salida 2 2 2 2 6 4" xfId="29699" xr:uid="{422C3656-10A0-4C13-8B91-8C974BC087A6}"/>
    <cellStyle name="Salida 2 2 2 2 6 5" xfId="35183" xr:uid="{D368A968-637F-4421-9F57-F22E7AE62A97}"/>
    <cellStyle name="Salida 2 2 2 3" xfId="15278" xr:uid="{FF289E3C-7ACF-41BC-89B4-B47C480F2519}"/>
    <cellStyle name="Salida 2 2 2 3 2" xfId="22565" xr:uid="{DDB61F02-82D5-4AD0-A177-C39857D360AD}"/>
    <cellStyle name="Salida 2 2 2 3 2 2" xfId="28121" xr:uid="{05EFE735-0F9A-4938-BF5C-4900CCC216D3}"/>
    <cellStyle name="Salida 2 2 2 3 2 3" xfId="33615" xr:uid="{EAC7B578-8C24-48B7-873C-D7A11AE5593A}"/>
    <cellStyle name="Salida 2 2 2 3 2 4" xfId="39099" xr:uid="{14CA2980-D389-4B78-A5FE-686BE72E392A}"/>
    <cellStyle name="Salida 2 2 2 3 3" xfId="25392" xr:uid="{EFFED6F3-CFA7-4041-9821-CAD1955B3F6F}"/>
    <cellStyle name="Salida 2 2 2 3 4" xfId="30886" xr:uid="{CD81FD34-00CB-4194-A594-66EF32F8DF4C}"/>
    <cellStyle name="Salida 2 2 2 3 5" xfId="36370" xr:uid="{6069C0DF-4206-4868-9AAF-A32AA2BA3A9C}"/>
    <cellStyle name="Salida 2 2 2 4" xfId="12187" xr:uid="{6473C71A-D28D-40EA-A91F-11E225BABDFB}"/>
    <cellStyle name="Salida 2 2 2 5" xfId="17423" xr:uid="{F603C05A-52A9-44E8-ADBC-0D673C099D02}"/>
    <cellStyle name="Salida 2 2 2 6" xfId="19684" xr:uid="{53DA55A8-988A-418E-A8A5-513591283587}"/>
    <cellStyle name="Salida 2 2 2 7" xfId="10056" xr:uid="{AD74A495-2901-4F23-9A65-6A70BBCC94CA}"/>
    <cellStyle name="Salida 2 2 2 7 2" xfId="21377" xr:uid="{B1AE583C-CB8C-4F47-9B61-2B405BDCB683}"/>
    <cellStyle name="Salida 2 2 2 7 2 2" xfId="26933" xr:uid="{FBDBD423-A914-4673-A380-D52E8F2133FB}"/>
    <cellStyle name="Salida 2 2 2 7 2 3" xfId="32427" xr:uid="{3F57EF6C-D65D-41D0-99F9-AB15EB946421}"/>
    <cellStyle name="Salida 2 2 2 7 2 4" xfId="37911" xr:uid="{2869D90F-DE76-4E91-A0DA-334F022CDE78}"/>
    <cellStyle name="Salida 2 2 2 7 3" xfId="24204" xr:uid="{2869EBF7-DF3E-47A2-8BE4-C06BE5B95C39}"/>
    <cellStyle name="Salida 2 2 2 7 4" xfId="29698" xr:uid="{A1120479-48ED-4F00-8C46-287208488EEB}"/>
    <cellStyle name="Salida 2 2 2 7 5" xfId="35182" xr:uid="{77F8DEDA-2F4D-4DCB-AD9F-7958599D8780}"/>
    <cellStyle name="Salida 2 2 3" xfId="6875" xr:uid="{F01CC279-0EB0-43EF-9D98-F3CD4D3B896E}"/>
    <cellStyle name="Salida 2 2 3 2" xfId="15280" xr:uid="{3E5A57F7-53CA-4A23-BA3B-1A23E193735E}"/>
    <cellStyle name="Salida 2 2 3 2 2" xfId="22567" xr:uid="{35F081A6-1082-452E-9C7D-56DC53D541E5}"/>
    <cellStyle name="Salida 2 2 3 2 2 2" xfId="28123" xr:uid="{A8318A3C-3406-4064-8FFD-19927B02D0D1}"/>
    <cellStyle name="Salida 2 2 3 2 2 3" xfId="33617" xr:uid="{D39008F7-18D2-4216-9359-EA7DDE4DC9C6}"/>
    <cellStyle name="Salida 2 2 3 2 2 4" xfId="39101" xr:uid="{69F729B9-FE9A-44CD-A607-BD4AB8142E26}"/>
    <cellStyle name="Salida 2 2 3 2 3" xfId="25394" xr:uid="{DF557687-1154-4BA1-A434-7BCF051A6310}"/>
    <cellStyle name="Salida 2 2 3 2 4" xfId="30888" xr:uid="{AD460F68-E611-4127-9AF2-89DD6BD02722}"/>
    <cellStyle name="Salida 2 2 3 2 5" xfId="36372" xr:uid="{A7A26B69-9E13-44C3-97FA-F2B5C1852ABC}"/>
    <cellStyle name="Salida 2 2 3 3" xfId="12189" xr:uid="{32B69BB4-D428-43E2-9008-BDC459BB6B46}"/>
    <cellStyle name="Salida 2 2 3 4" xfId="17425" xr:uid="{80C8028F-5DD8-4EB9-9223-315E76EC4CC6}"/>
    <cellStyle name="Salida 2 2 3 5" xfId="19686" xr:uid="{E6096DA2-A073-4F2E-A64E-F4BCDA6B0BCB}"/>
    <cellStyle name="Salida 2 2 3 6" xfId="10058" xr:uid="{ED1AB190-70F3-48A6-BDC6-5685B23090CD}"/>
    <cellStyle name="Salida 2 2 3 6 2" xfId="21379" xr:uid="{72E2F075-86E3-4601-A269-0193F7B8D546}"/>
    <cellStyle name="Salida 2 2 3 6 2 2" xfId="26935" xr:uid="{0447C818-22E0-482B-AB1B-1201B58C8965}"/>
    <cellStyle name="Salida 2 2 3 6 2 3" xfId="32429" xr:uid="{2D29C666-341E-48F8-B744-7F44E30E675B}"/>
    <cellStyle name="Salida 2 2 3 6 2 4" xfId="37913" xr:uid="{3A804F9B-BA40-4D4A-B8DD-A1D1A73300F7}"/>
    <cellStyle name="Salida 2 2 3 6 3" xfId="24206" xr:uid="{F5A62E6F-642D-4D1A-BCB8-77A47B1E679E}"/>
    <cellStyle name="Salida 2 2 3 6 4" xfId="29700" xr:uid="{7FFDE5EE-6DBE-4999-B9D3-EEB622196052}"/>
    <cellStyle name="Salida 2 2 3 6 5" xfId="35184" xr:uid="{C0BD6892-4BB6-4F26-943D-A98A0762E67A}"/>
    <cellStyle name="Salida 2 2 4" xfId="15277" xr:uid="{C46D305A-B96A-4B3F-811A-16E5EBA9A9FF}"/>
    <cellStyle name="Salida 2 2 4 2" xfId="22564" xr:uid="{F27C101F-8E4F-4D97-A813-8389A992469E}"/>
    <cellStyle name="Salida 2 2 4 2 2" xfId="28120" xr:uid="{7DA492E5-4811-434F-9D87-E6AE881F9F5B}"/>
    <cellStyle name="Salida 2 2 4 2 3" xfId="33614" xr:uid="{C961742D-6288-435C-B598-8D8E1F16FD3A}"/>
    <cellStyle name="Salida 2 2 4 2 4" xfId="39098" xr:uid="{B41A4D7C-EC38-45C8-B921-720755D2E116}"/>
    <cellStyle name="Salida 2 2 4 3" xfId="25391" xr:uid="{79E9FD0B-F740-4557-8639-4E20440509F1}"/>
    <cellStyle name="Salida 2 2 4 4" xfId="30885" xr:uid="{86F06FFE-CD58-4149-9169-6FC33C889707}"/>
    <cellStyle name="Salida 2 2 4 5" xfId="36369" xr:uid="{F75A2010-A33B-44FD-AAEF-916B4467FBBF}"/>
    <cellStyle name="Salida 2 2 5" xfId="12186" xr:uid="{839BFF60-8639-4AF4-BD15-0EA93CA18BDD}"/>
    <cellStyle name="Salida 2 2 6" xfId="17422" xr:uid="{E851CD9D-7737-4434-94B2-0840B1506DFF}"/>
    <cellStyle name="Salida 2 2 7" xfId="19683" xr:uid="{F2F74EEE-F338-4D62-8F48-8E5E463CE3A7}"/>
    <cellStyle name="Salida 2 2 8" xfId="10055" xr:uid="{07ED86FB-36A5-483E-A094-7CE18489B7D9}"/>
    <cellStyle name="Salida 2 2 8 2" xfId="21376" xr:uid="{ED35B103-83DE-4439-B52A-93440BE549D9}"/>
    <cellStyle name="Salida 2 2 8 2 2" xfId="26932" xr:uid="{3CFDD5E1-57E0-4796-B7D1-F5078083A066}"/>
    <cellStyle name="Salida 2 2 8 2 3" xfId="32426" xr:uid="{17E0B338-B771-4A8E-9D1A-D4911B0D8B95}"/>
    <cellStyle name="Salida 2 2 8 2 4" xfId="37910" xr:uid="{150EFC8A-6218-41CC-A14E-914DFE8CF699}"/>
    <cellStyle name="Salida 2 2 8 3" xfId="24203" xr:uid="{0ACBC946-25B7-44B5-A070-8983143931A2}"/>
    <cellStyle name="Salida 2 2 8 4" xfId="29697" xr:uid="{A68AC035-690C-49DB-928E-581EF84E32FB}"/>
    <cellStyle name="Salida 2 2 8 5" xfId="35181" xr:uid="{809F2EA9-1233-465C-8706-C0A382AC3B1A}"/>
    <cellStyle name="Salida 2 3" xfId="6876" xr:uid="{A8CD7FAC-C8B4-41BA-AA08-EBD387A35A90}"/>
    <cellStyle name="Salida 2 3 2" xfId="15281" xr:uid="{7A0130E1-6946-45D2-8783-FED79153724E}"/>
    <cellStyle name="Salida 2 3 2 2" xfId="22568" xr:uid="{1504D195-A628-4E90-AF98-FD6947916572}"/>
    <cellStyle name="Salida 2 3 2 2 2" xfId="28124" xr:uid="{AD8367D0-60C8-424C-894E-E23823090F4A}"/>
    <cellStyle name="Salida 2 3 2 2 3" xfId="33618" xr:uid="{89B6AE8E-8549-4663-BF5B-B3541A202F3D}"/>
    <cellStyle name="Salida 2 3 2 2 4" xfId="39102" xr:uid="{7246BBE1-3B18-4520-B992-23A32020B035}"/>
    <cellStyle name="Salida 2 3 2 3" xfId="25395" xr:uid="{6F622188-1C60-416A-948A-5E849BEA0DE2}"/>
    <cellStyle name="Salida 2 3 2 4" xfId="30889" xr:uid="{839BA651-1D53-47F0-8570-5A7A586385C7}"/>
    <cellStyle name="Salida 2 3 2 5" xfId="36373" xr:uid="{4F21E994-6658-4642-AA2D-7E8E896A8A29}"/>
    <cellStyle name="Salida 2 3 3" xfId="12190" xr:uid="{C54F6D60-BEE9-4D29-91C2-3E3C2B8A9C4D}"/>
    <cellStyle name="Salida 2 3 4" xfId="17426" xr:uid="{5108C3C6-A369-4E53-905D-7D6208E5E915}"/>
    <cellStyle name="Salida 2 3 5" xfId="19687" xr:uid="{A9BCF357-5679-4355-A28B-4CFB1362F5F9}"/>
    <cellStyle name="Salida 2 3 6" xfId="10059" xr:uid="{5A237CDB-596B-49FE-8F23-3B9644FF85B8}"/>
    <cellStyle name="Salida 2 3 6 2" xfId="21380" xr:uid="{20A3A577-ED97-4616-A812-2D91C15D7764}"/>
    <cellStyle name="Salida 2 3 6 2 2" xfId="26936" xr:uid="{C3CE70E2-D242-469F-8526-93B98ACB6A02}"/>
    <cellStyle name="Salida 2 3 6 2 3" xfId="32430" xr:uid="{04992A01-C5E6-4F3A-BA7F-4C34A48D051C}"/>
    <cellStyle name="Salida 2 3 6 2 4" xfId="37914" xr:uid="{D0A7D7D5-50B4-48D4-AD62-B1C7D2FA0A5B}"/>
    <cellStyle name="Salida 2 3 6 3" xfId="24207" xr:uid="{C63C4753-5E9F-46A8-AC4E-EEA845DB5967}"/>
    <cellStyle name="Salida 2 3 6 4" xfId="29701" xr:uid="{AAC32767-B2D7-49F2-8770-EB79AF63E8B4}"/>
    <cellStyle name="Salida 2 3 6 5" xfId="35185" xr:uid="{489C08F0-7630-473B-8182-BD363E277719}"/>
    <cellStyle name="Salida 2 4" xfId="6877" xr:uid="{CA3A31CD-B24E-489B-95D2-4521C4D81626}"/>
    <cellStyle name="Salida 2 4 2" xfId="15282" xr:uid="{42E22728-BFEF-4A09-982F-8236958F9A2E}"/>
    <cellStyle name="Salida 2 4 2 2" xfId="22569" xr:uid="{EB8D4A7F-4B16-4495-B66B-F95B9359298C}"/>
    <cellStyle name="Salida 2 4 2 2 2" xfId="28125" xr:uid="{2AB666F7-31D7-424D-8B2E-1D1EE7CF6668}"/>
    <cellStyle name="Salida 2 4 2 2 3" xfId="33619" xr:uid="{F5B7C42D-BC9C-4452-8546-F3C4068C71C6}"/>
    <cellStyle name="Salida 2 4 2 2 4" xfId="39103" xr:uid="{4F39B8EA-5265-45D7-AE44-DBB013163800}"/>
    <cellStyle name="Salida 2 4 2 3" xfId="25396" xr:uid="{7091E1BA-1977-4B2C-88CB-9DD3FF3064A4}"/>
    <cellStyle name="Salida 2 4 2 4" xfId="30890" xr:uid="{62623EB9-7DA0-4F91-A76D-46827BB5975F}"/>
    <cellStyle name="Salida 2 4 2 5" xfId="36374" xr:uid="{84AEE877-2AEB-4097-BCF3-CC52EA2CE9AF}"/>
    <cellStyle name="Salida 2 4 3" xfId="12191" xr:uid="{7E12A57A-D1B6-4A28-AC4F-A4206A7103CF}"/>
    <cellStyle name="Salida 2 4 4" xfId="17427" xr:uid="{774E8358-0B79-41DB-8CEF-2F4437574464}"/>
    <cellStyle name="Salida 2 4 5" xfId="19688" xr:uid="{981561CB-CB6C-466D-AC6E-6866403403BD}"/>
    <cellStyle name="Salida 2 4 6" xfId="10060" xr:uid="{1C6193C0-CE66-4CA2-A03F-12687E7F0C44}"/>
    <cellStyle name="Salida 2 4 6 2" xfId="21381" xr:uid="{684FC37D-75C6-4D18-8380-39EA10A32238}"/>
    <cellStyle name="Salida 2 4 6 2 2" xfId="26937" xr:uid="{F7D6151B-ACEB-4CBC-BD8C-117F0981B1CA}"/>
    <cellStyle name="Salida 2 4 6 2 3" xfId="32431" xr:uid="{04BF4F11-B910-4A72-8502-14F3F6439DA1}"/>
    <cellStyle name="Salida 2 4 6 2 4" xfId="37915" xr:uid="{8B65ECD0-A363-4063-A455-4A24253DF85F}"/>
    <cellStyle name="Salida 2 4 6 3" xfId="24208" xr:uid="{9BAD625E-1474-49B4-8A0D-F7087E598C74}"/>
    <cellStyle name="Salida 2 4 6 4" xfId="29702" xr:uid="{40140A4F-4B56-47A7-B59E-8F16E452D252}"/>
    <cellStyle name="Salida 2 4 6 5" xfId="35186" xr:uid="{D31898F6-7746-41BC-8DDC-8A18A49440E9}"/>
    <cellStyle name="Salida 2 5" xfId="15276" xr:uid="{8ADB1F9C-6E3D-4035-9B15-6B831DC3153E}"/>
    <cellStyle name="Salida 2 5 2" xfId="22563" xr:uid="{D797FCFB-2E1D-4333-991E-DDBC57431952}"/>
    <cellStyle name="Salida 2 5 2 2" xfId="28119" xr:uid="{3549979A-163E-48E1-950D-5FD29DC13E3F}"/>
    <cellStyle name="Salida 2 5 2 3" xfId="33613" xr:uid="{C9BADDA1-A72B-4E79-B721-DFF92CC244F8}"/>
    <cellStyle name="Salida 2 5 2 4" xfId="39097" xr:uid="{0624F25B-01E4-4B88-9A99-D94DE85EA0FA}"/>
    <cellStyle name="Salida 2 5 3" xfId="25390" xr:uid="{CC6345E2-93DA-4C37-9584-6CB699ABAF83}"/>
    <cellStyle name="Salida 2 5 4" xfId="30884" xr:uid="{AA3D05CB-748A-4D8C-A2E3-D2619994022D}"/>
    <cellStyle name="Salida 2 5 5" xfId="36368" xr:uid="{1187A539-6522-43B1-BAB2-F9954FF7608F}"/>
    <cellStyle name="Salida 2 6" xfId="12185" xr:uid="{B75EAD3E-1D08-4871-B907-715AFB4E6149}"/>
    <cellStyle name="Salida 2 7" xfId="17421" xr:uid="{6267E078-1430-4E5F-AB1B-198B1DDF0E9C}"/>
    <cellStyle name="Salida 2 8" xfId="19682" xr:uid="{705D780B-7468-4514-9E0A-2EF72E37C3AE}"/>
    <cellStyle name="Salida 2 9" xfId="10054" xr:uid="{141E4817-03F8-493D-B17C-C14BE996C228}"/>
    <cellStyle name="Salida 2 9 2" xfId="21375" xr:uid="{6624A14C-030B-4014-A458-75B31152B4F4}"/>
    <cellStyle name="Salida 2 9 2 2" xfId="26931" xr:uid="{5B4A4CAA-9D09-40B0-B00A-81E4EA6DAF9A}"/>
    <cellStyle name="Salida 2 9 2 3" xfId="32425" xr:uid="{3B28DF0E-C01B-4537-BFE4-42A3D3E4A54D}"/>
    <cellStyle name="Salida 2 9 2 4" xfId="37909" xr:uid="{0A7C17BF-3FEB-4DE4-8BAE-12731A4D5D2A}"/>
    <cellStyle name="Salida 2 9 3" xfId="24202" xr:uid="{639816A6-CF6E-4B06-911E-17F5466B252B}"/>
    <cellStyle name="Salida 2 9 4" xfId="29696" xr:uid="{81CDC03C-9875-433A-84FC-75B483B22417}"/>
    <cellStyle name="Salida 2 9 5" xfId="35180" xr:uid="{92F61458-755C-46A0-9428-7F6C7CFA333D}"/>
    <cellStyle name="Salida 3" xfId="682" xr:uid="{8E0E5009-5770-4341-B90E-75D3B073E36E}"/>
    <cellStyle name="Salida 3 2" xfId="6879" xr:uid="{F99FA22E-08E0-4C35-B5F9-1811F64FCB4B}"/>
    <cellStyle name="Salida 3 2 2" xfId="15284" xr:uid="{B2D48968-3E9B-4F8D-BAAF-4121A1E394FF}"/>
    <cellStyle name="Salida 3 2 2 2" xfId="22571" xr:uid="{C75D4FB1-8625-47ED-82E2-53EDE91064D9}"/>
    <cellStyle name="Salida 3 2 2 2 2" xfId="28127" xr:uid="{3C9FCF84-FDC2-496F-8B06-7190659B059E}"/>
    <cellStyle name="Salida 3 2 2 2 3" xfId="33621" xr:uid="{A526D9BE-9519-4C8C-914C-771336747BD2}"/>
    <cellStyle name="Salida 3 2 2 2 4" xfId="39105" xr:uid="{3FAF42BE-0213-467D-9922-DE0FB2C9EBB6}"/>
    <cellStyle name="Salida 3 2 2 3" xfId="25398" xr:uid="{515AD0E3-3783-4DE7-B731-19609A648657}"/>
    <cellStyle name="Salida 3 2 2 4" xfId="30892" xr:uid="{40B351AA-6939-47FC-AC6C-92C7526B1C48}"/>
    <cellStyle name="Salida 3 2 2 5" xfId="36376" xr:uid="{A2C2F2F2-3C71-4E6E-858C-6A308C9ADFCC}"/>
    <cellStyle name="Salida 3 2 3" xfId="12193" xr:uid="{9AC4EB9F-7AF3-4F0B-B10A-822B421C4D0A}"/>
    <cellStyle name="Salida 3 2 4" xfId="17429" xr:uid="{5C636181-158A-4A44-89DC-BB85B962A5F7}"/>
    <cellStyle name="Salida 3 2 5" xfId="19690" xr:uid="{A8E88007-DDC0-4352-AE2E-614E12A021D2}"/>
    <cellStyle name="Salida 3 2 6" xfId="10062" xr:uid="{70906A03-BF92-4B12-843A-77AEF0189089}"/>
    <cellStyle name="Salida 3 2 6 2" xfId="21383" xr:uid="{2E8376CE-385F-4409-9DF6-216D72F0AF2C}"/>
    <cellStyle name="Salida 3 2 6 2 2" xfId="26939" xr:uid="{82483690-4BA7-44D6-9D0F-B38FFB5ACF8A}"/>
    <cellStyle name="Salida 3 2 6 2 3" xfId="32433" xr:uid="{F4657EEF-A044-412C-844C-CCE9206AA146}"/>
    <cellStyle name="Salida 3 2 6 2 4" xfId="37917" xr:uid="{A39006F3-BE99-4B84-9841-58E1CA94D6A8}"/>
    <cellStyle name="Salida 3 2 6 3" xfId="24210" xr:uid="{1698D122-D1E2-4C90-BB90-C604C8D94D26}"/>
    <cellStyle name="Salida 3 2 6 4" xfId="29704" xr:uid="{D13A6CD3-28C4-4AB2-84AC-9EBEE088D405}"/>
    <cellStyle name="Salida 3 2 6 5" xfId="35188" xr:uid="{72182D3F-AEBD-4BE8-8ABA-8BFD2E384958}"/>
    <cellStyle name="Salida 3 3" xfId="15283" xr:uid="{DAEA15AD-4B07-4F00-9E74-5BFF8EDC18C3}"/>
    <cellStyle name="Salida 3 3 2" xfId="22570" xr:uid="{9BCFDD02-0089-4C84-A39D-0AA0F0E10811}"/>
    <cellStyle name="Salida 3 3 2 2" xfId="28126" xr:uid="{958931C7-D817-441A-9C24-D53213A3B747}"/>
    <cellStyle name="Salida 3 3 2 3" xfId="33620" xr:uid="{A5EEBC51-1F44-4CA4-BAB9-ADD7BA07DC0C}"/>
    <cellStyle name="Salida 3 3 2 4" xfId="39104" xr:uid="{29A8B188-125E-411F-928F-89742F1A90EA}"/>
    <cellStyle name="Salida 3 3 3" xfId="25397" xr:uid="{41BD88BF-1275-494C-BB3C-9509ED775CD4}"/>
    <cellStyle name="Salida 3 3 4" xfId="30891" xr:uid="{D2DD4E2C-333B-46A3-9053-96CF22A1FB6C}"/>
    <cellStyle name="Salida 3 3 5" xfId="36375" xr:uid="{A209EE6A-741A-40C2-B7BE-6367BEE1DF45}"/>
    <cellStyle name="Salida 3 4" xfId="12192" xr:uid="{2B77C357-31EE-4FA0-B64C-2EAC5C793A56}"/>
    <cellStyle name="Salida 3 5" xfId="17428" xr:uid="{E27FE656-065D-460D-9A52-266162B37654}"/>
    <cellStyle name="Salida 3 6" xfId="19689" xr:uid="{D07E2ADD-7009-4B64-8CC9-B030606F16D5}"/>
    <cellStyle name="Salida 3 7" xfId="10061" xr:uid="{34604FAC-9F76-49A3-8099-69BDD2FF25EA}"/>
    <cellStyle name="Salida 3 7 2" xfId="21382" xr:uid="{6A59598D-39B2-4222-A338-BC01D6E6A003}"/>
    <cellStyle name="Salida 3 7 2 2" xfId="26938" xr:uid="{CA6C9C60-FFA1-4D17-A9BF-DD1CAD579180}"/>
    <cellStyle name="Salida 3 7 2 3" xfId="32432" xr:uid="{509F721A-F2A5-4EA1-A168-6772174C1BB8}"/>
    <cellStyle name="Salida 3 7 2 4" xfId="37916" xr:uid="{105EF307-DB30-4500-B982-402823799043}"/>
    <cellStyle name="Salida 3 7 3" xfId="24209" xr:uid="{64FD3AE6-A5C0-4D4B-99B2-AED26F7752AF}"/>
    <cellStyle name="Salida 3 7 4" xfId="29703" xr:uid="{B86E3F68-DD56-4346-9E39-296410EBD161}"/>
    <cellStyle name="Salida 3 7 5" xfId="35187" xr:uid="{4B6C0B82-625F-4C81-A70A-AB6F4F9F3938}"/>
    <cellStyle name="Salida 3 8" xfId="6878" xr:uid="{A0B4D257-C50C-4CA1-870E-9E5A5BBF5B59}"/>
    <cellStyle name="Salida 4" xfId="683" xr:uid="{B9DCF432-BF9B-466C-B922-3BA0E8D7FC06}"/>
    <cellStyle name="Salida 4 2" xfId="15285" xr:uid="{DA563143-4F88-470F-8BE9-5D4C745B781F}"/>
    <cellStyle name="Salida 4 2 2" xfId="22572" xr:uid="{28617834-58BF-4150-8BDC-ADA9FB170DF3}"/>
    <cellStyle name="Salida 4 2 2 2" xfId="28128" xr:uid="{AFC6E85C-6A8F-47E3-8BB4-2EC0D732DD27}"/>
    <cellStyle name="Salida 4 2 2 3" xfId="33622" xr:uid="{84E0FEF9-4D39-48B2-B3B6-CBFD1B18BA15}"/>
    <cellStyle name="Salida 4 2 2 4" xfId="39106" xr:uid="{7515FB82-51E5-4CFD-99D1-CD44C9B4053C}"/>
    <cellStyle name="Salida 4 2 3" xfId="25399" xr:uid="{EB0131FD-1848-48E7-A97C-678BBB5FABE5}"/>
    <cellStyle name="Salida 4 2 4" xfId="30893" xr:uid="{B99DC306-5920-4298-BE01-4510C015CA9C}"/>
    <cellStyle name="Salida 4 2 5" xfId="36377" xr:uid="{2934A9BA-5D15-4624-A207-9919F598EB21}"/>
    <cellStyle name="Salida 4 3" xfId="12194" xr:uid="{C1A57355-2DBF-4790-8385-2697C2AFBC2F}"/>
    <cellStyle name="Salida 4 4" xfId="17430" xr:uid="{B3EBADC1-5F17-4AAA-B8FC-CFA10622432E}"/>
    <cellStyle name="Salida 4 5" xfId="19691" xr:uid="{897FAC5C-3014-4E51-8549-79657B326F62}"/>
    <cellStyle name="Salida 4 6" xfId="10063" xr:uid="{2A871C98-982A-41F7-89B1-B148EE5AB32B}"/>
    <cellStyle name="Salida 4 6 2" xfId="21384" xr:uid="{9118C99B-10E9-44E1-80AC-9D3EC6B50C3B}"/>
    <cellStyle name="Salida 4 6 2 2" xfId="26940" xr:uid="{9A71F2F2-D29D-4805-88D6-BACA135F7664}"/>
    <cellStyle name="Salida 4 6 2 3" xfId="32434" xr:uid="{AA58CAA8-F9E7-4B95-8126-2E4AE8CE8BF5}"/>
    <cellStyle name="Salida 4 6 2 4" xfId="37918" xr:uid="{F6D836D7-98A1-4F1D-88D5-943E0463172E}"/>
    <cellStyle name="Salida 4 6 3" xfId="24211" xr:uid="{9974D51E-5A9B-4BED-AF81-7BD765D692F7}"/>
    <cellStyle name="Salida 4 6 4" xfId="29705" xr:uid="{A258C2EF-2362-457C-80A4-2745A5A1D925}"/>
    <cellStyle name="Salida 4 6 5" xfId="35189" xr:uid="{695507C2-F730-4969-9280-38F3A74882B5}"/>
    <cellStyle name="Salida 4 7" xfId="6880" xr:uid="{5BCF6FDE-7EF0-45E4-815F-64E4420C47D5}"/>
    <cellStyle name="Salida 5" xfId="684" xr:uid="{C491424B-41C4-497C-9FD4-68F6435723E9}"/>
    <cellStyle name="Salida 6" xfId="685" xr:uid="{79FF9BB0-5459-42B4-AC17-A10291783090}"/>
    <cellStyle name="Salida 7" xfId="686" xr:uid="{780E367C-7642-4E01-B4FB-7F28E0F79188}"/>
    <cellStyle name="Style 1" xfId="6881" xr:uid="{96E5E56A-7211-4347-AC9D-ADFFBE3228A8}"/>
    <cellStyle name="Style 1 10" xfId="19692" xr:uid="{2AD7F489-FAE1-48ED-B90C-152CFD24B2C1}"/>
    <cellStyle name="Style 1 11" xfId="10064" xr:uid="{68CA09B0-17C5-4488-9A07-B94A61C7A493}"/>
    <cellStyle name="Style 1 11 2" xfId="21385" xr:uid="{57853D0F-23D5-401B-A63C-182EAEF9D29C}"/>
    <cellStyle name="Style 1 11 2 2" xfId="26941" xr:uid="{E345EC0A-038D-4509-B35A-6193207150D4}"/>
    <cellStyle name="Style 1 11 2 3" xfId="32435" xr:uid="{C83DB9D0-AEC5-4048-B9BA-49FBA55DF705}"/>
    <cellStyle name="Style 1 11 2 4" xfId="37919" xr:uid="{A3A53E69-16A0-41E8-B300-CFB0087AD1BD}"/>
    <cellStyle name="Style 1 11 3" xfId="24212" xr:uid="{B1CDF059-B816-4E33-88C1-820305B1E2A8}"/>
    <cellStyle name="Style 1 11 4" xfId="29706" xr:uid="{C7D79B52-66B7-4B04-8C10-A27FCC495D14}"/>
    <cellStyle name="Style 1 11 5" xfId="35190" xr:uid="{1B6C4A0E-E78D-479B-B49C-550C630311C7}"/>
    <cellStyle name="Style 1 2" xfId="6882" xr:uid="{34DFA356-D7BE-4762-A554-6734E984E3F3}"/>
    <cellStyle name="Style 1 2 2" xfId="6883" xr:uid="{2324A9BE-5740-460E-A795-EBB28552C78F}"/>
    <cellStyle name="Style 1 2 2 2" xfId="15288" xr:uid="{F7230B82-8040-4D65-BBC5-06AB4C46A2BF}"/>
    <cellStyle name="Style 1 2 2 2 2" xfId="22575" xr:uid="{F2B6741C-D80A-41FC-825F-3F62E05D7BAE}"/>
    <cellStyle name="Style 1 2 2 2 2 2" xfId="28131" xr:uid="{776AD942-F4ED-4D6E-B444-4321956D801C}"/>
    <cellStyle name="Style 1 2 2 2 2 3" xfId="33625" xr:uid="{B8206F47-CF4E-4B6B-AC55-A4B5C5A98055}"/>
    <cellStyle name="Style 1 2 2 2 2 4" xfId="39109" xr:uid="{68DF3E77-D97B-4A03-9C2D-1198B4CC7EB6}"/>
    <cellStyle name="Style 1 2 2 2 3" xfId="25402" xr:uid="{71DF9F43-3D02-41C6-8D84-922024148867}"/>
    <cellStyle name="Style 1 2 2 2 4" xfId="30896" xr:uid="{7F314D51-08D8-4803-ACF2-A367CE3875A0}"/>
    <cellStyle name="Style 1 2 2 2 5" xfId="36380" xr:uid="{2894BBEF-B8D2-4975-8EF8-0F0125CF8D7C}"/>
    <cellStyle name="Style 1 2 2 3" xfId="12197" xr:uid="{4C5AB088-07BB-411D-9790-9AC5183C6368}"/>
    <cellStyle name="Style 1 2 2 4" xfId="17433" xr:uid="{9D2B83F9-63F2-4721-9DA3-F320ED96B963}"/>
    <cellStyle name="Style 1 2 2 5" xfId="19694" xr:uid="{73510C03-90A4-48F3-9171-4672A43D2D21}"/>
    <cellStyle name="Style 1 2 2 6" xfId="10066" xr:uid="{58531E11-EE32-407D-8490-8E50C74D56D1}"/>
    <cellStyle name="Style 1 2 2 6 2" xfId="21387" xr:uid="{C7A43383-7A0E-4A38-850A-97E02D8B0D12}"/>
    <cellStyle name="Style 1 2 2 6 2 2" xfId="26943" xr:uid="{6F4AF33F-023B-4D5F-AE0B-D28866CDEBF2}"/>
    <cellStyle name="Style 1 2 2 6 2 3" xfId="32437" xr:uid="{2485EC67-A147-4F21-BE0A-26A1086B4A95}"/>
    <cellStyle name="Style 1 2 2 6 2 4" xfId="37921" xr:uid="{F6CE3DCE-0CA0-4094-828F-F505242BF47F}"/>
    <cellStyle name="Style 1 2 2 6 3" xfId="24214" xr:uid="{5C8E474E-02CE-4637-BD28-A67AD309397F}"/>
    <cellStyle name="Style 1 2 2 6 4" xfId="29708" xr:uid="{68B845BE-C4FC-4B9C-A632-8C16CC182EC4}"/>
    <cellStyle name="Style 1 2 2 6 5" xfId="35192" xr:uid="{7CE5ABD6-4354-4E2C-8E1D-1F9AFA2DEEE4}"/>
    <cellStyle name="Style 1 2 3" xfId="7117" xr:uid="{6E7E7169-AC65-4041-9004-54649607D463}"/>
    <cellStyle name="Style 1 2 3 2" xfId="15289" xr:uid="{CD9B70DF-819D-43E9-8F97-717F5B4F3F46}"/>
    <cellStyle name="Style 1 2 3 2 2" xfId="22576" xr:uid="{FA377B45-4048-4F8F-919F-CE1300E58A33}"/>
    <cellStyle name="Style 1 2 3 2 2 2" xfId="28132" xr:uid="{61837ECF-D19D-4D70-8AE7-8A0500CCB29A}"/>
    <cellStyle name="Style 1 2 3 2 2 3" xfId="33626" xr:uid="{3B3F49A9-2794-4F7B-86DB-3BF528B6228D}"/>
    <cellStyle name="Style 1 2 3 2 2 4" xfId="39110" xr:uid="{EFAF44FE-D847-4419-9AF4-3906886D4FDC}"/>
    <cellStyle name="Style 1 2 3 2 3" xfId="25403" xr:uid="{C1A1ED62-77D9-4116-B12B-434327C60C98}"/>
    <cellStyle name="Style 1 2 3 2 4" xfId="30897" xr:uid="{1889DBBE-421F-44A4-B0C6-AAAED7B7CE08}"/>
    <cellStyle name="Style 1 2 3 2 5" xfId="36381" xr:uid="{F6034FD5-F00C-4396-A130-05BE52A276B5}"/>
    <cellStyle name="Style 1 2 3 3" xfId="12498" xr:uid="{716E4E85-3DEE-405A-9B11-454BD3FA29D5}"/>
    <cellStyle name="Style 1 2 3 4" xfId="10067" xr:uid="{E4612CAA-9F69-4D95-A594-9CE12386FDC2}"/>
    <cellStyle name="Style 1 2 3 4 2" xfId="21388" xr:uid="{7629F508-CD72-4C61-ABF1-B7326278F02A}"/>
    <cellStyle name="Style 1 2 3 4 2 2" xfId="26944" xr:uid="{E5BAFA42-3FDD-46B0-9357-2410C70A89ED}"/>
    <cellStyle name="Style 1 2 3 4 2 3" xfId="32438" xr:uid="{A0BBDDCB-69A9-4AA5-A633-AEB4CFB1F706}"/>
    <cellStyle name="Style 1 2 3 4 2 4" xfId="37922" xr:uid="{1766D816-30A1-4EE9-AB04-25931DBC8FD8}"/>
    <cellStyle name="Style 1 2 3 4 3" xfId="24215" xr:uid="{999C0435-4B50-4C47-9F1F-35F0EA600D90}"/>
    <cellStyle name="Style 1 2 3 4 4" xfId="29709" xr:uid="{2CA528F2-4337-4F90-AAFA-0A15BAA562DD}"/>
    <cellStyle name="Style 1 2 3 4 5" xfId="35193" xr:uid="{9C00A0E6-856E-4E80-A1B7-392BC35B000B}"/>
    <cellStyle name="Style 1 2 4" xfId="10068" xr:uid="{58DBF056-5979-446B-9263-F9DB083D29C4}"/>
    <cellStyle name="Style 1 2 4 2" xfId="21389" xr:uid="{1425A358-AA84-470A-8035-ED8B979C3B99}"/>
    <cellStyle name="Style 1 2 4 2 2" xfId="26945" xr:uid="{68CB48D2-4F6D-4E3E-B772-57024046B3FF}"/>
    <cellStyle name="Style 1 2 4 2 3" xfId="32439" xr:uid="{5CC7D5A0-A06B-411A-8EB5-FE4322E40978}"/>
    <cellStyle name="Style 1 2 4 2 4" xfId="37923" xr:uid="{D45BB785-8ABB-41BB-AB45-185C48B4A6F8}"/>
    <cellStyle name="Style 1 2 4 3" xfId="24216" xr:uid="{6CB12876-FE80-436C-BC86-27D62095A79F}"/>
    <cellStyle name="Style 1 2 4 4" xfId="29710" xr:uid="{755937B2-8C78-497E-9906-8FEAF5BA5DE0}"/>
    <cellStyle name="Style 1 2 4 5" xfId="35194" xr:uid="{32FCFD83-0D04-4AA8-BA64-ACAEA7ACDAEF}"/>
    <cellStyle name="Style 1 2 5" xfId="15287" xr:uid="{EFEAE9C0-89FE-4133-B699-F120C7788A80}"/>
    <cellStyle name="Style 1 2 5 2" xfId="22574" xr:uid="{F6FAC077-6009-4048-ABF1-D3809FB81749}"/>
    <cellStyle name="Style 1 2 5 2 2" xfId="28130" xr:uid="{94184F04-076F-4ECF-9B2E-E57EDA26C77B}"/>
    <cellStyle name="Style 1 2 5 2 3" xfId="33624" xr:uid="{DE6667BE-3ACE-4791-8C47-908AA3CBD42B}"/>
    <cellStyle name="Style 1 2 5 2 4" xfId="39108" xr:uid="{CCE73EE2-FB62-4B75-B941-2E2E4124E469}"/>
    <cellStyle name="Style 1 2 5 3" xfId="25401" xr:uid="{66556621-4F01-4DF4-AE98-9A4367F5D4A8}"/>
    <cellStyle name="Style 1 2 5 4" xfId="30895" xr:uid="{013922BE-73EA-4D87-80D8-80A1FEAA0946}"/>
    <cellStyle name="Style 1 2 5 5" xfId="36379" xr:uid="{45255C74-8D6B-4F9E-81A2-14A7F51C7C98}"/>
    <cellStyle name="Style 1 2 6" xfId="12196" xr:uid="{E978A7F2-C631-42C0-97D5-E89D17A37860}"/>
    <cellStyle name="Style 1 2 7" xfId="17432" xr:uid="{37D778A3-99A9-4286-BE40-130E64E522F2}"/>
    <cellStyle name="Style 1 2 8" xfId="19693" xr:uid="{1430C83D-62E3-4F7F-AD65-D35E33E2C550}"/>
    <cellStyle name="Style 1 2 9" xfId="10065" xr:uid="{9A0384F2-5FCB-499D-8F2E-2C534731D87B}"/>
    <cellStyle name="Style 1 2 9 2" xfId="21386" xr:uid="{7CECE8CF-8FC9-499F-AB47-485749B290C0}"/>
    <cellStyle name="Style 1 2 9 2 2" xfId="26942" xr:uid="{61C913E2-4089-4F3C-B4C9-77D94B1D54BC}"/>
    <cellStyle name="Style 1 2 9 2 3" xfId="32436" xr:uid="{78DABE7D-AF58-44AE-AA4D-8AD618458186}"/>
    <cellStyle name="Style 1 2 9 2 4" xfId="37920" xr:uid="{A450E7EF-7FBF-4B55-9392-EE52C8CC3542}"/>
    <cellStyle name="Style 1 2 9 3" xfId="24213" xr:uid="{DFA7B149-C708-41CD-81CD-E254DA8056B5}"/>
    <cellStyle name="Style 1 2 9 4" xfId="29707" xr:uid="{EAAAFE42-C489-4B72-9628-99EF01348A71}"/>
    <cellStyle name="Style 1 2 9 5" xfId="35191" xr:uid="{278E9D26-11E8-4F8F-A3BC-6FC7C5DA0536}"/>
    <cellStyle name="Style 1 3" xfId="6884" xr:uid="{D73451AE-9726-4456-93BA-AF92B45C31BF}"/>
    <cellStyle name="Style 1 3 2" xfId="6885" xr:uid="{160551FB-BCE5-41EA-BBAE-FD2CFEAE6A97}"/>
    <cellStyle name="Style 1 3 2 2" xfId="15291" xr:uid="{26A08374-5139-4C26-AC56-12254BAD4F2E}"/>
    <cellStyle name="Style 1 3 2 2 2" xfId="22578" xr:uid="{F0C429EE-72CA-4CE4-85F9-92F1C2D9EA39}"/>
    <cellStyle name="Style 1 3 2 2 2 2" xfId="28134" xr:uid="{1251CD44-63A7-409B-ACAF-B03843B6CB59}"/>
    <cellStyle name="Style 1 3 2 2 2 3" xfId="33628" xr:uid="{95EE2E0E-9CF8-4E27-AD14-41C93E8E8610}"/>
    <cellStyle name="Style 1 3 2 2 2 4" xfId="39112" xr:uid="{DB190422-BB0C-4DFA-9280-A0D8712D066B}"/>
    <cellStyle name="Style 1 3 2 2 3" xfId="25405" xr:uid="{FC99A64D-20A1-4763-9E3A-1318C56CA313}"/>
    <cellStyle name="Style 1 3 2 2 4" xfId="30899" xr:uid="{45E92481-CF47-48D9-AAE4-1CFF28E77D22}"/>
    <cellStyle name="Style 1 3 2 2 5" xfId="36383" xr:uid="{18E7E6F1-012E-4A96-84E7-D8048C0619ED}"/>
    <cellStyle name="Style 1 3 2 3" xfId="12199" xr:uid="{205166E9-3518-4731-A755-CC32D548E0FE}"/>
    <cellStyle name="Style 1 3 2 4" xfId="17435" xr:uid="{F6EF9404-0258-4C47-B453-DE675CA76A9A}"/>
    <cellStyle name="Style 1 3 2 5" xfId="19696" xr:uid="{D668BA08-3E08-4BE9-80A4-0FBCA3FB6ECE}"/>
    <cellStyle name="Style 1 3 2 6" xfId="10070" xr:uid="{C5E3E1DA-6134-4D02-8E5F-B3322886E22D}"/>
    <cellStyle name="Style 1 3 2 6 2" xfId="21391" xr:uid="{652F66B4-9499-4E18-BA41-43B02B82CF5C}"/>
    <cellStyle name="Style 1 3 2 6 2 2" xfId="26947" xr:uid="{E5387D8B-BC07-4F92-BDFF-E5821B501FC8}"/>
    <cellStyle name="Style 1 3 2 6 2 3" xfId="32441" xr:uid="{08B3F838-CF9B-42DA-AE4F-F00CE7854175}"/>
    <cellStyle name="Style 1 3 2 6 2 4" xfId="37925" xr:uid="{649B2035-6BB3-4DE4-84E9-CB6E66B3BCD1}"/>
    <cellStyle name="Style 1 3 2 6 3" xfId="24218" xr:uid="{5ACAA8C1-B9DA-4C6D-9085-6F7CAA8AFB8D}"/>
    <cellStyle name="Style 1 3 2 6 4" xfId="29712" xr:uid="{9A79F93F-9A4D-4394-8037-CE09FAB48166}"/>
    <cellStyle name="Style 1 3 2 6 5" xfId="35196" xr:uid="{0943E326-2B58-4DB6-B16C-E661C316698C}"/>
    <cellStyle name="Style 1 3 3" xfId="7213" xr:uid="{C5161799-2785-453C-84F0-79A23CFD3488}"/>
    <cellStyle name="Style 1 3 3 2" xfId="15292" xr:uid="{84573E23-422F-4C52-97C6-A7043950D17D}"/>
    <cellStyle name="Style 1 3 3 2 2" xfId="22579" xr:uid="{669FD2F1-07F7-4B06-9F54-ADF05A4655DA}"/>
    <cellStyle name="Style 1 3 3 2 2 2" xfId="28135" xr:uid="{319FF01A-E23C-468C-B854-AB33F5931EB8}"/>
    <cellStyle name="Style 1 3 3 2 2 3" xfId="33629" xr:uid="{46D277AB-E085-4FE7-BA71-81B695D02834}"/>
    <cellStyle name="Style 1 3 3 2 2 4" xfId="39113" xr:uid="{7B3DB771-02D3-4E5A-B35A-E17295BA367A}"/>
    <cellStyle name="Style 1 3 3 2 3" xfId="25406" xr:uid="{2567482C-125B-4A9C-9A3D-9009466D9AB8}"/>
    <cellStyle name="Style 1 3 3 2 4" xfId="30900" xr:uid="{13D6B2BE-9B21-4AEA-923A-AA0CFEA2A9B3}"/>
    <cellStyle name="Style 1 3 3 2 5" xfId="36384" xr:uid="{00444B11-038A-4435-8C46-4EE3232A4134}"/>
    <cellStyle name="Style 1 3 3 3" xfId="12499" xr:uid="{3DFB17BD-9CA1-4878-94A7-365E54E74327}"/>
    <cellStyle name="Style 1 3 3 4" xfId="10071" xr:uid="{DC2FA90C-8003-4C70-A146-87279851B591}"/>
    <cellStyle name="Style 1 3 3 4 2" xfId="21392" xr:uid="{E7CCD787-A673-4CE5-BEF3-4DCBD6F5BC05}"/>
    <cellStyle name="Style 1 3 3 4 2 2" xfId="26948" xr:uid="{924CDC19-5B60-4DB7-A89D-D6EB347CEECC}"/>
    <cellStyle name="Style 1 3 3 4 2 3" xfId="32442" xr:uid="{7442BC44-5952-4485-B736-43FCD8FAD5B2}"/>
    <cellStyle name="Style 1 3 3 4 2 4" xfId="37926" xr:uid="{899BA54A-BCEC-4E4B-9514-EA96E8D89883}"/>
    <cellStyle name="Style 1 3 3 4 3" xfId="24219" xr:uid="{80B28F17-0138-4053-9ACC-7371EA445568}"/>
    <cellStyle name="Style 1 3 3 4 4" xfId="29713" xr:uid="{B63B060B-5F04-4EC8-A1C4-FC1612D75BB7}"/>
    <cellStyle name="Style 1 3 3 4 5" xfId="35197" xr:uid="{6517E289-FB04-4AF6-970A-68EDBB05633A}"/>
    <cellStyle name="Style 1 3 4" xfId="10072" xr:uid="{1B8E1050-E3C6-4B92-A6BA-5D8C51752AE6}"/>
    <cellStyle name="Style 1 3 4 2" xfId="21393" xr:uid="{A8C53E84-D648-4A91-A36C-C331733F2762}"/>
    <cellStyle name="Style 1 3 4 2 2" xfId="26949" xr:uid="{5D03F9F1-3633-4293-8719-275CA9E13A10}"/>
    <cellStyle name="Style 1 3 4 2 3" xfId="32443" xr:uid="{5481047A-631B-48EA-80B2-D73205C147D5}"/>
    <cellStyle name="Style 1 3 4 2 4" xfId="37927" xr:uid="{E0660B03-3C17-4D87-ADF4-8E0A61CF998D}"/>
    <cellStyle name="Style 1 3 4 3" xfId="24220" xr:uid="{1B81C7A3-7CDC-432C-90C3-86519ED7A72F}"/>
    <cellStyle name="Style 1 3 4 4" xfId="29714" xr:uid="{FE1107B2-CE80-471F-A830-CB3911E05E2F}"/>
    <cellStyle name="Style 1 3 4 5" xfId="35198" xr:uid="{69D09A06-F27F-4A5F-BEEE-13AC83E8D3C7}"/>
    <cellStyle name="Style 1 3 5" xfId="15290" xr:uid="{331BE378-F6D4-468F-B027-332BF08C902E}"/>
    <cellStyle name="Style 1 3 5 2" xfId="22577" xr:uid="{7492517A-37DC-47A0-9D46-8EB32F863E68}"/>
    <cellStyle name="Style 1 3 5 2 2" xfId="28133" xr:uid="{38CDFC0C-92B9-4181-8E6D-4C06BB42DA4A}"/>
    <cellStyle name="Style 1 3 5 2 3" xfId="33627" xr:uid="{666A6E6A-24B2-450C-A51E-EE5EC590B697}"/>
    <cellStyle name="Style 1 3 5 2 4" xfId="39111" xr:uid="{EE67A0EE-5AF6-458D-959E-E52CF62B51CA}"/>
    <cellStyle name="Style 1 3 5 3" xfId="25404" xr:uid="{EB39845C-0F3D-4139-B173-02CEDA92FF65}"/>
    <cellStyle name="Style 1 3 5 4" xfId="30898" xr:uid="{50F9F8F5-0B0B-4771-B0C6-FD3A3C5CB34B}"/>
    <cellStyle name="Style 1 3 5 5" xfId="36382" xr:uid="{B66EBC93-B992-4877-83D1-764961BFB754}"/>
    <cellStyle name="Style 1 3 6" xfId="12198" xr:uid="{7DD025BE-4072-4FE0-A1D0-EA95E0821656}"/>
    <cellStyle name="Style 1 3 7" xfId="17434" xr:uid="{8E161741-15F4-497F-85E1-D170CE2B78DF}"/>
    <cellStyle name="Style 1 3 8" xfId="19695" xr:uid="{1A1D6D4A-592A-4A69-A1B4-C05DA1FC7168}"/>
    <cellStyle name="Style 1 3 9" xfId="10069" xr:uid="{5F1140C5-7BAC-486B-A2D4-6D39ED840340}"/>
    <cellStyle name="Style 1 3 9 2" xfId="21390" xr:uid="{B2F7A73B-7EF9-4ABF-8340-3AFEAA010920}"/>
    <cellStyle name="Style 1 3 9 2 2" xfId="26946" xr:uid="{46D3248C-D80E-4096-8189-13D6FF877D4B}"/>
    <cellStyle name="Style 1 3 9 2 3" xfId="32440" xr:uid="{2515C423-23FF-480D-8850-46138F8F2D0D}"/>
    <cellStyle name="Style 1 3 9 2 4" xfId="37924" xr:uid="{492632C9-C181-4FCD-BD5A-1A450233E4EC}"/>
    <cellStyle name="Style 1 3 9 3" xfId="24217" xr:uid="{E7EE8A3E-5952-44B9-9269-A52D809C95D3}"/>
    <cellStyle name="Style 1 3 9 4" xfId="29711" xr:uid="{61B386B7-8D18-49E0-8D69-D716CC0A287A}"/>
    <cellStyle name="Style 1 3 9 5" xfId="35195" xr:uid="{CDE43CE4-D848-47A9-A814-06418D2A2420}"/>
    <cellStyle name="Style 1 4" xfId="6886" xr:uid="{3C97BA5E-ADE5-4ED4-97FA-947249479D57}"/>
    <cellStyle name="Style 1 4 2" xfId="15293" xr:uid="{BD181F17-7E6E-4B73-A839-4E7D6439A76C}"/>
    <cellStyle name="Style 1 4 2 2" xfId="22580" xr:uid="{0A453555-8F2F-4206-AAC5-CAAB0D827050}"/>
    <cellStyle name="Style 1 4 2 2 2" xfId="28136" xr:uid="{84BC1A7B-7C1E-4FB6-900A-405DBD910AC9}"/>
    <cellStyle name="Style 1 4 2 2 3" xfId="33630" xr:uid="{C9751E71-463A-4857-B98E-9233BBA89EFB}"/>
    <cellStyle name="Style 1 4 2 2 4" xfId="39114" xr:uid="{27B20D73-C457-4F0A-B54B-8DB31959B158}"/>
    <cellStyle name="Style 1 4 2 3" xfId="25407" xr:uid="{57B05989-8A36-43FA-AAA4-EC8B94829179}"/>
    <cellStyle name="Style 1 4 2 4" xfId="30901" xr:uid="{B0D3EF52-47F2-47E5-94CC-201581E219B9}"/>
    <cellStyle name="Style 1 4 2 5" xfId="36385" xr:uid="{F856F803-0BD3-422D-9302-1D3BC7A574C8}"/>
    <cellStyle name="Style 1 4 3" xfId="12200" xr:uid="{913F85B1-B3DE-4F15-9695-F210BD5F74AB}"/>
    <cellStyle name="Style 1 4 4" xfId="17436" xr:uid="{E3A74F8A-CE9F-41EB-9238-1B6580379B2B}"/>
    <cellStyle name="Style 1 4 5" xfId="19697" xr:uid="{CF27BB2A-98F5-46A4-ACC0-E19B57F63BB3}"/>
    <cellStyle name="Style 1 4 6" xfId="10073" xr:uid="{26DFE238-6289-4AF4-A922-B97F4A007B6E}"/>
    <cellStyle name="Style 1 4 6 2" xfId="21394" xr:uid="{86AFFDC2-B259-4054-8A11-49C3006F66AA}"/>
    <cellStyle name="Style 1 4 6 2 2" xfId="26950" xr:uid="{A77BCCDE-6569-4B59-B923-CF95A74BAA05}"/>
    <cellStyle name="Style 1 4 6 2 3" xfId="32444" xr:uid="{B5BAAA90-957A-4904-9B0B-38EB5D40B10C}"/>
    <cellStyle name="Style 1 4 6 2 4" xfId="37928" xr:uid="{309D7E43-28D2-40A5-808B-D6B1FC7C7912}"/>
    <cellStyle name="Style 1 4 6 3" xfId="24221" xr:uid="{851FF763-E2CB-4C69-A2EE-A0AE06DF8E23}"/>
    <cellStyle name="Style 1 4 6 4" xfId="29715" xr:uid="{9D1CB381-968B-4DA1-B493-432B2DFB9CDA}"/>
    <cellStyle name="Style 1 4 6 5" xfId="35199" xr:uid="{81211C57-26AB-4152-9350-10B73D9428F5}"/>
    <cellStyle name="Style 1 5" xfId="7116" xr:uid="{2559CF16-16F7-4BB3-9CAB-F8B4E4BF3AA2}"/>
    <cellStyle name="Style 1 5 2" xfId="15294" xr:uid="{C7E558E1-F6B7-40FC-B3AE-785C67BD1F59}"/>
    <cellStyle name="Style 1 5 2 2" xfId="22581" xr:uid="{BBAA4437-8D7F-4FC0-BB6E-FE74993F281F}"/>
    <cellStyle name="Style 1 5 2 2 2" xfId="28137" xr:uid="{3D443C96-BA87-48F7-AEFA-7FD1E33FB522}"/>
    <cellStyle name="Style 1 5 2 2 3" xfId="33631" xr:uid="{127B78DF-B8B9-4C2F-8295-2BBA0FE87171}"/>
    <cellStyle name="Style 1 5 2 2 4" xfId="39115" xr:uid="{C4BC3BAC-A38A-43CF-9642-EA77AEF7860B}"/>
    <cellStyle name="Style 1 5 2 3" xfId="25408" xr:uid="{B01DC278-98DC-4005-857E-4A8B7081561A}"/>
    <cellStyle name="Style 1 5 2 4" xfId="30902" xr:uid="{F6895FAE-01ED-46FB-A46B-8FA9EEC8D1EE}"/>
    <cellStyle name="Style 1 5 2 5" xfId="36386" xr:uid="{373EE793-FF8B-4C77-97C5-F258E65B2B86}"/>
    <cellStyle name="Style 1 5 3" xfId="12497" xr:uid="{B5B4C912-771D-4599-AE86-7A7ACAFDC830}"/>
    <cellStyle name="Style 1 5 4" xfId="10074" xr:uid="{01D1CEBD-A7A5-4C7F-9883-96D728147107}"/>
    <cellStyle name="Style 1 5 4 2" xfId="21395" xr:uid="{E2F0E9EE-647A-4744-A651-542EBA6AC94F}"/>
    <cellStyle name="Style 1 5 4 2 2" xfId="26951" xr:uid="{7236F5E6-7FD8-4289-AC0F-6B1C50B9C26E}"/>
    <cellStyle name="Style 1 5 4 2 3" xfId="32445" xr:uid="{2E79B5F4-283B-4E27-9332-528342E64CF9}"/>
    <cellStyle name="Style 1 5 4 2 4" xfId="37929" xr:uid="{6D6CA288-1F1C-4956-9B9E-D4BA098DB6EB}"/>
    <cellStyle name="Style 1 5 4 3" xfId="24222" xr:uid="{E4E6AE39-B390-4B7F-B7B2-FC94FE24FA32}"/>
    <cellStyle name="Style 1 5 4 4" xfId="29716" xr:uid="{7A27B383-43CB-4A9A-BA56-F4CA00EF55E8}"/>
    <cellStyle name="Style 1 5 4 5" xfId="35200" xr:uid="{3607BA45-242C-4718-9994-1AE0B8B49D22}"/>
    <cellStyle name="Style 1 6" xfId="10075" xr:uid="{5A662D10-BE5D-4580-BB44-63A6AABA09EB}"/>
    <cellStyle name="Style 1 6 2" xfId="21396" xr:uid="{93DE3DD7-7EEE-4881-9861-DF8F57110A91}"/>
    <cellStyle name="Style 1 6 2 2" xfId="26952" xr:uid="{6D354766-75E5-4FBB-91D5-46FD7E230F99}"/>
    <cellStyle name="Style 1 6 2 3" xfId="32446" xr:uid="{5F8DAE04-3A8F-49DA-A4C6-3B6650A06450}"/>
    <cellStyle name="Style 1 6 2 4" xfId="37930" xr:uid="{00365869-C424-4684-9146-90D83ED0C450}"/>
    <cellStyle name="Style 1 6 3" xfId="24223" xr:uid="{4A4BF758-DE71-4D83-8659-EBA6FD7355AC}"/>
    <cellStyle name="Style 1 6 4" xfId="29717" xr:uid="{02EA1448-A899-4049-8F7B-93FD8F22E7C1}"/>
    <cellStyle name="Style 1 6 5" xfId="35201" xr:uid="{09FD5D7F-3FB4-431D-8C3A-4C5E89460AAA}"/>
    <cellStyle name="Style 1 7" xfId="15286" xr:uid="{065148CF-33BB-4034-811B-2F17242DFF4A}"/>
    <cellStyle name="Style 1 7 2" xfId="22573" xr:uid="{D3BF3C1C-B18D-423D-A565-2CA79039796A}"/>
    <cellStyle name="Style 1 7 2 2" xfId="28129" xr:uid="{4DC466D1-9E4C-4C29-9558-C9403F6AC535}"/>
    <cellStyle name="Style 1 7 2 3" xfId="33623" xr:uid="{9BA3B21B-0089-495F-8243-32FFC2E445BF}"/>
    <cellStyle name="Style 1 7 2 4" xfId="39107" xr:uid="{6285036F-E3CF-4000-AE6D-48826FB69637}"/>
    <cellStyle name="Style 1 7 3" xfId="25400" xr:uid="{B5AF6888-6CCF-43A1-AD0A-B571E178584A}"/>
    <cellStyle name="Style 1 7 4" xfId="30894" xr:uid="{4AC9CD7F-D6F3-4B30-8892-985C2E807339}"/>
    <cellStyle name="Style 1 7 5" xfId="36378" xr:uid="{0BC801DB-D97A-4BCC-B8FA-6E6780778341}"/>
    <cellStyle name="Style 1 8" xfId="12195" xr:uid="{0397C700-C08D-45EB-B76C-82130B837FBB}"/>
    <cellStyle name="Style 1 9" xfId="17431" xr:uid="{E4E84499-956C-4E28-8FF3-5F417D95D1EB}"/>
    <cellStyle name="Texto de advertencia" xfId="14" builtinId="11" customBuiltin="1"/>
    <cellStyle name="Texto de advertencia 2" xfId="687" xr:uid="{8C96CD0C-E1F5-4C52-8492-153B6A49DB31}"/>
    <cellStyle name="Texto de advertencia 2 10" xfId="6887" xr:uid="{1751F4FA-3D45-4AFF-8C18-564F015C8D84}"/>
    <cellStyle name="Texto de advertencia 2 2" xfId="6888" xr:uid="{9F25C2E1-8037-42AE-828E-280610CA746A}"/>
    <cellStyle name="Texto de advertencia 2 2 2" xfId="6889" xr:uid="{B47F77AD-E4C5-48F3-A93B-5C32E4ABFB06}"/>
    <cellStyle name="Texto de advertencia 2 2 2 2" xfId="15297" xr:uid="{BFEE0456-3C67-4321-BBBD-FD9C0F0C82A5}"/>
    <cellStyle name="Texto de advertencia 2 2 2 2 2" xfId="22584" xr:uid="{5B014913-940C-4365-8120-108107D20FF5}"/>
    <cellStyle name="Texto de advertencia 2 2 2 2 2 2" xfId="28140" xr:uid="{66AEFD8B-7950-496F-9520-B9DF7D9715CD}"/>
    <cellStyle name="Texto de advertencia 2 2 2 2 2 3" xfId="33634" xr:uid="{37041482-2E49-4487-B3F6-FF19688039C9}"/>
    <cellStyle name="Texto de advertencia 2 2 2 2 2 4" xfId="39118" xr:uid="{702FC18C-CDA1-4982-B29A-E9289AE60A76}"/>
    <cellStyle name="Texto de advertencia 2 2 2 2 3" xfId="25411" xr:uid="{18C3635E-B957-4AC4-9874-5D526ACE04D0}"/>
    <cellStyle name="Texto de advertencia 2 2 2 2 4" xfId="30905" xr:uid="{21E28EA2-D5AA-41A7-A888-E0CEB2CA6F8C}"/>
    <cellStyle name="Texto de advertencia 2 2 2 2 5" xfId="36389" xr:uid="{CEEF3AD5-933B-42B0-9E69-DF6D89F5FFD5}"/>
    <cellStyle name="Texto de advertencia 2 2 2 3" xfId="12203" xr:uid="{EAA5E3C8-1661-4CD8-A355-F3DA2CF7A295}"/>
    <cellStyle name="Texto de advertencia 2 2 2 4" xfId="17439" xr:uid="{D16A1DE5-95CB-456F-81B4-7BAC028D2FCE}"/>
    <cellStyle name="Texto de advertencia 2 2 2 5" xfId="19700" xr:uid="{C53227FE-7A40-4B3A-880B-501314F68233}"/>
    <cellStyle name="Texto de advertencia 2 2 2 6" xfId="10078" xr:uid="{8769ABB1-A22E-4FB1-88A8-36492F2D5D69}"/>
    <cellStyle name="Texto de advertencia 2 2 2 6 2" xfId="21399" xr:uid="{E969D13D-A79B-4DB7-B185-44ED542D1D76}"/>
    <cellStyle name="Texto de advertencia 2 2 2 6 2 2" xfId="26955" xr:uid="{1B19CBCE-6648-4BD6-A96F-603AD5385A5F}"/>
    <cellStyle name="Texto de advertencia 2 2 2 6 2 3" xfId="32449" xr:uid="{15BC6E03-66C5-4989-9A15-D11601062A30}"/>
    <cellStyle name="Texto de advertencia 2 2 2 6 2 4" xfId="37933" xr:uid="{873367DF-5AE4-4734-B1E9-8D5007DD2E06}"/>
    <cellStyle name="Texto de advertencia 2 2 2 6 3" xfId="24226" xr:uid="{E117622B-ADC2-4BF8-8060-E8ED03BCA4FE}"/>
    <cellStyle name="Texto de advertencia 2 2 2 6 4" xfId="29720" xr:uid="{7D3DFC5B-277E-4FC1-9179-B65C6C38DDD1}"/>
    <cellStyle name="Texto de advertencia 2 2 2 6 5" xfId="35204" xr:uid="{BEF7388F-1437-4FAF-A6D4-4C1BD5D96D6B}"/>
    <cellStyle name="Texto de advertencia 2 2 3" xfId="6890" xr:uid="{55C18873-4BA6-4DD0-959A-412EA3B762FB}"/>
    <cellStyle name="Texto de advertencia 2 2 3 2" xfId="15298" xr:uid="{6D86338C-C68E-4883-98D9-4C039EC8832A}"/>
    <cellStyle name="Texto de advertencia 2 2 3 2 2" xfId="22585" xr:uid="{01C36F42-BAB6-40E1-BDE4-02345BFF3862}"/>
    <cellStyle name="Texto de advertencia 2 2 3 2 2 2" xfId="28141" xr:uid="{812E011D-EC27-47F8-BD4D-8D58D3480B53}"/>
    <cellStyle name="Texto de advertencia 2 2 3 2 2 3" xfId="33635" xr:uid="{04FBFB72-7541-4960-A103-57CFB8703A02}"/>
    <cellStyle name="Texto de advertencia 2 2 3 2 2 4" xfId="39119" xr:uid="{8422801F-7441-4E2B-B73F-9C9FF5A630A8}"/>
    <cellStyle name="Texto de advertencia 2 2 3 2 3" xfId="25412" xr:uid="{8AADE2DF-2CF9-4A4E-AEEA-537D911A279D}"/>
    <cellStyle name="Texto de advertencia 2 2 3 2 4" xfId="30906" xr:uid="{0BEA6282-00B3-45B9-9EB8-97CBD3DF9730}"/>
    <cellStyle name="Texto de advertencia 2 2 3 2 5" xfId="36390" xr:uid="{B0797382-FF67-46EB-954A-251CFC1016B5}"/>
    <cellStyle name="Texto de advertencia 2 2 3 3" xfId="12204" xr:uid="{EFA73555-4867-4B4F-8BCA-A6B656DF7DE8}"/>
    <cellStyle name="Texto de advertencia 2 2 3 4" xfId="17440" xr:uid="{BCC3358C-8D79-4FEC-B6CA-79B5E95AC301}"/>
    <cellStyle name="Texto de advertencia 2 2 3 5" xfId="19701" xr:uid="{3DE64450-0974-4F89-B2C1-19AC74E24E26}"/>
    <cellStyle name="Texto de advertencia 2 2 3 6" xfId="10079" xr:uid="{A7D7887D-1F6B-450F-919F-17AD6E6ABA04}"/>
    <cellStyle name="Texto de advertencia 2 2 3 6 2" xfId="21400" xr:uid="{32342A44-4FD3-42C7-A102-33DFC70E108E}"/>
    <cellStyle name="Texto de advertencia 2 2 3 6 2 2" xfId="26956" xr:uid="{BEA2966A-5B9B-442A-8070-979AC8F3DF58}"/>
    <cellStyle name="Texto de advertencia 2 2 3 6 2 3" xfId="32450" xr:uid="{1BF31C1B-E48F-4D8D-BC04-F74CAB3B7106}"/>
    <cellStyle name="Texto de advertencia 2 2 3 6 2 4" xfId="37934" xr:uid="{1F3E4437-D67A-46BB-B433-E74F55281780}"/>
    <cellStyle name="Texto de advertencia 2 2 3 6 3" xfId="24227" xr:uid="{C75192F2-C9E7-474D-AA2D-65CD79EB6E17}"/>
    <cellStyle name="Texto de advertencia 2 2 3 6 4" xfId="29721" xr:uid="{4677023E-44A9-4C0B-8151-B2EF1B36A9BA}"/>
    <cellStyle name="Texto de advertencia 2 2 3 6 5" xfId="35205" xr:uid="{F6DF78BE-4461-40B1-93DF-1CD9DBD1EBDE}"/>
    <cellStyle name="Texto de advertencia 2 2 4" xfId="15296" xr:uid="{7C306DCA-30AD-4B60-950D-3A10F03C679C}"/>
    <cellStyle name="Texto de advertencia 2 2 4 2" xfId="22583" xr:uid="{46E175C8-3F1D-4CB8-8446-99790BB5B268}"/>
    <cellStyle name="Texto de advertencia 2 2 4 2 2" xfId="28139" xr:uid="{07E36236-834D-48C2-98AE-E5071E5321E3}"/>
    <cellStyle name="Texto de advertencia 2 2 4 2 3" xfId="33633" xr:uid="{0CE3581A-3323-439F-9FEC-F3B1C102BDBF}"/>
    <cellStyle name="Texto de advertencia 2 2 4 2 4" xfId="39117" xr:uid="{E7DE4DFF-9B40-4717-AB79-E0A6924CC461}"/>
    <cellStyle name="Texto de advertencia 2 2 4 3" xfId="25410" xr:uid="{0DF31B4E-3D68-4B0A-B8E2-C1CFF6E8122E}"/>
    <cellStyle name="Texto de advertencia 2 2 4 4" xfId="30904" xr:uid="{69A26868-BE34-43E3-BC18-6593A88698B2}"/>
    <cellStyle name="Texto de advertencia 2 2 4 5" xfId="36388" xr:uid="{E295C8F4-58C8-4EB0-A0C0-63F4A5CF5FCA}"/>
    <cellStyle name="Texto de advertencia 2 2 5" xfId="12202" xr:uid="{F3CB484B-1F9A-4A83-98B3-A101BC484EAE}"/>
    <cellStyle name="Texto de advertencia 2 2 6" xfId="17438" xr:uid="{4504581D-AC52-49E9-BAF3-0DE53D2147E7}"/>
    <cellStyle name="Texto de advertencia 2 2 7" xfId="19699" xr:uid="{CE0E47ED-52B1-4A17-82EB-7C4B3E8F2212}"/>
    <cellStyle name="Texto de advertencia 2 2 8" xfId="10077" xr:uid="{802093E4-C798-4549-BC01-C864FFB93E2A}"/>
    <cellStyle name="Texto de advertencia 2 2 8 2" xfId="21398" xr:uid="{41DBF39C-02AE-4816-A7F7-8A356B594B0C}"/>
    <cellStyle name="Texto de advertencia 2 2 8 2 2" xfId="26954" xr:uid="{B16958A0-7CE9-49DB-B405-F71180CA70A1}"/>
    <cellStyle name="Texto de advertencia 2 2 8 2 3" xfId="32448" xr:uid="{ABD469BD-25A3-463B-9524-F6B2F62BBB88}"/>
    <cellStyle name="Texto de advertencia 2 2 8 2 4" xfId="37932" xr:uid="{E9626335-9CA1-46C5-AA2C-C5E106ABFAD0}"/>
    <cellStyle name="Texto de advertencia 2 2 8 3" xfId="24225" xr:uid="{900188A0-A6E2-4420-BD87-017E8521BD9C}"/>
    <cellStyle name="Texto de advertencia 2 2 8 4" xfId="29719" xr:uid="{2BEFF0B4-5F45-4947-A316-FC52EE71EFCE}"/>
    <cellStyle name="Texto de advertencia 2 2 8 5" xfId="35203" xr:uid="{05DEE1B0-7EDD-4CCE-9959-F4DC37821527}"/>
    <cellStyle name="Texto de advertencia 2 3" xfId="6891" xr:uid="{B800108C-62AD-4CB1-BC07-27A313B5DFE3}"/>
    <cellStyle name="Texto de advertencia 2 3 2" xfId="15299" xr:uid="{BE1E72F8-00CF-4EEE-9594-45EE7380A517}"/>
    <cellStyle name="Texto de advertencia 2 3 2 2" xfId="22586" xr:uid="{F7C88916-A01D-469E-B3B9-20659C8DD0C8}"/>
    <cellStyle name="Texto de advertencia 2 3 2 2 2" xfId="28142" xr:uid="{71675702-0A19-4998-B3FF-6CB7EAF97307}"/>
    <cellStyle name="Texto de advertencia 2 3 2 2 3" xfId="33636" xr:uid="{9CD39762-C85E-4542-8532-8A118970AB89}"/>
    <cellStyle name="Texto de advertencia 2 3 2 2 4" xfId="39120" xr:uid="{5702E9F5-7723-437F-8D9B-8203DDA74325}"/>
    <cellStyle name="Texto de advertencia 2 3 2 3" xfId="25413" xr:uid="{977D1D60-466A-4A30-94E2-A2D8047EA7B8}"/>
    <cellStyle name="Texto de advertencia 2 3 2 4" xfId="30907" xr:uid="{9ED1122F-EEAE-4198-9417-843308216CC2}"/>
    <cellStyle name="Texto de advertencia 2 3 2 5" xfId="36391" xr:uid="{5AC9E4DB-0810-43CE-AABD-D47D4EFBEF93}"/>
    <cellStyle name="Texto de advertencia 2 3 3" xfId="12205" xr:uid="{6CA63AB9-AC46-48E1-BBE3-9417E428C35D}"/>
    <cellStyle name="Texto de advertencia 2 3 4" xfId="17441" xr:uid="{64D4D941-6D74-40F3-9F4F-D5BB24A61BF4}"/>
    <cellStyle name="Texto de advertencia 2 3 5" xfId="19702" xr:uid="{C23BCEBD-4060-4C33-92EF-928F8DC3CA90}"/>
    <cellStyle name="Texto de advertencia 2 3 6" xfId="10080" xr:uid="{DC900C51-9BA8-43DB-810A-86DBBA746E57}"/>
    <cellStyle name="Texto de advertencia 2 3 6 2" xfId="21401" xr:uid="{87280580-0877-4820-A14A-3B2875BE6E9A}"/>
    <cellStyle name="Texto de advertencia 2 3 6 2 2" xfId="26957" xr:uid="{E5578199-DB82-474A-9006-9E8A08C25B5D}"/>
    <cellStyle name="Texto de advertencia 2 3 6 2 3" xfId="32451" xr:uid="{10D01FE0-32AC-4F6D-807E-E6E617DAE654}"/>
    <cellStyle name="Texto de advertencia 2 3 6 2 4" xfId="37935" xr:uid="{722DB854-F0E6-4835-85BC-5DCA1D4E67BA}"/>
    <cellStyle name="Texto de advertencia 2 3 6 3" xfId="24228" xr:uid="{CE334DF9-26D1-4D15-98C3-4EE6EF609808}"/>
    <cellStyle name="Texto de advertencia 2 3 6 4" xfId="29722" xr:uid="{01F6BC43-52EE-4B32-BB06-9AD3F8CDC718}"/>
    <cellStyle name="Texto de advertencia 2 3 6 5" xfId="35206" xr:uid="{60ED4F7B-FB0E-4AAB-B4D6-854256F6E5EF}"/>
    <cellStyle name="Texto de advertencia 2 4" xfId="6892" xr:uid="{210F30BA-BC70-410B-B439-D0BD9D52DFB1}"/>
    <cellStyle name="Texto de advertencia 2 4 2" xfId="15300" xr:uid="{FC295631-BAAF-47E2-A69F-ACE9AC16842B}"/>
    <cellStyle name="Texto de advertencia 2 4 2 2" xfId="22587" xr:uid="{F3D8BD1E-8863-4E16-B675-25D57D0683BE}"/>
    <cellStyle name="Texto de advertencia 2 4 2 2 2" xfId="28143" xr:uid="{6E71B38F-AF82-412C-9B87-1FAFF5890873}"/>
    <cellStyle name="Texto de advertencia 2 4 2 2 3" xfId="33637" xr:uid="{70558E1F-1B8D-400C-BDE7-E53E76BAD654}"/>
    <cellStyle name="Texto de advertencia 2 4 2 2 4" xfId="39121" xr:uid="{9AED4348-B1C3-4EE8-B2A6-BB90244EEF25}"/>
    <cellStyle name="Texto de advertencia 2 4 2 3" xfId="25414" xr:uid="{C38A2C90-4F32-4297-A6C8-60794C0AB07B}"/>
    <cellStyle name="Texto de advertencia 2 4 2 4" xfId="30908" xr:uid="{BAFB49AE-534E-4C08-9BB4-F4D1954FDF9E}"/>
    <cellStyle name="Texto de advertencia 2 4 2 5" xfId="36392" xr:uid="{03C3BDF8-DDE0-4AA1-97FD-0A95F4BF395E}"/>
    <cellStyle name="Texto de advertencia 2 4 3" xfId="12206" xr:uid="{8B9B55D8-D903-4186-A695-436AB2044D00}"/>
    <cellStyle name="Texto de advertencia 2 4 4" xfId="17442" xr:uid="{0FFFE62B-CDE7-4292-8BE0-25AD12036CA6}"/>
    <cellStyle name="Texto de advertencia 2 4 5" xfId="19703" xr:uid="{9936B402-7464-41C8-8ABD-17FCCD10B99A}"/>
    <cellStyle name="Texto de advertencia 2 4 6" xfId="10081" xr:uid="{57131FC7-A247-4189-9495-BB951A8C3FC4}"/>
    <cellStyle name="Texto de advertencia 2 4 6 2" xfId="21402" xr:uid="{5E545974-A5BF-4901-B829-55B5CEBF0B4F}"/>
    <cellStyle name="Texto de advertencia 2 4 6 2 2" xfId="26958" xr:uid="{DB217954-C9D0-403D-9CF0-8A1F015F3A14}"/>
    <cellStyle name="Texto de advertencia 2 4 6 2 3" xfId="32452" xr:uid="{3EA5D662-F76F-43D5-ABF7-B3AE7BA1DDE6}"/>
    <cellStyle name="Texto de advertencia 2 4 6 2 4" xfId="37936" xr:uid="{D8BF52D9-5BA7-4E8F-A96B-4A51D6B1D674}"/>
    <cellStyle name="Texto de advertencia 2 4 6 3" xfId="24229" xr:uid="{7FF5B7B5-C5DD-4D3B-B91E-12ABC9D3639E}"/>
    <cellStyle name="Texto de advertencia 2 4 6 4" xfId="29723" xr:uid="{5CB41E98-4513-4742-B3E7-319E079FBE3B}"/>
    <cellStyle name="Texto de advertencia 2 4 6 5" xfId="35207" xr:uid="{FC417E48-4DDE-4614-84FC-0784AD016FD1}"/>
    <cellStyle name="Texto de advertencia 2 5" xfId="15295" xr:uid="{06FB0687-8C82-49A9-B281-60A666D09395}"/>
    <cellStyle name="Texto de advertencia 2 5 2" xfId="22582" xr:uid="{CFB20764-18B1-428E-B40D-D364FF28726B}"/>
    <cellStyle name="Texto de advertencia 2 5 2 2" xfId="28138" xr:uid="{B79B1824-E3A9-4411-8AF2-DDA7186B6E0D}"/>
    <cellStyle name="Texto de advertencia 2 5 2 3" xfId="33632" xr:uid="{544135A2-92DA-4BEB-BA56-6DC96FE6DED3}"/>
    <cellStyle name="Texto de advertencia 2 5 2 4" xfId="39116" xr:uid="{6E18AD85-9758-416E-BB4F-98128B17B33B}"/>
    <cellStyle name="Texto de advertencia 2 5 3" xfId="25409" xr:uid="{8060D4FA-84F2-402B-A872-9C5B2B77DC1C}"/>
    <cellStyle name="Texto de advertencia 2 5 4" xfId="30903" xr:uid="{D249A848-9469-405D-ADE4-F45AE2E800E9}"/>
    <cellStyle name="Texto de advertencia 2 5 5" xfId="36387" xr:uid="{A8C86DBF-2AED-4052-AD36-4B0D3C9EA202}"/>
    <cellStyle name="Texto de advertencia 2 6" xfId="12201" xr:uid="{C8101B48-F627-40A5-AC7E-AA76534E6F32}"/>
    <cellStyle name="Texto de advertencia 2 7" xfId="17437" xr:uid="{89319ED7-5D46-4545-9126-B175B175F427}"/>
    <cellStyle name="Texto de advertencia 2 8" xfId="19698" xr:uid="{AFCAD17B-7333-43CB-BE54-826E05E2E2FC}"/>
    <cellStyle name="Texto de advertencia 2 9" xfId="10076" xr:uid="{BB53A92F-8297-4620-B63B-EE583CC6CCFA}"/>
    <cellStyle name="Texto de advertencia 2 9 2" xfId="21397" xr:uid="{FA836839-BBF8-407A-9479-B9A6BB5C2604}"/>
    <cellStyle name="Texto de advertencia 2 9 2 2" xfId="26953" xr:uid="{3BC834CE-B9C9-4367-9125-97397FFA76F7}"/>
    <cellStyle name="Texto de advertencia 2 9 2 3" xfId="32447" xr:uid="{9D350AFA-CC9C-47AD-B9A3-CD4CB45526AD}"/>
    <cellStyle name="Texto de advertencia 2 9 2 4" xfId="37931" xr:uid="{A97CF9EF-CE20-473B-A286-511509ABF1C7}"/>
    <cellStyle name="Texto de advertencia 2 9 3" xfId="24224" xr:uid="{BC5D06C3-FE70-4192-B375-1DB0DA5D2C00}"/>
    <cellStyle name="Texto de advertencia 2 9 4" xfId="29718" xr:uid="{E5B5F8F5-0D6E-48B2-8490-3A5F384BACE4}"/>
    <cellStyle name="Texto de advertencia 2 9 5" xfId="35202" xr:uid="{239B137B-E99D-4D2C-9514-991F0AA60ECB}"/>
    <cellStyle name="Texto de advertencia 3" xfId="688" xr:uid="{1D3FE447-C691-4098-8E66-EFBC147CEEC8}"/>
    <cellStyle name="Texto de advertencia 3 2" xfId="6894" xr:uid="{3F80962A-B301-4B47-B1CC-4BA0F3AC3E20}"/>
    <cellStyle name="Texto de advertencia 3 2 2" xfId="15302" xr:uid="{340F4531-505C-4B6B-8276-C92BF26DD40F}"/>
    <cellStyle name="Texto de advertencia 3 2 2 2" xfId="22589" xr:uid="{A6911DB0-4355-4F7E-B864-6B41BE75CD7E}"/>
    <cellStyle name="Texto de advertencia 3 2 2 2 2" xfId="28145" xr:uid="{9D359D3D-B317-4C85-AD54-6CF53DACA03F}"/>
    <cellStyle name="Texto de advertencia 3 2 2 2 3" xfId="33639" xr:uid="{A492CE33-5427-473D-AFDE-75189FA7ABA7}"/>
    <cellStyle name="Texto de advertencia 3 2 2 2 4" xfId="39123" xr:uid="{231A3E61-0A2F-4B95-890D-0C5CA5179D98}"/>
    <cellStyle name="Texto de advertencia 3 2 2 3" xfId="25416" xr:uid="{D62A038A-925B-474B-A415-C934EC0389C0}"/>
    <cellStyle name="Texto de advertencia 3 2 2 4" xfId="30910" xr:uid="{356FC966-7F24-431E-A1DB-1F51B57CC09E}"/>
    <cellStyle name="Texto de advertencia 3 2 2 5" xfId="36394" xr:uid="{6BD3F624-2AB0-41D1-BC6E-1355CF50354F}"/>
    <cellStyle name="Texto de advertencia 3 2 3" xfId="12208" xr:uid="{2C634A51-4649-4D1A-807F-64C930ADD9AD}"/>
    <cellStyle name="Texto de advertencia 3 2 4" xfId="17444" xr:uid="{90C9297C-458F-4462-88E1-F4B0D2676173}"/>
    <cellStyle name="Texto de advertencia 3 2 5" xfId="19705" xr:uid="{CF7029D4-66C9-4244-81F0-475C50C97EF1}"/>
    <cellStyle name="Texto de advertencia 3 2 6" xfId="10083" xr:uid="{BBB8E0A4-011F-4737-8544-9CD60C63327E}"/>
    <cellStyle name="Texto de advertencia 3 2 6 2" xfId="21404" xr:uid="{9DE872C6-D55C-4BA2-95B8-D7AA458246D7}"/>
    <cellStyle name="Texto de advertencia 3 2 6 2 2" xfId="26960" xr:uid="{E10D27C9-9C75-411D-B310-DCDC0188E4D5}"/>
    <cellStyle name="Texto de advertencia 3 2 6 2 3" xfId="32454" xr:uid="{3AA319AA-E903-4439-AC91-FAFE0F38DA3F}"/>
    <cellStyle name="Texto de advertencia 3 2 6 2 4" xfId="37938" xr:uid="{D7BC50FD-44C7-4294-92AB-DE59609D97B9}"/>
    <cellStyle name="Texto de advertencia 3 2 6 3" xfId="24231" xr:uid="{98BFCCAE-1DC4-4638-8092-89A7299C0027}"/>
    <cellStyle name="Texto de advertencia 3 2 6 4" xfId="29725" xr:uid="{00413081-499C-417F-8BDB-DB14EBC0BC75}"/>
    <cellStyle name="Texto de advertencia 3 2 6 5" xfId="35209" xr:uid="{D826BAAD-9F60-45BA-9EFC-F5CC6B10CF9F}"/>
    <cellStyle name="Texto de advertencia 3 3" xfId="15301" xr:uid="{DF090DAE-EB24-497A-A2BB-A53A169C9EAD}"/>
    <cellStyle name="Texto de advertencia 3 3 2" xfId="22588" xr:uid="{DBBB392A-1C36-4CB7-B4A8-24B0FEDCF9A8}"/>
    <cellStyle name="Texto de advertencia 3 3 2 2" xfId="28144" xr:uid="{09FCF42C-4BD1-4B3F-8E96-E56AA86EF249}"/>
    <cellStyle name="Texto de advertencia 3 3 2 3" xfId="33638" xr:uid="{836BB834-EBB4-40AE-8837-D4FBFDC7CB19}"/>
    <cellStyle name="Texto de advertencia 3 3 2 4" xfId="39122" xr:uid="{2E2A7125-EBC8-4B6C-B3C4-F80FCD9DE0AD}"/>
    <cellStyle name="Texto de advertencia 3 3 3" xfId="25415" xr:uid="{6DB6E8A9-6D0E-4290-B987-EDA8BC1BEE86}"/>
    <cellStyle name="Texto de advertencia 3 3 4" xfId="30909" xr:uid="{D0291BFA-985B-4ABF-9A24-0EA9C0A89D0F}"/>
    <cellStyle name="Texto de advertencia 3 3 5" xfId="36393" xr:uid="{D3070542-B032-4149-9A87-7A08C8963A5E}"/>
    <cellStyle name="Texto de advertencia 3 4" xfId="12207" xr:uid="{54CC2448-BAA1-48FA-A6BD-067199F44280}"/>
    <cellStyle name="Texto de advertencia 3 5" xfId="17443" xr:uid="{68DBA35F-2039-4663-BE30-26EBDDC23756}"/>
    <cellStyle name="Texto de advertencia 3 6" xfId="19704" xr:uid="{FFB0800E-7837-414C-9D12-5039D5B1BAED}"/>
    <cellStyle name="Texto de advertencia 3 7" xfId="10082" xr:uid="{6322DDA9-43BE-497D-B945-93F931B79DCE}"/>
    <cellStyle name="Texto de advertencia 3 7 2" xfId="21403" xr:uid="{3B223E2D-21E7-421A-A485-699D5E3D0D17}"/>
    <cellStyle name="Texto de advertencia 3 7 2 2" xfId="26959" xr:uid="{A66FEBD7-766D-4DEF-A8C6-90EC9C50834D}"/>
    <cellStyle name="Texto de advertencia 3 7 2 3" xfId="32453" xr:uid="{94D8D3F1-7907-41DA-AFB6-FE2839ED53BF}"/>
    <cellStyle name="Texto de advertencia 3 7 2 4" xfId="37937" xr:uid="{11BAD359-AA82-4874-972A-8C92944170A7}"/>
    <cellStyle name="Texto de advertencia 3 7 3" xfId="24230" xr:uid="{AC32ACC9-868B-4D2B-91FF-F925FC6C6D63}"/>
    <cellStyle name="Texto de advertencia 3 7 4" xfId="29724" xr:uid="{A8E3965B-6229-40CF-9B4D-32C8A2C1AA88}"/>
    <cellStyle name="Texto de advertencia 3 7 5" xfId="35208" xr:uid="{6A7357C1-BCA8-4E37-999D-E18F9E013442}"/>
    <cellStyle name="Texto de advertencia 3 8" xfId="6893" xr:uid="{3ADAF5DD-3AE6-42DC-A289-053A31491CB4}"/>
    <cellStyle name="Texto de advertencia 4" xfId="689" xr:uid="{05832CBB-808F-4372-B518-B394DFDBAD2D}"/>
    <cellStyle name="Texto de advertencia 4 2" xfId="6896" xr:uid="{F4DC23B9-A23E-43F0-9CAB-6A7D09B07C1C}"/>
    <cellStyle name="Texto de advertencia 4 2 2" xfId="15304" xr:uid="{25FE122F-32C7-4E76-B85C-8950976AB261}"/>
    <cellStyle name="Texto de advertencia 4 2 2 2" xfId="22591" xr:uid="{A65174FC-87A9-4EB4-9D15-2210FD4A405B}"/>
    <cellStyle name="Texto de advertencia 4 2 2 2 2" xfId="28147" xr:uid="{8FCC4E4E-728D-4F4B-BC15-5F45309E48D5}"/>
    <cellStyle name="Texto de advertencia 4 2 2 2 3" xfId="33641" xr:uid="{0DABAA40-8FD1-4997-B46A-0D8BCEEA362E}"/>
    <cellStyle name="Texto de advertencia 4 2 2 2 4" xfId="39125" xr:uid="{B93A3D1B-403E-4F1B-BE3A-B41ACA1FDA57}"/>
    <cellStyle name="Texto de advertencia 4 2 2 3" xfId="25418" xr:uid="{6C5A0B1C-DF7E-4B19-8733-DCA2C5798E78}"/>
    <cellStyle name="Texto de advertencia 4 2 2 4" xfId="30912" xr:uid="{D2A31867-ED0E-466B-8557-87928A9CEAFD}"/>
    <cellStyle name="Texto de advertencia 4 2 2 5" xfId="36396" xr:uid="{B4511491-8CF1-4273-869F-AE6F30C026A5}"/>
    <cellStyle name="Texto de advertencia 4 2 3" xfId="12210" xr:uid="{2923F704-07AC-4EB1-A188-A3C59F62F78A}"/>
    <cellStyle name="Texto de advertencia 4 2 4" xfId="17446" xr:uid="{A26E6157-736D-4F08-9487-9D87B343B8EB}"/>
    <cellStyle name="Texto de advertencia 4 2 5" xfId="19707" xr:uid="{FC3664A6-1B2A-4AAC-A98F-E7AD7902D4F0}"/>
    <cellStyle name="Texto de advertencia 4 2 6" xfId="10085" xr:uid="{DF7628A1-6639-407F-99EF-417C8D764E80}"/>
    <cellStyle name="Texto de advertencia 4 2 6 2" xfId="21406" xr:uid="{7A7B4D2B-0AB0-472A-9073-C5838DEC4BA4}"/>
    <cellStyle name="Texto de advertencia 4 2 6 2 2" xfId="26962" xr:uid="{AF957C31-8ACA-4656-AB0C-626D3B50B378}"/>
    <cellStyle name="Texto de advertencia 4 2 6 2 3" xfId="32456" xr:uid="{3C4869F3-B90C-48C8-87D1-FD0B8CDC1F80}"/>
    <cellStyle name="Texto de advertencia 4 2 6 2 4" xfId="37940" xr:uid="{9F719234-F1F7-4AE7-97CC-62BDDE07655D}"/>
    <cellStyle name="Texto de advertencia 4 2 6 3" xfId="24233" xr:uid="{1A2D0AD8-EDEF-4CD8-B39A-084DD030C0AB}"/>
    <cellStyle name="Texto de advertencia 4 2 6 4" xfId="29727" xr:uid="{EFAD3401-12B5-43DB-A647-DC59453F73A8}"/>
    <cellStyle name="Texto de advertencia 4 2 6 5" xfId="35211" xr:uid="{350893A1-4872-4834-945D-CF3FD2368072}"/>
    <cellStyle name="Texto de advertencia 4 3" xfId="15303" xr:uid="{ACE760C3-A09B-48BD-B816-76A2156D02EA}"/>
    <cellStyle name="Texto de advertencia 4 3 2" xfId="22590" xr:uid="{D98E3F9E-C686-446B-8E16-88BED433E0F0}"/>
    <cellStyle name="Texto de advertencia 4 3 2 2" xfId="28146" xr:uid="{A0F7D1EA-7AA8-4EEF-8111-EA990D9C180F}"/>
    <cellStyle name="Texto de advertencia 4 3 2 3" xfId="33640" xr:uid="{EC7E42C3-0F64-47FF-9956-4AAF8EED42DF}"/>
    <cellStyle name="Texto de advertencia 4 3 2 4" xfId="39124" xr:uid="{F2502433-8D30-4EEE-8E0D-676DCD0FD9D4}"/>
    <cellStyle name="Texto de advertencia 4 3 3" xfId="25417" xr:uid="{2702196C-607E-492A-93FA-18E080F217DF}"/>
    <cellStyle name="Texto de advertencia 4 3 4" xfId="30911" xr:uid="{2157E0FD-7CF6-4B85-94A3-DAA6F6D8158F}"/>
    <cellStyle name="Texto de advertencia 4 3 5" xfId="36395" xr:uid="{A7C6389A-66D7-4542-8C6B-09DE83569F64}"/>
    <cellStyle name="Texto de advertencia 4 4" xfId="12209" xr:uid="{431ACAAD-BC96-40F6-A178-EDE9624C96E3}"/>
    <cellStyle name="Texto de advertencia 4 5" xfId="17445" xr:uid="{A40BAD24-FA6A-4531-BCB8-A24907EC971B}"/>
    <cellStyle name="Texto de advertencia 4 6" xfId="19706" xr:uid="{D65A6377-35FE-47D4-A975-1276FAEF4CF8}"/>
    <cellStyle name="Texto de advertencia 4 7" xfId="10084" xr:uid="{94C92275-ABE8-4F4F-918E-BDCA379BB261}"/>
    <cellStyle name="Texto de advertencia 4 7 2" xfId="21405" xr:uid="{C7385EEC-6BC0-4477-BFE4-933E6DF54260}"/>
    <cellStyle name="Texto de advertencia 4 7 2 2" xfId="26961" xr:uid="{CAFEF2FA-84F5-45A5-A9A6-32F18F1F9053}"/>
    <cellStyle name="Texto de advertencia 4 7 2 3" xfId="32455" xr:uid="{03AEA242-EFD6-4809-8C81-76BD4B8C0B8F}"/>
    <cellStyle name="Texto de advertencia 4 7 2 4" xfId="37939" xr:uid="{E9362061-CBBD-44ED-82E1-3015FA785279}"/>
    <cellStyle name="Texto de advertencia 4 7 3" xfId="24232" xr:uid="{B6344C73-2226-41D3-9245-E3AF08A5E59C}"/>
    <cellStyle name="Texto de advertencia 4 7 4" xfId="29726" xr:uid="{43B2D6DE-69B2-487F-BA85-F4F81C9D8D32}"/>
    <cellStyle name="Texto de advertencia 4 7 5" xfId="35210" xr:uid="{A0C7D583-611D-40D4-8007-A4659171789B}"/>
    <cellStyle name="Texto de advertencia 4 8" xfId="6895" xr:uid="{7256B314-9432-4C73-BF26-460DE9B6A9A2}"/>
    <cellStyle name="Texto de advertencia 5" xfId="690" xr:uid="{1173A314-853A-44FA-BE55-37CA05065ECB}"/>
    <cellStyle name="Texto de advertencia 5 2" xfId="15305" xr:uid="{859CC0D2-3CAA-4EF4-A489-67D9131BFFF9}"/>
    <cellStyle name="Texto de advertencia 5 2 2" xfId="22592" xr:uid="{22AC9BEC-7417-42AA-A6C7-DE0983FC3662}"/>
    <cellStyle name="Texto de advertencia 5 2 2 2" xfId="28148" xr:uid="{7B58C476-2C00-4ADD-A684-D3E6C796E6AA}"/>
    <cellStyle name="Texto de advertencia 5 2 2 3" xfId="33642" xr:uid="{D3228738-6396-4FBC-9716-716AE44944CD}"/>
    <cellStyle name="Texto de advertencia 5 2 2 4" xfId="39126" xr:uid="{57C67B19-D49D-4205-A4E8-AC4DFB501248}"/>
    <cellStyle name="Texto de advertencia 5 2 3" xfId="25419" xr:uid="{7CB0FD08-801D-4EFA-AFFE-44FE81568420}"/>
    <cellStyle name="Texto de advertencia 5 2 4" xfId="30913" xr:uid="{FEFB9604-6F75-464F-B5B2-051EDE575AE0}"/>
    <cellStyle name="Texto de advertencia 5 2 5" xfId="36397" xr:uid="{4118EC15-7131-4A20-B32E-444D57F781DB}"/>
    <cellStyle name="Texto de advertencia 5 3" xfId="12211" xr:uid="{58D33F58-AD3D-44F7-B94D-E6A4BB855C9B}"/>
    <cellStyle name="Texto de advertencia 5 4" xfId="17447" xr:uid="{410D8DC2-1DDD-4425-B37F-4302BBEA56C2}"/>
    <cellStyle name="Texto de advertencia 5 5" xfId="19708" xr:uid="{6EBA6B0E-366E-48E5-9FDB-D2E4A0E37D6B}"/>
    <cellStyle name="Texto de advertencia 5 6" xfId="10086" xr:uid="{C6979F56-BF23-486F-9CFF-48D43ED58A17}"/>
    <cellStyle name="Texto de advertencia 5 6 2" xfId="21407" xr:uid="{03E5313A-2187-4579-9FF3-511F2C89BDD8}"/>
    <cellStyle name="Texto de advertencia 5 6 2 2" xfId="26963" xr:uid="{984D73F8-0CEC-41FC-B740-36EDC0AAA35B}"/>
    <cellStyle name="Texto de advertencia 5 6 2 3" xfId="32457" xr:uid="{FB11FEB0-F609-4599-BB3A-5CEEED4253D9}"/>
    <cellStyle name="Texto de advertencia 5 6 2 4" xfId="37941" xr:uid="{CA856DFC-4419-451A-A821-A940A6FB3B19}"/>
    <cellStyle name="Texto de advertencia 5 6 3" xfId="24234" xr:uid="{30EF349D-78B4-4BD3-A31C-893BAB2BF7F1}"/>
    <cellStyle name="Texto de advertencia 5 6 4" xfId="29728" xr:uid="{20F516C8-4746-447B-B16E-F978EE864C5E}"/>
    <cellStyle name="Texto de advertencia 5 6 5" xfId="35212" xr:uid="{82BC5249-9F67-49DF-9E96-E9FCB4ECA714}"/>
    <cellStyle name="Texto de advertencia 5 7" xfId="6897" xr:uid="{57841590-01F7-4E68-9B5B-95B57B07ADFE}"/>
    <cellStyle name="Texto de advertencia 6" xfId="691" xr:uid="{CF17F3B5-001C-4E07-9438-931234EA2173}"/>
    <cellStyle name="Texto de advertencia 7" xfId="692" xr:uid="{CAF8319C-7D8A-4A61-8A50-7DEBF6564369}"/>
    <cellStyle name="Texto explicativo" xfId="16" builtinId="53" customBuiltin="1"/>
    <cellStyle name="Texto explicativo 2" xfId="693" xr:uid="{E2522148-DA87-4C2F-BDA5-DD0398043015}"/>
    <cellStyle name="Texto explicativo 2 10" xfId="6898" xr:uid="{B3BDDB5B-5EA7-40BE-B80E-3F83FCBFDA9E}"/>
    <cellStyle name="Texto explicativo 2 2" xfId="6899" xr:uid="{7E7EDEB3-7B79-4612-9627-83361D291631}"/>
    <cellStyle name="Texto explicativo 2 2 2" xfId="6900" xr:uid="{548B25F6-6628-4130-8AB7-5403F467067E}"/>
    <cellStyle name="Texto explicativo 2 2 2 2" xfId="15308" xr:uid="{8466833C-3A56-422B-872F-33A0077A667A}"/>
    <cellStyle name="Texto explicativo 2 2 2 2 2" xfId="22595" xr:uid="{D3035518-F7A9-4A67-AFEF-4BEA71E4B62D}"/>
    <cellStyle name="Texto explicativo 2 2 2 2 2 2" xfId="28151" xr:uid="{3667689D-B25E-48DC-8019-B4A8ED6B3AAD}"/>
    <cellStyle name="Texto explicativo 2 2 2 2 2 3" xfId="33645" xr:uid="{5E631EC0-BB16-427A-AE42-A9D88C7ADA37}"/>
    <cellStyle name="Texto explicativo 2 2 2 2 2 4" xfId="39129" xr:uid="{46B1A441-18CB-4693-B98D-6FDDA3A87DEE}"/>
    <cellStyle name="Texto explicativo 2 2 2 2 3" xfId="25422" xr:uid="{446668E0-E4DC-4336-884F-BD806FF0A387}"/>
    <cellStyle name="Texto explicativo 2 2 2 2 4" xfId="30916" xr:uid="{809ABD63-9C27-4774-8834-22C70ACC7B0F}"/>
    <cellStyle name="Texto explicativo 2 2 2 2 5" xfId="36400" xr:uid="{FB09C64F-392E-4AEB-BE16-D6EC1256FA41}"/>
    <cellStyle name="Texto explicativo 2 2 2 3" xfId="12215" xr:uid="{4AC0B5D4-7327-4834-A3F1-1988635DCA46}"/>
    <cellStyle name="Texto explicativo 2 2 2 4" xfId="17451" xr:uid="{0D494FE6-3F7E-4583-8BA1-A57DCAD1FA73}"/>
    <cellStyle name="Texto explicativo 2 2 2 5" xfId="19711" xr:uid="{39410921-D8DA-4E30-9E90-385D605A4234}"/>
    <cellStyle name="Texto explicativo 2 2 2 6" xfId="10089" xr:uid="{D72A209E-04F0-4B1A-8258-E6A69CDA5562}"/>
    <cellStyle name="Texto explicativo 2 2 2 6 2" xfId="21410" xr:uid="{1BF856E1-CC9E-4C3E-8E1B-73C9C78C684E}"/>
    <cellStyle name="Texto explicativo 2 2 2 6 2 2" xfId="26966" xr:uid="{4117A2F4-042C-4C6C-AED4-5E450C909F6D}"/>
    <cellStyle name="Texto explicativo 2 2 2 6 2 3" xfId="32460" xr:uid="{1DE59450-160B-4E7C-AA65-6444F5C85EC3}"/>
    <cellStyle name="Texto explicativo 2 2 2 6 2 4" xfId="37944" xr:uid="{2762FAC9-7DDC-4BFA-9201-3FD798A636F5}"/>
    <cellStyle name="Texto explicativo 2 2 2 6 3" xfId="24237" xr:uid="{1CE69349-1211-4189-BE6D-9D41E194DB04}"/>
    <cellStyle name="Texto explicativo 2 2 2 6 4" xfId="29731" xr:uid="{B805EA66-D6EA-4573-A347-BE97DE1FBD89}"/>
    <cellStyle name="Texto explicativo 2 2 2 6 5" xfId="35215" xr:uid="{56FE6E2A-6F89-42F3-8141-AC16CFB2CCA5}"/>
    <cellStyle name="Texto explicativo 2 2 3" xfId="6901" xr:uid="{FC679AD4-B101-4BE7-B345-9A46B70F1027}"/>
    <cellStyle name="Texto explicativo 2 2 3 2" xfId="15309" xr:uid="{C521938B-D34F-4A2A-A1AE-2421349BA30F}"/>
    <cellStyle name="Texto explicativo 2 2 3 2 2" xfId="22596" xr:uid="{C44E14D8-DC0D-41ED-A537-237DD76332F1}"/>
    <cellStyle name="Texto explicativo 2 2 3 2 2 2" xfId="28152" xr:uid="{8B5EE00C-B001-49B6-87A9-69808C160DC8}"/>
    <cellStyle name="Texto explicativo 2 2 3 2 2 3" xfId="33646" xr:uid="{B0163405-87F0-410A-BAF7-7DB1084638A1}"/>
    <cellStyle name="Texto explicativo 2 2 3 2 2 4" xfId="39130" xr:uid="{A20ECDA4-1D6B-4A7E-92BE-0DB2175D7C33}"/>
    <cellStyle name="Texto explicativo 2 2 3 2 3" xfId="25423" xr:uid="{162A9AA1-9E96-456E-B013-6439430B555D}"/>
    <cellStyle name="Texto explicativo 2 2 3 2 4" xfId="30917" xr:uid="{4436FFF9-28C0-4765-BEDF-3B82138129B9}"/>
    <cellStyle name="Texto explicativo 2 2 3 2 5" xfId="36401" xr:uid="{5694EF9B-97C3-49F5-894C-CCFBB7B8489F}"/>
    <cellStyle name="Texto explicativo 2 2 3 3" xfId="12216" xr:uid="{2426C340-2BC5-4323-9687-EB0D51DC4BAB}"/>
    <cellStyle name="Texto explicativo 2 2 3 4" xfId="17452" xr:uid="{B0881AFF-B53A-4C90-B804-8D2056AD6D66}"/>
    <cellStyle name="Texto explicativo 2 2 3 5" xfId="19712" xr:uid="{57408AC8-FBAE-46FE-956B-3B4151BF8E55}"/>
    <cellStyle name="Texto explicativo 2 2 3 6" xfId="10090" xr:uid="{A63C6ECD-A2E1-4A00-84C5-C907DC51EBD5}"/>
    <cellStyle name="Texto explicativo 2 2 3 6 2" xfId="21411" xr:uid="{C2B74485-1EDC-4088-8DBD-F6994BF29AB1}"/>
    <cellStyle name="Texto explicativo 2 2 3 6 2 2" xfId="26967" xr:uid="{993D974D-A681-4CC9-B6E1-3479C2DDDCCD}"/>
    <cellStyle name="Texto explicativo 2 2 3 6 2 3" xfId="32461" xr:uid="{89CE6617-C478-4C10-9E2D-6CA93F342214}"/>
    <cellStyle name="Texto explicativo 2 2 3 6 2 4" xfId="37945" xr:uid="{5BE81BC2-9323-4807-A116-9AB4CE54ACE3}"/>
    <cellStyle name="Texto explicativo 2 2 3 6 3" xfId="24238" xr:uid="{B9A9D361-568E-47FF-8D08-3E77B05DBA67}"/>
    <cellStyle name="Texto explicativo 2 2 3 6 4" xfId="29732" xr:uid="{41D1F5EF-92EC-4C9C-BC2A-427FAEDD5F89}"/>
    <cellStyle name="Texto explicativo 2 2 3 6 5" xfId="35216" xr:uid="{5755EE6A-A4BD-4AB7-A486-194504FFBF9F}"/>
    <cellStyle name="Texto explicativo 2 2 4" xfId="15307" xr:uid="{71556E40-4F40-4A5A-9815-73F9733C911F}"/>
    <cellStyle name="Texto explicativo 2 2 4 2" xfId="22594" xr:uid="{633E5EDA-755C-494D-B3E4-1C0B52FF7570}"/>
    <cellStyle name="Texto explicativo 2 2 4 2 2" xfId="28150" xr:uid="{3D480850-3660-424A-9662-873A6CDDCED9}"/>
    <cellStyle name="Texto explicativo 2 2 4 2 3" xfId="33644" xr:uid="{94955364-29F8-4242-ADE6-987BF25BCCA4}"/>
    <cellStyle name="Texto explicativo 2 2 4 2 4" xfId="39128" xr:uid="{BE485ABA-CCF9-4EF9-9AA4-B5BC9CD12769}"/>
    <cellStyle name="Texto explicativo 2 2 4 3" xfId="25421" xr:uid="{65993637-484D-4A03-8215-C7B6E00485FF}"/>
    <cellStyle name="Texto explicativo 2 2 4 4" xfId="30915" xr:uid="{1FC62818-E561-4FEA-8275-394CD2D9F189}"/>
    <cellStyle name="Texto explicativo 2 2 4 5" xfId="36399" xr:uid="{02B2B3EA-1960-44FB-A18B-FD17909E389C}"/>
    <cellStyle name="Texto explicativo 2 2 5" xfId="12214" xr:uid="{2FA8641D-6B56-48F5-B167-D375A208EF3B}"/>
    <cellStyle name="Texto explicativo 2 2 6" xfId="17450" xr:uid="{5A293677-0FD3-4C3E-805B-E77CF65DDB72}"/>
    <cellStyle name="Texto explicativo 2 2 7" xfId="19710" xr:uid="{9D9B53B9-E21C-4A2D-988C-261E28EB8C71}"/>
    <cellStyle name="Texto explicativo 2 2 8" xfId="10088" xr:uid="{FE0B02BF-EF47-4204-8012-AD27238BC76E}"/>
    <cellStyle name="Texto explicativo 2 2 8 2" xfId="21409" xr:uid="{2D0446B9-7AB3-44DC-923E-F7FC5FA2F6E2}"/>
    <cellStyle name="Texto explicativo 2 2 8 2 2" xfId="26965" xr:uid="{169F7785-F571-4C9C-A2A6-8246B2E36437}"/>
    <cellStyle name="Texto explicativo 2 2 8 2 3" xfId="32459" xr:uid="{19F7ED3C-490B-41D6-B429-2AB641937BA2}"/>
    <cellStyle name="Texto explicativo 2 2 8 2 4" xfId="37943" xr:uid="{5D4D9A17-1B98-43A8-AA59-9E98B8C3CF26}"/>
    <cellStyle name="Texto explicativo 2 2 8 3" xfId="24236" xr:uid="{19FDB93A-097A-4636-87F5-F929C6B99BAD}"/>
    <cellStyle name="Texto explicativo 2 2 8 4" xfId="29730" xr:uid="{17727BC1-53C6-4AF0-A8E9-F700CF216C88}"/>
    <cellStyle name="Texto explicativo 2 2 8 5" xfId="35214" xr:uid="{B1F60200-D615-4E6B-A638-EF6DBD0EBD40}"/>
    <cellStyle name="Texto explicativo 2 3" xfId="6902" xr:uid="{45BCC915-7586-4CCD-917D-A6A88AE7F2A9}"/>
    <cellStyle name="Texto explicativo 2 3 2" xfId="15310" xr:uid="{4AA5FE09-A2DB-4D08-8E2B-3DFF9E6E04CB}"/>
    <cellStyle name="Texto explicativo 2 3 2 2" xfId="22597" xr:uid="{7CC7215A-B67D-4F70-8380-C6633A172DE0}"/>
    <cellStyle name="Texto explicativo 2 3 2 2 2" xfId="28153" xr:uid="{7D809409-5E43-4A47-980D-91BD04C448DA}"/>
    <cellStyle name="Texto explicativo 2 3 2 2 3" xfId="33647" xr:uid="{FD81EA93-92D7-4FF0-A607-A094BBA23C75}"/>
    <cellStyle name="Texto explicativo 2 3 2 2 4" xfId="39131" xr:uid="{5CF898E7-6A23-4097-8E32-554801079694}"/>
    <cellStyle name="Texto explicativo 2 3 2 3" xfId="25424" xr:uid="{25171837-AF30-4EB0-AE0E-112B0BDA117D}"/>
    <cellStyle name="Texto explicativo 2 3 2 4" xfId="30918" xr:uid="{7F86105C-72E3-4F7A-9451-5EDEA5870C41}"/>
    <cellStyle name="Texto explicativo 2 3 2 5" xfId="36402" xr:uid="{53536FBA-9205-450F-8497-DC012A78442A}"/>
    <cellStyle name="Texto explicativo 2 3 3" xfId="12217" xr:uid="{DEEF2EA1-3ADA-4A11-9F57-870B6E2F4410}"/>
    <cellStyle name="Texto explicativo 2 3 4" xfId="17453" xr:uid="{C763501B-E1B7-4621-A33A-59C410180465}"/>
    <cellStyle name="Texto explicativo 2 3 5" xfId="19713" xr:uid="{262D0DFB-4A54-48ED-A842-124F892929CD}"/>
    <cellStyle name="Texto explicativo 2 3 6" xfId="10091" xr:uid="{CB101785-FBFE-40BC-9B30-969C55739BB5}"/>
    <cellStyle name="Texto explicativo 2 3 6 2" xfId="21412" xr:uid="{D5E45DFC-8C21-4C53-8DCC-4F25C5036913}"/>
    <cellStyle name="Texto explicativo 2 3 6 2 2" xfId="26968" xr:uid="{3A460772-372C-4AD5-A370-DF2B5F1EABB1}"/>
    <cellStyle name="Texto explicativo 2 3 6 2 3" xfId="32462" xr:uid="{BE16A9CC-6137-4CD2-A10E-C2C735402238}"/>
    <cellStyle name="Texto explicativo 2 3 6 2 4" xfId="37946" xr:uid="{E90EF9FE-14F5-41E4-8DB0-6D0B6ED39CD8}"/>
    <cellStyle name="Texto explicativo 2 3 6 3" xfId="24239" xr:uid="{EEFE6B68-9B4E-40C7-8889-C4A56012DF96}"/>
    <cellStyle name="Texto explicativo 2 3 6 4" xfId="29733" xr:uid="{4C0E35CD-6962-44EA-A8BB-EBA47AB182C0}"/>
    <cellStyle name="Texto explicativo 2 3 6 5" xfId="35217" xr:uid="{378BA837-8632-4C1E-A2E1-D64827D531BC}"/>
    <cellStyle name="Texto explicativo 2 4" xfId="6903" xr:uid="{829B49FE-0480-41DD-9F40-7A7D7351E091}"/>
    <cellStyle name="Texto explicativo 2 4 2" xfId="15311" xr:uid="{451238B5-87A2-4870-9C2E-854548CB0B54}"/>
    <cellStyle name="Texto explicativo 2 4 2 2" xfId="22598" xr:uid="{7BA02CD1-D51F-4C50-8CCC-4189FB7BD3FF}"/>
    <cellStyle name="Texto explicativo 2 4 2 2 2" xfId="28154" xr:uid="{0B4BB1EF-5DC6-4293-9334-6DC312716CCD}"/>
    <cellStyle name="Texto explicativo 2 4 2 2 3" xfId="33648" xr:uid="{F199DE15-1093-49CE-BCF3-DEE5502E170E}"/>
    <cellStyle name="Texto explicativo 2 4 2 2 4" xfId="39132" xr:uid="{04CCF25F-F869-4F5B-B2FE-3747249F6B2C}"/>
    <cellStyle name="Texto explicativo 2 4 2 3" xfId="25425" xr:uid="{722378A6-24C7-457C-B07F-C4BF513F4CCB}"/>
    <cellStyle name="Texto explicativo 2 4 2 4" xfId="30919" xr:uid="{1C274717-4880-44C1-969F-532E83A5B7AD}"/>
    <cellStyle name="Texto explicativo 2 4 2 5" xfId="36403" xr:uid="{D3381641-EB68-43AE-81AD-91FFE375D6DD}"/>
    <cellStyle name="Texto explicativo 2 4 3" xfId="12218" xr:uid="{DA28AE47-38FE-4F62-BA9D-F11B26D741A6}"/>
    <cellStyle name="Texto explicativo 2 4 4" xfId="17454" xr:uid="{40ECBDCD-7FE5-405D-82A4-049DE13F3AD0}"/>
    <cellStyle name="Texto explicativo 2 4 5" xfId="19714" xr:uid="{C880FE70-2D87-43C8-8FC2-23F498B813C8}"/>
    <cellStyle name="Texto explicativo 2 4 6" xfId="10092" xr:uid="{BFD89146-7F95-4ECC-BEAD-876491F59DD5}"/>
    <cellStyle name="Texto explicativo 2 4 6 2" xfId="21413" xr:uid="{D2ADC66D-E392-4423-8AF1-B9ADF65B6803}"/>
    <cellStyle name="Texto explicativo 2 4 6 2 2" xfId="26969" xr:uid="{4A0E9A47-9BFC-4970-9A06-9AC23458C322}"/>
    <cellStyle name="Texto explicativo 2 4 6 2 3" xfId="32463" xr:uid="{D55E491D-5C53-486A-9170-744D035A9C63}"/>
    <cellStyle name="Texto explicativo 2 4 6 2 4" xfId="37947" xr:uid="{F5EA5035-04BB-43BC-B8B3-17E96D17E160}"/>
    <cellStyle name="Texto explicativo 2 4 6 3" xfId="24240" xr:uid="{F967797B-BEA9-4F62-9A09-9A6F0F33AA9E}"/>
    <cellStyle name="Texto explicativo 2 4 6 4" xfId="29734" xr:uid="{FDFE268F-BA78-4BD6-B890-984A42CAA321}"/>
    <cellStyle name="Texto explicativo 2 4 6 5" xfId="35218" xr:uid="{465C4D12-6FB1-4DD4-877D-6D27D87077F1}"/>
    <cellStyle name="Texto explicativo 2 5" xfId="15306" xr:uid="{F0387A04-811D-48AA-B3AD-99F177D6984F}"/>
    <cellStyle name="Texto explicativo 2 5 2" xfId="22593" xr:uid="{53FC119A-C61B-4C54-B6DD-BE7511E30F96}"/>
    <cellStyle name="Texto explicativo 2 5 2 2" xfId="28149" xr:uid="{752FF289-BF46-4908-B19D-F42C0B43F12E}"/>
    <cellStyle name="Texto explicativo 2 5 2 3" xfId="33643" xr:uid="{A5005F0F-48FE-4404-A16F-DB3F917FC329}"/>
    <cellStyle name="Texto explicativo 2 5 2 4" xfId="39127" xr:uid="{49D0CE14-BABC-42B8-B80A-1AD4B3145269}"/>
    <cellStyle name="Texto explicativo 2 5 3" xfId="25420" xr:uid="{C45395A9-C08C-48DE-BA61-3588007D41E6}"/>
    <cellStyle name="Texto explicativo 2 5 4" xfId="30914" xr:uid="{0D8607B8-F67F-4F5A-8CB6-B8C49155554E}"/>
    <cellStyle name="Texto explicativo 2 5 5" xfId="36398" xr:uid="{D77800DA-B2A4-4666-8607-4337EE7A50F1}"/>
    <cellStyle name="Texto explicativo 2 6" xfId="12213" xr:uid="{BAF258AC-2194-4F4B-A1AD-0079D805C95D}"/>
    <cellStyle name="Texto explicativo 2 7" xfId="17449" xr:uid="{08D1D501-CDD5-4A07-83B3-2842888896DB}"/>
    <cellStyle name="Texto explicativo 2 8" xfId="19709" xr:uid="{3B7ECB24-7B10-4348-8DE3-959C91F0F82A}"/>
    <cellStyle name="Texto explicativo 2 9" xfId="10087" xr:uid="{17D7846E-CA4F-4E95-A7C2-EE836A220FF1}"/>
    <cellStyle name="Texto explicativo 2 9 2" xfId="21408" xr:uid="{1D58B24B-877E-4F00-9251-DF992EBD43D7}"/>
    <cellStyle name="Texto explicativo 2 9 2 2" xfId="26964" xr:uid="{5B66CD89-624E-43D9-B96A-703636460ABB}"/>
    <cellStyle name="Texto explicativo 2 9 2 3" xfId="32458" xr:uid="{23771478-945A-40D5-878C-649A04767EBA}"/>
    <cellStyle name="Texto explicativo 2 9 2 4" xfId="37942" xr:uid="{EF2E1F09-A6FB-4C39-9AB0-30D86C1CDA3D}"/>
    <cellStyle name="Texto explicativo 2 9 3" xfId="24235" xr:uid="{6EAA03A5-49BB-4A25-B77A-FF7ACA00F539}"/>
    <cellStyle name="Texto explicativo 2 9 4" xfId="29729" xr:uid="{7FE6B98B-BA12-4ABB-A804-768CA0892F84}"/>
    <cellStyle name="Texto explicativo 2 9 5" xfId="35213" xr:uid="{C77D7402-481C-4FC3-8799-DFB4A93AED0B}"/>
    <cellStyle name="Texto explicativo 3" xfId="694" xr:uid="{7C4D1B07-4AD9-4A78-8190-38D6C132DBCB}"/>
    <cellStyle name="Texto explicativo 3 2" xfId="6905" xr:uid="{605F0BA5-86C9-49E2-910F-9B920CC48BA2}"/>
    <cellStyle name="Texto explicativo 3 2 2" xfId="15313" xr:uid="{CBC433E0-0975-4C89-9BD4-9DC387B92746}"/>
    <cellStyle name="Texto explicativo 3 2 2 2" xfId="22600" xr:uid="{46545987-F808-489E-9841-FF5DD8066743}"/>
    <cellStyle name="Texto explicativo 3 2 2 2 2" xfId="28156" xr:uid="{5AF41423-63E0-4354-9747-7206A1DC8FAA}"/>
    <cellStyle name="Texto explicativo 3 2 2 2 3" xfId="33650" xr:uid="{E7A65778-50EB-4255-B0FF-9A5B1FF2BFA7}"/>
    <cellStyle name="Texto explicativo 3 2 2 2 4" xfId="39134" xr:uid="{0FD9FCB2-36E1-4B5A-A5CD-9D81B09B06CA}"/>
    <cellStyle name="Texto explicativo 3 2 2 3" xfId="25427" xr:uid="{7AB66AA1-0825-4872-B1F3-47C2A05E5253}"/>
    <cellStyle name="Texto explicativo 3 2 2 4" xfId="30921" xr:uid="{1248F1F0-047E-4366-B3CE-ABE180308CC9}"/>
    <cellStyle name="Texto explicativo 3 2 2 5" xfId="36405" xr:uid="{3EA37E5A-55F1-4C0C-82BF-3E04964D7471}"/>
    <cellStyle name="Texto explicativo 3 2 3" xfId="12220" xr:uid="{AB8C4F7D-65FA-49F2-8E11-8AA6C79875EC}"/>
    <cellStyle name="Texto explicativo 3 2 4" xfId="17456" xr:uid="{CECF6555-8BF3-42C1-9777-FC446F9131A6}"/>
    <cellStyle name="Texto explicativo 3 2 5" xfId="19716" xr:uid="{F359E2F5-BD71-459C-9AC3-88860E0C1B84}"/>
    <cellStyle name="Texto explicativo 3 2 6" xfId="10094" xr:uid="{32EBA3AC-A25B-4D5B-9E58-3715A1F317BA}"/>
    <cellStyle name="Texto explicativo 3 2 6 2" xfId="21415" xr:uid="{D83FCA82-46D1-4F6B-BFB4-78A72A985B0C}"/>
    <cellStyle name="Texto explicativo 3 2 6 2 2" xfId="26971" xr:uid="{FC93789E-8091-490A-845E-BABCF0775CD6}"/>
    <cellStyle name="Texto explicativo 3 2 6 2 3" xfId="32465" xr:uid="{E4DFA95F-3A43-4AE5-A6C4-817868834E6D}"/>
    <cellStyle name="Texto explicativo 3 2 6 2 4" xfId="37949" xr:uid="{7D175C88-CC89-4E1F-8B2A-0E50D5B8CC5F}"/>
    <cellStyle name="Texto explicativo 3 2 6 3" xfId="24242" xr:uid="{9F0DED5F-92C8-4E23-9F5F-73F8A786AA60}"/>
    <cellStyle name="Texto explicativo 3 2 6 4" xfId="29736" xr:uid="{0024DA1B-DA4D-4B0E-9737-7ACCA3DEE23A}"/>
    <cellStyle name="Texto explicativo 3 2 6 5" xfId="35220" xr:uid="{688C9BDF-5A41-403A-9D80-B72D420FCF5C}"/>
    <cellStyle name="Texto explicativo 3 3" xfId="15312" xr:uid="{408E6111-FCE9-46DE-9FBA-782B4DCD9EEF}"/>
    <cellStyle name="Texto explicativo 3 3 2" xfId="22599" xr:uid="{9C00D9A0-B444-45C3-A9CD-95A6726DDA98}"/>
    <cellStyle name="Texto explicativo 3 3 2 2" xfId="28155" xr:uid="{F31ECAFC-2440-40A8-8C4D-6B3896CECC17}"/>
    <cellStyle name="Texto explicativo 3 3 2 3" xfId="33649" xr:uid="{275D5B23-7D74-4286-972B-19F1A0389323}"/>
    <cellStyle name="Texto explicativo 3 3 2 4" xfId="39133" xr:uid="{1C711763-0EB9-47C5-893B-4B2C26F213EE}"/>
    <cellStyle name="Texto explicativo 3 3 3" xfId="25426" xr:uid="{E0863E3C-5D5D-43FF-9F81-D7C404D298D8}"/>
    <cellStyle name="Texto explicativo 3 3 4" xfId="30920" xr:uid="{5E2978F5-F904-424E-93FE-EFF89838F01B}"/>
    <cellStyle name="Texto explicativo 3 3 5" xfId="36404" xr:uid="{3BD7D153-1EA4-42B6-A846-519B25E242E4}"/>
    <cellStyle name="Texto explicativo 3 4" xfId="12219" xr:uid="{3A8BEB73-090C-4A50-A188-932475DCE2D7}"/>
    <cellStyle name="Texto explicativo 3 5" xfId="17455" xr:uid="{B4B618B8-88B8-4322-AEE8-07B7FC296FFF}"/>
    <cellStyle name="Texto explicativo 3 6" xfId="19715" xr:uid="{ABCC825E-4CDD-41EF-870E-47D566BC8A93}"/>
    <cellStyle name="Texto explicativo 3 7" xfId="10093" xr:uid="{867BBE1B-6F32-4810-B8D1-68EBCAA9F458}"/>
    <cellStyle name="Texto explicativo 3 7 2" xfId="21414" xr:uid="{8E3BABDC-57C2-4544-946A-B949F35FA0CD}"/>
    <cellStyle name="Texto explicativo 3 7 2 2" xfId="26970" xr:uid="{EC114646-E47E-4386-ABEC-37A540DAC77E}"/>
    <cellStyle name="Texto explicativo 3 7 2 3" xfId="32464" xr:uid="{5729C2D2-F089-4D8D-B781-94FC154683A1}"/>
    <cellStyle name="Texto explicativo 3 7 2 4" xfId="37948" xr:uid="{0971175E-CBF2-4157-A459-8BFCD927A29F}"/>
    <cellStyle name="Texto explicativo 3 7 3" xfId="24241" xr:uid="{E28C1C87-941C-4357-9C42-5F5E0A18C04A}"/>
    <cellStyle name="Texto explicativo 3 7 4" xfId="29735" xr:uid="{721CBE4B-8C64-4447-B31D-A8E3BBF6B536}"/>
    <cellStyle name="Texto explicativo 3 7 5" xfId="35219" xr:uid="{7551DA48-6E88-4CF4-9DF5-BD84261455E6}"/>
    <cellStyle name="Texto explicativo 3 8" xfId="6904" xr:uid="{F09FDFF2-CC1B-4423-BEE1-989EE11AC38B}"/>
    <cellStyle name="Texto explicativo 4" xfId="695" xr:uid="{233CA8E4-6AD2-43F1-9019-7228AD66EE1F}"/>
    <cellStyle name="Texto explicativo 4 2" xfId="19717" xr:uid="{2FA6F516-1CB3-480D-A921-3B535940D7BF}"/>
    <cellStyle name="Texto explicativo 4 3" xfId="10095" xr:uid="{5BB173A7-361D-454F-90FB-E97D135D8F5D}"/>
    <cellStyle name="Texto explicativo 4 3 2" xfId="21416" xr:uid="{6A337239-13B4-45FD-A1EC-7917875B7232}"/>
    <cellStyle name="Texto explicativo 4 3 2 2" xfId="26972" xr:uid="{47D34AF6-FABB-4981-B0D6-C8901C7BE6F9}"/>
    <cellStyle name="Texto explicativo 4 3 2 3" xfId="32466" xr:uid="{B1E9D91A-A546-48E7-913E-3958656E4FFC}"/>
    <cellStyle name="Texto explicativo 4 3 2 4" xfId="37950" xr:uid="{4E7B9A4D-B470-437B-A8EF-F2D58A27EF23}"/>
    <cellStyle name="Texto explicativo 4 3 3" xfId="24243" xr:uid="{3DD9686C-A2C0-4AF8-A4B5-9ACBB51BD4D2}"/>
    <cellStyle name="Texto explicativo 4 3 4" xfId="29737" xr:uid="{531EBBDF-9AA1-4846-99B3-19F6E978EDE0}"/>
    <cellStyle name="Texto explicativo 4 3 5" xfId="35221" xr:uid="{983F2CA7-BEA0-4F62-902B-3F70D5096B07}"/>
    <cellStyle name="Texto explicativo 4 4" xfId="6906" xr:uid="{ADE63ED4-8DA9-4ED4-ACBB-A406DD4E51AE}"/>
    <cellStyle name="Texto explicativo 5" xfId="696" xr:uid="{FEDBD3B3-CEF8-43DF-929C-92AEEB052A6D}"/>
    <cellStyle name="Texto explicativo 5 2" xfId="12212" xr:uid="{65EC7AEA-FD21-44BD-85CB-43F23780EBAD}"/>
    <cellStyle name="Texto explicativo 6" xfId="697" xr:uid="{A740ED6B-0A1A-4FB6-80FC-2CF53573825E}"/>
    <cellStyle name="Texto explicativo 6 2" xfId="17448" xr:uid="{5A2FDCD4-9BD8-42D9-B830-4AC5FAA4CCDE}"/>
    <cellStyle name="Texto explicativo 7" xfId="698" xr:uid="{4468512B-CA0A-462C-BCA1-948BAF5779C3}"/>
    <cellStyle name="Tickmark" xfId="6907" xr:uid="{F587FB71-2FF1-4C4F-A262-E4EAFB545C69}"/>
    <cellStyle name="Tickmark 10" xfId="10096" xr:uid="{3773733B-EDC9-41E5-A2D7-D2712FB537F9}"/>
    <cellStyle name="Tickmark 10 2" xfId="21417" xr:uid="{728DEEF2-42DF-47C4-B072-4577D8F5EA65}"/>
    <cellStyle name="Tickmark 10 2 2" xfId="26973" xr:uid="{ED8C0BC6-EE76-4F54-B9FF-D3DA823F726A}"/>
    <cellStyle name="Tickmark 10 2 3" xfId="32467" xr:uid="{8C6217A9-69B6-4284-81C2-ACD54730DDBB}"/>
    <cellStyle name="Tickmark 10 2 4" xfId="37951" xr:uid="{EC71D5B2-CB02-4F01-97BC-58ED4E63ACC9}"/>
    <cellStyle name="Tickmark 10 3" xfId="24244" xr:uid="{F044DE57-34E2-4D37-94D9-D7B5C434F14D}"/>
    <cellStyle name="Tickmark 10 4" xfId="29738" xr:uid="{A1CAFA33-42E2-4DE5-A576-F93647163D75}"/>
    <cellStyle name="Tickmark 10 5" xfId="35222" xr:uid="{DE2A8E0F-5D38-42FC-AEED-94ADC8A424A8}"/>
    <cellStyle name="Tickmark 2" xfId="6908" xr:uid="{F28BCEB9-DB48-445A-AD8B-2C5527CD28BC}"/>
    <cellStyle name="Tickmark 2 2" xfId="15315" xr:uid="{50DD7C0E-96B3-4375-8E18-8094CA7660EB}"/>
    <cellStyle name="Tickmark 2 2 2" xfId="22602" xr:uid="{2A9DF7A1-B75D-4207-8A23-FC23F1CEF562}"/>
    <cellStyle name="Tickmark 2 2 2 2" xfId="28158" xr:uid="{953A0A9A-CFBF-458F-9B7B-F8B544EF6D00}"/>
    <cellStyle name="Tickmark 2 2 2 3" xfId="33652" xr:uid="{83D1831A-969C-4986-8776-74A6F88CBCF2}"/>
    <cellStyle name="Tickmark 2 2 2 4" xfId="39136" xr:uid="{00AABD07-BE18-4439-A064-E27A5D384A51}"/>
    <cellStyle name="Tickmark 2 2 3" xfId="25429" xr:uid="{F56CD2E6-5185-4DBB-B541-0CC41CD5B28F}"/>
    <cellStyle name="Tickmark 2 2 4" xfId="30923" xr:uid="{45538935-AB1E-4DAA-B5C5-031DCD7A89DF}"/>
    <cellStyle name="Tickmark 2 2 5" xfId="36407" xr:uid="{2A463763-D005-4D35-A2AA-057E0F8F5158}"/>
    <cellStyle name="Tickmark 2 3" xfId="12222" xr:uid="{88FFFB28-2123-4303-8799-7057F095AD1C}"/>
    <cellStyle name="Tickmark 2 4" xfId="17458" xr:uid="{38D4A116-D945-4FCC-BC9F-C9A1FFAF4374}"/>
    <cellStyle name="Tickmark 2 5" xfId="19719" xr:uid="{135568A8-65B8-4D56-BBD3-8083A448437E}"/>
    <cellStyle name="Tickmark 2 6" xfId="10097" xr:uid="{B7D261CD-BFDF-4B11-B09F-4F48EC916E14}"/>
    <cellStyle name="Tickmark 2 6 2" xfId="21418" xr:uid="{6BD8D091-E5FD-491E-B8EC-7BF37D3ACC99}"/>
    <cellStyle name="Tickmark 2 6 2 2" xfId="26974" xr:uid="{06987358-C179-4593-80BD-75C9E0FF82FD}"/>
    <cellStyle name="Tickmark 2 6 2 3" xfId="32468" xr:uid="{3AEC1BD3-88A6-4FC1-9694-C89C371498F0}"/>
    <cellStyle name="Tickmark 2 6 2 4" xfId="37952" xr:uid="{33D107BB-B46E-4AD8-B8D7-142D12B4169B}"/>
    <cellStyle name="Tickmark 2 6 3" xfId="24245" xr:uid="{DF473EBC-8E46-4C1D-85D7-D19CC65E0E2E}"/>
    <cellStyle name="Tickmark 2 6 4" xfId="29739" xr:uid="{3E0086E3-1143-480C-ABE0-ABC9C5D609E5}"/>
    <cellStyle name="Tickmark 2 6 5" xfId="35223" xr:uid="{C8563B31-38F9-4FAB-8932-EB0666B57C6D}"/>
    <cellStyle name="Tickmark 3" xfId="6909" xr:uid="{CB7CAD69-8F54-4DC4-AE31-2585837CD033}"/>
    <cellStyle name="Tickmark 3 2" xfId="15316" xr:uid="{744B8086-1B7F-4C35-88CD-15C0D90CB433}"/>
    <cellStyle name="Tickmark 3 2 2" xfId="22603" xr:uid="{359D35BC-B1CC-4340-9CDC-B7353EFD503C}"/>
    <cellStyle name="Tickmark 3 2 2 2" xfId="28159" xr:uid="{FAE7AFC9-583F-41E9-BE47-E401CD20D236}"/>
    <cellStyle name="Tickmark 3 2 2 3" xfId="33653" xr:uid="{2FA2151E-D01E-4FA1-A4FD-3A7A1BE42AF3}"/>
    <cellStyle name="Tickmark 3 2 2 4" xfId="39137" xr:uid="{F63E93E9-C5EB-4EFB-A01D-89F27384BB00}"/>
    <cellStyle name="Tickmark 3 2 3" xfId="25430" xr:uid="{ABCAAB88-0BBF-419C-8F2E-8DB5AED747A1}"/>
    <cellStyle name="Tickmark 3 2 4" xfId="30924" xr:uid="{C1A63038-8859-465C-959B-B9DDBE295FD9}"/>
    <cellStyle name="Tickmark 3 2 5" xfId="36408" xr:uid="{574354EB-3C8A-44AB-9419-947D9803F862}"/>
    <cellStyle name="Tickmark 3 3" xfId="12500" xr:uid="{523CC305-AD73-40C8-AC38-CF1D2F412D0B}"/>
    <cellStyle name="Tickmark 3 4" xfId="19720" xr:uid="{2F0EA128-D655-4B33-B18F-699CF2FC9496}"/>
    <cellStyle name="Tickmark 3 5" xfId="10098" xr:uid="{C72496D4-B670-40A2-B650-77ABCA812B0A}"/>
    <cellStyle name="Tickmark 3 5 2" xfId="21419" xr:uid="{420FB901-8139-4161-B36F-A1A4E2808EE8}"/>
    <cellStyle name="Tickmark 3 5 2 2" xfId="26975" xr:uid="{EE0FB8AF-BBB8-494F-894A-5FAC09730851}"/>
    <cellStyle name="Tickmark 3 5 2 3" xfId="32469" xr:uid="{C8BD5FF0-56F6-4ADA-8273-EE109B8F1216}"/>
    <cellStyle name="Tickmark 3 5 2 4" xfId="37953" xr:uid="{17935C9D-9B9E-417B-ACB7-5A01187DB36A}"/>
    <cellStyle name="Tickmark 3 5 3" xfId="24246" xr:uid="{C4992870-6F5E-430F-8436-8C8C15152B00}"/>
    <cellStyle name="Tickmark 3 5 4" xfId="29740" xr:uid="{A279C38D-A75C-4B1E-A12D-221F795BCAC2}"/>
    <cellStyle name="Tickmark 3 5 5" xfId="35224" xr:uid="{77B92448-B744-4C13-92A1-DE60038465E7}"/>
    <cellStyle name="Tickmark 4" xfId="7118" xr:uid="{6D8E4D53-D4FD-41CD-B922-5164CA236278}"/>
    <cellStyle name="Tickmark 4 2" xfId="19898" xr:uid="{D494BB91-40E2-4BF7-BE55-124BF9BFD159}"/>
    <cellStyle name="Tickmark 4 3" xfId="10099" xr:uid="{D4A471D2-ED36-44D0-B6F6-A87DD6AF924D}"/>
    <cellStyle name="Tickmark 4 3 2" xfId="21420" xr:uid="{A22EB505-D449-4E71-BBDD-4281BD74F92C}"/>
    <cellStyle name="Tickmark 4 3 2 2" xfId="26976" xr:uid="{A8F25499-F322-4407-8447-810F95DEDF94}"/>
    <cellStyle name="Tickmark 4 3 2 3" xfId="32470" xr:uid="{8E865F15-00AE-4CAF-8BA1-AF2D80BE84C8}"/>
    <cellStyle name="Tickmark 4 3 2 4" xfId="37954" xr:uid="{49899340-CCFE-45A7-9107-3B6A48F85255}"/>
    <cellStyle name="Tickmark 4 3 3" xfId="24247" xr:uid="{66A5E267-AEF9-4781-96A3-10A95E0978C7}"/>
    <cellStyle name="Tickmark 4 3 4" xfId="29741" xr:uid="{2BCFE0CE-1FCC-4806-ADBC-43F2B02B71BC}"/>
    <cellStyle name="Tickmark 4 3 5" xfId="35225" xr:uid="{1954E9BB-5D46-43BE-ADEB-0DFE6EA0B03E}"/>
    <cellStyle name="Tickmark 5" xfId="10100" xr:uid="{3B7184C6-1B91-4D24-B57B-BA2DE056743D}"/>
    <cellStyle name="Tickmark 5 2" xfId="21421" xr:uid="{242B81DD-5016-4CBA-965D-40F0095FAA9A}"/>
    <cellStyle name="Tickmark 5 2 2" xfId="26977" xr:uid="{9CF5475B-51DE-4D53-AE57-2E51CB91274F}"/>
    <cellStyle name="Tickmark 5 2 3" xfId="32471" xr:uid="{8CEFE8AA-50CD-44FA-9FEC-CD59BB964372}"/>
    <cellStyle name="Tickmark 5 2 4" xfId="37955" xr:uid="{F1D840F3-39F1-4A2F-A72A-FEDD95DFA9C2}"/>
    <cellStyle name="Tickmark 5 3" xfId="24248" xr:uid="{AB7F203F-CB3E-4F0F-A44B-9BEAF21393AA}"/>
    <cellStyle name="Tickmark 5 4" xfId="29742" xr:uid="{45FB5F28-8EA1-4212-B089-585B39850EB2}"/>
    <cellStyle name="Tickmark 5 5" xfId="35226" xr:uid="{DF302C01-D1E0-4F3D-BFE8-18E6F9D3BC34}"/>
    <cellStyle name="Tickmark 6" xfId="15314" xr:uid="{7A41CDF4-D295-45B8-B1F4-D8988112E14D}"/>
    <cellStyle name="Tickmark 6 2" xfId="22601" xr:uid="{61E2E1D4-8E5E-434F-8294-C162F7FDCE9D}"/>
    <cellStyle name="Tickmark 6 2 2" xfId="28157" xr:uid="{03BDED82-6FC8-418B-BBAD-CC046D056AA0}"/>
    <cellStyle name="Tickmark 6 2 3" xfId="33651" xr:uid="{71A7D654-7EC7-4074-984C-3DE74CC1075F}"/>
    <cellStyle name="Tickmark 6 2 4" xfId="39135" xr:uid="{BB30E5EE-224E-4DAF-A3FE-9AE0AF5EFBC0}"/>
    <cellStyle name="Tickmark 6 3" xfId="25428" xr:uid="{4BF46748-8FB9-4690-BD62-ACFA87DFC711}"/>
    <cellStyle name="Tickmark 6 4" xfId="30922" xr:uid="{DC004018-CDEC-4C9C-A0C1-CA3B3E5020AF}"/>
    <cellStyle name="Tickmark 6 5" xfId="36406" xr:uid="{AE2B3872-AC1A-46C7-B527-6A3246613C1A}"/>
    <cellStyle name="Tickmark 7" xfId="12221" xr:uid="{B0BA295A-A1B0-4BEE-B418-0BE414BA3E47}"/>
    <cellStyle name="Tickmark 8" xfId="17457" xr:uid="{D8126E53-7693-48F7-BE7F-008079CB29B3}"/>
    <cellStyle name="Tickmark 9" xfId="19718" xr:uid="{78D6994B-3904-4FB3-8067-E6A307DC6E69}"/>
    <cellStyle name="Title" xfId="6910" xr:uid="{E5A1C871-AEA8-4333-9FFD-FC98FBC080E3}"/>
    <cellStyle name="Title 10" xfId="12223" xr:uid="{BF62338C-2801-4DDA-8F4C-24D3265BEBE5}"/>
    <cellStyle name="Title 11" xfId="17459" xr:uid="{14D220C0-050D-444B-BC96-CAEBAC5C75A9}"/>
    <cellStyle name="Title 12" xfId="19721" xr:uid="{DA8BB668-0C3A-4319-A2F7-24DF9555EE6C}"/>
    <cellStyle name="Title 13" xfId="10101" xr:uid="{8F51F92E-0AF9-44EB-A27F-129CDE74D39B}"/>
    <cellStyle name="Title 13 2" xfId="21422" xr:uid="{E9AE9B00-1174-48B0-97E3-8B174F6807A7}"/>
    <cellStyle name="Title 13 2 2" xfId="26978" xr:uid="{ACCCA5B0-0332-4194-8A23-A680BAADF7BF}"/>
    <cellStyle name="Title 13 2 3" xfId="32472" xr:uid="{5C9E358C-7738-43E5-BA4B-030BCA074D26}"/>
    <cellStyle name="Title 13 2 4" xfId="37956" xr:uid="{7122546C-F309-4E80-96D8-1F162C26A09F}"/>
    <cellStyle name="Title 13 3" xfId="24249" xr:uid="{1019B0F5-4648-44F4-ADE2-2DD43F1877F1}"/>
    <cellStyle name="Title 13 4" xfId="29743" xr:uid="{42EE2114-2140-4731-922C-1457196C96CE}"/>
    <cellStyle name="Title 13 5" xfId="35227" xr:uid="{BC83A155-A5D4-4D4A-AB54-86E6EF2E9E40}"/>
    <cellStyle name="Title 2" xfId="6911" xr:uid="{4C1F3089-1FAA-4510-9C02-84A48AED3627}"/>
    <cellStyle name="Title 2 2" xfId="15318" xr:uid="{9D2DB927-2C9F-41BB-B347-0808A8B31CBC}"/>
    <cellStyle name="Title 2 2 2" xfId="22605" xr:uid="{BAC9ACB5-8BB2-4E3C-90FD-03C993A10ECD}"/>
    <cellStyle name="Title 2 2 2 2" xfId="28161" xr:uid="{9ADEC46E-FB67-4A60-ADBA-99155BFE08D1}"/>
    <cellStyle name="Title 2 2 2 3" xfId="33655" xr:uid="{FAC6475D-7C00-43BA-9D01-A7DBC025E2C0}"/>
    <cellStyle name="Title 2 2 2 4" xfId="39139" xr:uid="{130340BF-A572-44A0-81E4-0EB9B0786AA4}"/>
    <cellStyle name="Title 2 2 3" xfId="25432" xr:uid="{17701FD4-21B2-4072-9363-9596D3F6CEA9}"/>
    <cellStyle name="Title 2 2 4" xfId="30926" xr:uid="{67B2C56A-0D70-482D-9A01-8406EA46A9CA}"/>
    <cellStyle name="Title 2 2 5" xfId="36410" xr:uid="{897C247D-B6DB-4B24-BD8A-E04BFF1ACF05}"/>
    <cellStyle name="Title 2 3" xfId="12224" xr:uid="{7C330429-4FCB-4168-A0AA-A24A01D80D20}"/>
    <cellStyle name="Title 2 4" xfId="17460" xr:uid="{524A55B2-EE60-428D-971E-B443D55204F9}"/>
    <cellStyle name="Title 2 5" xfId="19722" xr:uid="{A878C387-2657-4349-8618-77DE7018AD8A}"/>
    <cellStyle name="Title 2 6" xfId="10102" xr:uid="{BAF106AA-799A-4441-A25A-BB64CA344E87}"/>
    <cellStyle name="Title 2 6 2" xfId="21423" xr:uid="{99C0E20A-3DBC-404E-8B3D-9C6D2C47444C}"/>
    <cellStyle name="Title 2 6 2 2" xfId="26979" xr:uid="{2379D3B9-C7C3-41FE-BBB4-4A70BE456CCF}"/>
    <cellStyle name="Title 2 6 2 3" xfId="32473" xr:uid="{E534ED50-6817-4C91-AB86-3179302841AC}"/>
    <cellStyle name="Title 2 6 2 4" xfId="37957" xr:uid="{B84DAC83-1331-42CC-B6EC-20C44A6E0624}"/>
    <cellStyle name="Title 2 6 3" xfId="24250" xr:uid="{490CDFE6-FEE6-45DF-9D54-33AB327446D8}"/>
    <cellStyle name="Title 2 6 4" xfId="29744" xr:uid="{61BA2022-6213-4BA9-9BBE-992CB165623E}"/>
    <cellStyle name="Title 2 6 5" xfId="35228" xr:uid="{D5AE6961-F57E-4C9A-9136-1280296EC6DB}"/>
    <cellStyle name="Title 3" xfId="6912" xr:uid="{6307575A-FF21-43B4-A297-61806905B6E9}"/>
    <cellStyle name="Title 3 2" xfId="6913" xr:uid="{4B9B0083-F992-418B-8DB8-BD77E0680DB8}"/>
    <cellStyle name="Title 3 2 2" xfId="15320" xr:uid="{BE49117E-343F-4F32-B0D2-F9CB37EBDF72}"/>
    <cellStyle name="Title 3 2 2 2" xfId="22607" xr:uid="{6C93F612-BBAF-405E-A96B-B401C5027221}"/>
    <cellStyle name="Title 3 2 2 2 2" xfId="28163" xr:uid="{1249A4C1-36A4-41DE-A64F-B9FFC183247F}"/>
    <cellStyle name="Title 3 2 2 2 3" xfId="33657" xr:uid="{51162389-2893-4582-BEBC-91027AA3F2FA}"/>
    <cellStyle name="Title 3 2 2 2 4" xfId="39141" xr:uid="{EE81E346-BD45-4D4F-B9F4-7675052B8E5F}"/>
    <cellStyle name="Title 3 2 2 3" xfId="25434" xr:uid="{066CF57B-229B-4A39-B1E0-5454F42FFB1B}"/>
    <cellStyle name="Title 3 2 2 4" xfId="30928" xr:uid="{612F299E-365E-49F0-96CE-89818472F070}"/>
    <cellStyle name="Title 3 2 2 5" xfId="36412" xr:uid="{DFC2015F-DD1E-4A9E-937F-7D9FDD083E66}"/>
    <cellStyle name="Title 3 2 3" xfId="12226" xr:uid="{766EA564-66CE-4C4F-81ED-685D4414CE5B}"/>
    <cellStyle name="Title 3 2 4" xfId="17462" xr:uid="{DAA32E79-E4D3-4EAE-A78E-077670175709}"/>
    <cellStyle name="Title 3 2 5" xfId="19724" xr:uid="{EC5220D7-CFFE-48DF-984C-974EB9AB22B1}"/>
    <cellStyle name="Title 3 2 6" xfId="10104" xr:uid="{D6FC2C53-BBCD-4EAD-B148-4A74A6D830A8}"/>
    <cellStyle name="Title 3 2 6 2" xfId="21425" xr:uid="{4E0825E1-168D-4C2F-95CE-9DF1C0D35BC6}"/>
    <cellStyle name="Title 3 2 6 2 2" xfId="26981" xr:uid="{438A8265-B06C-48EE-AB90-D809E14AA8BB}"/>
    <cellStyle name="Title 3 2 6 2 3" xfId="32475" xr:uid="{94295CA4-F8EE-46CB-AB94-80FBE55DFAE4}"/>
    <cellStyle name="Title 3 2 6 2 4" xfId="37959" xr:uid="{08B89127-D96C-4112-BEF4-B12F5380EFE6}"/>
    <cellStyle name="Title 3 2 6 3" xfId="24252" xr:uid="{C54873CA-C837-4758-BD25-DA6DD0021D77}"/>
    <cellStyle name="Title 3 2 6 4" xfId="29746" xr:uid="{E2B6BA51-7F49-4051-AA11-D1761DEF81A8}"/>
    <cellStyle name="Title 3 2 6 5" xfId="35230" xr:uid="{1EB8AF0F-3C1D-4675-B3F5-D60B6DA75F37}"/>
    <cellStyle name="Title 3 3" xfId="15319" xr:uid="{13661D8A-2D5A-497A-9F43-4B074B4E10D6}"/>
    <cellStyle name="Title 3 3 2" xfId="22606" xr:uid="{53ACB749-A8B8-4646-BD9E-BE421DE4F8BE}"/>
    <cellStyle name="Title 3 3 2 2" xfId="28162" xr:uid="{9762922B-47D9-4586-9162-B2BAD8B2CBFC}"/>
    <cellStyle name="Title 3 3 2 3" xfId="33656" xr:uid="{462E2C27-F0D2-4A87-A105-2C9CE46F44A7}"/>
    <cellStyle name="Title 3 3 2 4" xfId="39140" xr:uid="{4A3C428F-7C3F-4CA6-A688-68DA5C48C497}"/>
    <cellStyle name="Title 3 3 3" xfId="25433" xr:uid="{4C5C9803-4883-4C7C-9171-B0510DF8C073}"/>
    <cellStyle name="Title 3 3 4" xfId="30927" xr:uid="{C3D04AC3-26A3-4EC5-9A24-79D0A0346EAE}"/>
    <cellStyle name="Title 3 3 5" xfId="36411" xr:uid="{91A662E5-34E0-4334-97A8-FC1C49F14C2F}"/>
    <cellStyle name="Title 3 4" xfId="12225" xr:uid="{FB2B12A6-AFD7-4EE4-B182-443837F3DE18}"/>
    <cellStyle name="Title 3 5" xfId="17461" xr:uid="{1474B0B5-84D3-4B2F-89F2-62DB3CD37B06}"/>
    <cellStyle name="Title 3 6" xfId="19723" xr:uid="{41605C96-B26C-405F-9940-3CD5E3AB773C}"/>
    <cellStyle name="Title 3 7" xfId="10103" xr:uid="{CF6F6C21-E7FF-4CA8-8444-05076FF98C43}"/>
    <cellStyle name="Title 3 7 2" xfId="21424" xr:uid="{46B85E84-CB11-4CCD-BF2B-A88A7F6793CC}"/>
    <cellStyle name="Title 3 7 2 2" xfId="26980" xr:uid="{EEC73E00-77BF-468E-B428-40687EAA3466}"/>
    <cellStyle name="Title 3 7 2 3" xfId="32474" xr:uid="{600AE471-385C-48C8-AA1F-0018DA71811D}"/>
    <cellStyle name="Title 3 7 2 4" xfId="37958" xr:uid="{6C8CA6B4-A3A1-4E69-AA9D-3197C00562C1}"/>
    <cellStyle name="Title 3 7 3" xfId="24251" xr:uid="{4068E261-3A67-4B32-8CAB-FA731176757A}"/>
    <cellStyle name="Title 3 7 4" xfId="29745" xr:uid="{C1EEC024-C471-4D65-9266-0220DBFB255E}"/>
    <cellStyle name="Title 3 7 5" xfId="35229" xr:uid="{5BFF2F1E-CC16-4FE3-9C37-A773ACCA8F53}"/>
    <cellStyle name="Title 4" xfId="6914" xr:uid="{1A95125D-4022-41AC-A320-5638955A4EDD}"/>
    <cellStyle name="Title 4 2" xfId="15321" xr:uid="{70ED5F1B-DE14-42AB-811A-EFD97CA405B6}"/>
    <cellStyle name="Title 4 2 2" xfId="22608" xr:uid="{2C0807DD-C9DF-4042-915D-B9AF119838B7}"/>
    <cellStyle name="Title 4 2 2 2" xfId="28164" xr:uid="{C2A7CE9B-03E9-4A28-BCEE-5B8A4215BD1A}"/>
    <cellStyle name="Title 4 2 2 3" xfId="33658" xr:uid="{C2C08BB1-FD75-4B83-A58F-D7BD8D773074}"/>
    <cellStyle name="Title 4 2 2 4" xfId="39142" xr:uid="{834E56CD-9C0E-42DE-9225-4CF336F29D6F}"/>
    <cellStyle name="Title 4 2 3" xfId="25435" xr:uid="{984CDCA4-D628-47FB-8051-BF5379C49A86}"/>
    <cellStyle name="Title 4 2 4" xfId="30929" xr:uid="{15D33EF1-F864-43E4-B5C4-045953378846}"/>
    <cellStyle name="Title 4 2 5" xfId="36413" xr:uid="{C514AD74-A8B8-444E-AA9F-771963EA02F4}"/>
    <cellStyle name="Title 4 3" xfId="12227" xr:uid="{C65B7198-94D1-4914-BBA9-2F30AFFBD3CF}"/>
    <cellStyle name="Title 4 4" xfId="17463" xr:uid="{FE5ADC98-1109-44E3-98FF-0EFD511F8A2E}"/>
    <cellStyle name="Title 4 5" xfId="19725" xr:uid="{136E9EBA-F7CA-4504-A4C6-BADC1785D0BA}"/>
    <cellStyle name="Title 4 6" xfId="10105" xr:uid="{1E2880AE-5900-45AB-B0B5-48A8E8184F69}"/>
    <cellStyle name="Title 4 6 2" xfId="21426" xr:uid="{0D699EAF-141C-4A0F-B497-6A084C8EB77C}"/>
    <cellStyle name="Title 4 6 2 2" xfId="26982" xr:uid="{99147755-4CF4-4691-8129-A2F0A54BC99B}"/>
    <cellStyle name="Title 4 6 2 3" xfId="32476" xr:uid="{A815C45D-85E3-454B-810E-74B11398C368}"/>
    <cellStyle name="Title 4 6 2 4" xfId="37960" xr:uid="{E5690469-428A-412F-9E91-963F2559D7C4}"/>
    <cellStyle name="Title 4 6 3" xfId="24253" xr:uid="{2BA891B0-1132-4648-95F6-B690C00005A2}"/>
    <cellStyle name="Title 4 6 4" xfId="29747" xr:uid="{32CC6382-B929-4D15-B2C6-73A55B381580}"/>
    <cellStyle name="Title 4 6 5" xfId="35231" xr:uid="{FB1A269E-DFF7-48AE-A246-39B82DA4C9D0}"/>
    <cellStyle name="Title 5" xfId="6915" xr:uid="{3E5D4B84-9994-4060-8237-00E74A683CC8}"/>
    <cellStyle name="Title 5 2" xfId="15322" xr:uid="{674B2843-7730-4AA6-ADFC-88AF1FE7BD83}"/>
    <cellStyle name="Title 5 2 2" xfId="22609" xr:uid="{6CDE46AD-9961-48B0-BE97-2DBB767C943B}"/>
    <cellStyle name="Title 5 2 2 2" xfId="28165" xr:uid="{04854051-6D25-4224-8A32-71786BFB2A56}"/>
    <cellStyle name="Title 5 2 2 3" xfId="33659" xr:uid="{8008CB6A-D459-4A22-8F5F-6E0D37D697B7}"/>
    <cellStyle name="Title 5 2 2 4" xfId="39143" xr:uid="{B1DBC8A0-CA9F-4659-97D6-637FD378A586}"/>
    <cellStyle name="Title 5 2 3" xfId="25436" xr:uid="{8E733CBB-7F93-43D3-B762-8EBFFAE32792}"/>
    <cellStyle name="Title 5 2 4" xfId="30930" xr:uid="{2917D898-9035-469B-8AD6-0EB4722AB008}"/>
    <cellStyle name="Title 5 2 5" xfId="36414" xr:uid="{B6B6E527-4973-456E-8B30-B2FE39208EB9}"/>
    <cellStyle name="Title 5 3" xfId="12228" xr:uid="{E69A4E1B-5716-4DF9-A927-361E8A419598}"/>
    <cellStyle name="Title 5 4" xfId="17464" xr:uid="{1CDC19AE-7484-455C-A8D9-A56264B84BB7}"/>
    <cellStyle name="Title 5 5" xfId="19726" xr:uid="{6084625D-4094-48F8-8805-AF0E72ABE0D2}"/>
    <cellStyle name="Title 5 6" xfId="10106" xr:uid="{1620DB8E-E845-4103-A91C-D6504DC3069B}"/>
    <cellStyle name="Title 5 6 2" xfId="21427" xr:uid="{C6CC1612-4FC2-4E42-84E2-C59624E00037}"/>
    <cellStyle name="Title 5 6 2 2" xfId="26983" xr:uid="{A05769B7-9639-4FE3-AE5F-2B2C2747E673}"/>
    <cellStyle name="Title 5 6 2 3" xfId="32477" xr:uid="{0DF838F1-B6AA-4CF0-9D3C-59A6A9F2AF0B}"/>
    <cellStyle name="Title 5 6 2 4" xfId="37961" xr:uid="{3394CD93-9844-4410-9482-E15CA5BE47A6}"/>
    <cellStyle name="Title 5 6 3" xfId="24254" xr:uid="{5AEC2097-EFAA-4933-8ED3-2D5537567475}"/>
    <cellStyle name="Title 5 6 4" xfId="29748" xr:uid="{5BF125A0-ACDF-4D45-9A02-278644A8FC29}"/>
    <cellStyle name="Title 5 6 5" xfId="35232" xr:uid="{1397E9AE-FE4F-4FF1-B2EC-307AB7A6FD8A}"/>
    <cellStyle name="Title 6" xfId="6916" xr:uid="{1D3F8A45-DAC6-4A43-A076-CD0CAA7E59C0}"/>
    <cellStyle name="Title 6 2" xfId="15323" xr:uid="{6427A8FF-588B-482C-957D-64983C7E8C6F}"/>
    <cellStyle name="Title 6 2 2" xfId="22610" xr:uid="{4E133549-877C-46E2-BFC3-B9608F1BF15B}"/>
    <cellStyle name="Title 6 2 2 2" xfId="28166" xr:uid="{F2700CB0-B551-4840-9CB9-3C73138B9EF5}"/>
    <cellStyle name="Title 6 2 2 3" xfId="33660" xr:uid="{8514728A-C1FF-4FA1-A8FD-3D46BFD0EA1B}"/>
    <cellStyle name="Title 6 2 2 4" xfId="39144" xr:uid="{24531FDD-255E-48CF-9C47-DBD19A4C2076}"/>
    <cellStyle name="Title 6 2 3" xfId="25437" xr:uid="{ADBC5BA3-BA04-42C1-994F-8F366F8E86D8}"/>
    <cellStyle name="Title 6 2 4" xfId="30931" xr:uid="{23383CF3-8EF4-4A0D-BAAE-2776DE1D974D}"/>
    <cellStyle name="Title 6 2 5" xfId="36415" xr:uid="{D989C1A5-6C49-4A4F-A019-ED3811933C8E}"/>
    <cellStyle name="Title 6 3" xfId="12501" xr:uid="{CC6FC449-E3AD-4941-9D05-4D21646DC526}"/>
    <cellStyle name="Title 6 4" xfId="19727" xr:uid="{59493F88-62DF-44EC-B8BC-C13351FB0D07}"/>
    <cellStyle name="Title 6 5" xfId="10107" xr:uid="{D81D084C-7EA7-421D-9680-97331723E8EA}"/>
    <cellStyle name="Title 6 5 2" xfId="21428" xr:uid="{94F23F61-3D86-4F9B-B6BE-CAECE3829D1B}"/>
    <cellStyle name="Title 6 5 2 2" xfId="26984" xr:uid="{CB7510E1-D5B5-49EA-A283-6CF850A67DE8}"/>
    <cellStyle name="Title 6 5 2 3" xfId="32478" xr:uid="{8C12D285-D467-4B07-B1F9-18BA94D079C0}"/>
    <cellStyle name="Title 6 5 2 4" xfId="37962" xr:uid="{2B87CD06-8385-4A8D-AEA9-55AD5672CF90}"/>
    <cellStyle name="Title 6 5 3" xfId="24255" xr:uid="{92DC889A-62B0-447F-B2A2-9126A6D4E1D6}"/>
    <cellStyle name="Title 6 5 4" xfId="29749" xr:uid="{0A6E2F3F-D002-4700-9442-638D3B62D864}"/>
    <cellStyle name="Title 6 5 5" xfId="35233" xr:uid="{F27EBC15-10EB-4F20-92D4-2A851E411CE6}"/>
    <cellStyle name="Title 7" xfId="7119" xr:uid="{919613F6-D327-4C32-95C7-C338BC1C9C9F}"/>
    <cellStyle name="Title 7 2" xfId="19899" xr:uid="{BDCB8A88-FA17-4A3A-8483-980D9D385E53}"/>
    <cellStyle name="Title 7 3" xfId="10108" xr:uid="{59160A76-48F0-413F-A106-E17A40BA1650}"/>
    <cellStyle name="Title 7 3 2" xfId="21429" xr:uid="{1B04FC17-B9E8-4E8F-96E7-68BED2980315}"/>
    <cellStyle name="Title 7 3 2 2" xfId="26985" xr:uid="{C4C730AA-470F-42B6-BA05-97270D05456E}"/>
    <cellStyle name="Title 7 3 2 3" xfId="32479" xr:uid="{3618148B-7F7E-46DE-BB71-246C9A5C32C1}"/>
    <cellStyle name="Title 7 3 2 4" xfId="37963" xr:uid="{21B2B9E0-F4D5-4834-94DF-8585E832F222}"/>
    <cellStyle name="Title 7 3 3" xfId="24256" xr:uid="{7F5F4D35-5E46-4AD1-925A-AF0030D55C9D}"/>
    <cellStyle name="Title 7 3 4" xfId="29750" xr:uid="{E69FA56D-1B8F-4206-9C35-967CE8117F77}"/>
    <cellStyle name="Title 7 3 5" xfId="35234" xr:uid="{97FCDB97-3C88-4787-8312-A6AE93778E26}"/>
    <cellStyle name="Title 8" xfId="10109" xr:uid="{D2BEA290-D9E6-43EA-995B-DFE5E1EA872B}"/>
    <cellStyle name="Title 8 2" xfId="21430" xr:uid="{283A209E-19A6-44AA-9E35-E9E1FFE25493}"/>
    <cellStyle name="Title 8 2 2" xfId="26986" xr:uid="{56C8B9F5-45D9-4B51-99A0-C66D84CA9DEE}"/>
    <cellStyle name="Title 8 2 3" xfId="32480" xr:uid="{FA476619-43C8-4DAF-A4C8-0DBECBA81E4B}"/>
    <cellStyle name="Title 8 2 4" xfId="37964" xr:uid="{82D30B30-EF85-4867-8C61-ECD8454FBB07}"/>
    <cellStyle name="Title 8 3" xfId="24257" xr:uid="{68601642-6A13-4387-8116-D0CADF4CAFCE}"/>
    <cellStyle name="Title 8 4" xfId="29751" xr:uid="{520B71BF-0EF0-498A-9E77-DC507B31CDE7}"/>
    <cellStyle name="Title 8 5" xfId="35235" xr:uid="{DE76785A-E2AB-48E5-9A0F-A9E405F90C65}"/>
    <cellStyle name="Title 9" xfId="15317" xr:uid="{B6370C27-D85A-4EC7-B551-CEEB31E69F23}"/>
    <cellStyle name="Title 9 2" xfId="22604" xr:uid="{CD0DFE62-A3C2-4EF0-A7D6-3197C9B081C9}"/>
    <cellStyle name="Title 9 2 2" xfId="28160" xr:uid="{AF5319AB-4B02-45EE-8746-CA03B1C9E574}"/>
    <cellStyle name="Title 9 2 3" xfId="33654" xr:uid="{C1138906-905E-4F3B-A62B-3BF5CAB10379}"/>
    <cellStyle name="Title 9 2 4" xfId="39138" xr:uid="{59B5EB63-E3CF-4109-AC70-669C96485F40}"/>
    <cellStyle name="Title 9 3" xfId="25431" xr:uid="{27A29B48-2481-49DB-BD8E-88E42F11450C}"/>
    <cellStyle name="Title 9 4" xfId="30925" xr:uid="{8747346A-5F3F-4A12-B93E-99B8AF00FB84}"/>
    <cellStyle name="Title 9 5" xfId="36409" xr:uid="{28A19060-F8D3-4BD2-86C8-0EA5ED44483B}"/>
    <cellStyle name="Título" xfId="57" builtinId="15" customBuiltin="1"/>
    <cellStyle name="Título 1 2" xfId="699" xr:uid="{58A527AF-BBF8-4E93-9F50-1640A3309A68}"/>
    <cellStyle name="Título 1 2 10" xfId="6917" xr:uid="{90E98470-A7F9-4F1E-88A0-F16D5F15DF8F}"/>
    <cellStyle name="Título 1 2 2" xfId="6918" xr:uid="{95713241-645A-4472-AD18-7ABF349678AD}"/>
    <cellStyle name="Título 1 2 2 2" xfId="15325" xr:uid="{A0F37167-1F40-4AD3-9275-4ED76D8D8B27}"/>
    <cellStyle name="Título 1 2 2 2 2" xfId="22612" xr:uid="{E213FFFB-A1AC-47F8-ACBE-97C92605CB27}"/>
    <cellStyle name="Título 1 2 2 2 2 2" xfId="28168" xr:uid="{76D06B32-172B-4681-91DC-9FA7DD999FC3}"/>
    <cellStyle name="Título 1 2 2 2 2 3" xfId="33662" xr:uid="{F14C5C3C-C4B2-4520-8BD0-4EE9D695604A}"/>
    <cellStyle name="Título 1 2 2 2 2 4" xfId="39146" xr:uid="{CA7B1C77-1761-4BB7-BF37-1FF5C7987AC3}"/>
    <cellStyle name="Título 1 2 2 2 3" xfId="25439" xr:uid="{C551610E-24FC-449B-BFA9-8578F2E4B480}"/>
    <cellStyle name="Título 1 2 2 2 4" xfId="30933" xr:uid="{D2E49851-1EB7-44E0-B835-1FBDC1C84E4B}"/>
    <cellStyle name="Título 1 2 2 2 5" xfId="36417" xr:uid="{8B8B75D5-37AE-4E60-A553-AF97C01355BC}"/>
    <cellStyle name="Título 1 2 2 3" xfId="12230" xr:uid="{C9D51C23-BAC3-48E1-A81D-2F3F299DAA14}"/>
    <cellStyle name="Título 1 2 2 4" xfId="17466" xr:uid="{9B92CE11-6DCF-4C03-85CA-126677050B24}"/>
    <cellStyle name="Título 1 2 2 5" xfId="19729" xr:uid="{DEE45212-0192-4FC0-8776-1E02666EE5E6}"/>
    <cellStyle name="Título 1 2 2 6" xfId="10111" xr:uid="{B9CCAA30-B273-4B9E-A08E-67378A4855E0}"/>
    <cellStyle name="Título 1 2 2 6 2" xfId="21432" xr:uid="{83DCADC7-79F1-4726-8354-7B8EB0071BF3}"/>
    <cellStyle name="Título 1 2 2 6 2 2" xfId="26988" xr:uid="{0CFEEB60-3FA0-4EB4-BC65-FC29A88187CD}"/>
    <cellStyle name="Título 1 2 2 6 2 3" xfId="32482" xr:uid="{626D443D-4321-4187-A87F-4CEA9DBB7B3E}"/>
    <cellStyle name="Título 1 2 2 6 2 4" xfId="37966" xr:uid="{692D102A-2527-4C45-B2B3-F6CD29012D7D}"/>
    <cellStyle name="Título 1 2 2 6 3" xfId="24259" xr:uid="{BD5F8493-5EB6-4731-9CEF-215FBA5A9134}"/>
    <cellStyle name="Título 1 2 2 6 4" xfId="29753" xr:uid="{33BA15E3-450E-4D24-A4E2-0ED28499DCC5}"/>
    <cellStyle name="Título 1 2 2 6 5" xfId="35237" xr:uid="{540D2BA2-2724-464A-9677-A0D3F8CD6A1E}"/>
    <cellStyle name="Título 1 2 3" xfId="6919" xr:uid="{61AE8C57-44EC-4AEE-A295-627C118FF991}"/>
    <cellStyle name="Título 1 2 3 2" xfId="15326" xr:uid="{8AFA518D-BC2A-4936-9F62-18A12D3B47AF}"/>
    <cellStyle name="Título 1 2 3 2 2" xfId="22613" xr:uid="{34A4B152-3ECA-4DB8-B4B5-8E9463690943}"/>
    <cellStyle name="Título 1 2 3 2 2 2" xfId="28169" xr:uid="{DE43A878-E410-4FAF-B2CA-3200FC473C83}"/>
    <cellStyle name="Título 1 2 3 2 2 3" xfId="33663" xr:uid="{40DA78B3-7DEC-479A-8F1A-FBF5BE5A507C}"/>
    <cellStyle name="Título 1 2 3 2 2 4" xfId="39147" xr:uid="{7454CA76-C0D9-4D7D-8E7D-1175D905E962}"/>
    <cellStyle name="Título 1 2 3 2 3" xfId="25440" xr:uid="{4C51CDCE-3E14-428B-B49C-D5C1CFFD5D69}"/>
    <cellStyle name="Título 1 2 3 2 4" xfId="30934" xr:uid="{00229CF3-BB23-4467-B3A3-07C8002B3DF8}"/>
    <cellStyle name="Título 1 2 3 2 5" xfId="36418" xr:uid="{7BD7C49E-3494-41D3-A231-C0FF29B1B38B}"/>
    <cellStyle name="Título 1 2 3 3" xfId="12231" xr:uid="{D83E79D1-D65F-41AA-8BA8-24D74415FBDE}"/>
    <cellStyle name="Título 1 2 3 4" xfId="17467" xr:uid="{050CC48D-62A8-4692-ABB0-9DCFCDBBC4AB}"/>
    <cellStyle name="Título 1 2 3 5" xfId="19730" xr:uid="{93CF7BD4-25BB-4C70-B8CB-1F9F73BE02F3}"/>
    <cellStyle name="Título 1 2 3 6" xfId="10112" xr:uid="{7F6F8E3B-46B4-409F-8FB3-F19F0916037D}"/>
    <cellStyle name="Título 1 2 3 6 2" xfId="21433" xr:uid="{447CC19B-5586-4115-A76E-6D8D51B0D862}"/>
    <cellStyle name="Título 1 2 3 6 2 2" xfId="26989" xr:uid="{8E61AA8A-9DA5-43EF-9D36-CA0CAD9EF11E}"/>
    <cellStyle name="Título 1 2 3 6 2 3" xfId="32483" xr:uid="{AAFFEDED-0356-42BA-813F-0F3EFEFC61A5}"/>
    <cellStyle name="Título 1 2 3 6 2 4" xfId="37967" xr:uid="{131FE38B-279E-44C9-ADFA-FAF2AEFDB898}"/>
    <cellStyle name="Título 1 2 3 6 3" xfId="24260" xr:uid="{A245453E-C8C3-43EB-8C75-902C78028B0A}"/>
    <cellStyle name="Título 1 2 3 6 4" xfId="29754" xr:uid="{4594E9C9-6196-4A60-908C-0611FC792BEC}"/>
    <cellStyle name="Título 1 2 3 6 5" xfId="35238" xr:uid="{D369AC2D-8A39-41BE-91BD-20BFD86E0FFB}"/>
    <cellStyle name="Título 1 2 4" xfId="6920" xr:uid="{6E888DF1-88F5-4F8B-BA1B-A476038E3BD9}"/>
    <cellStyle name="Título 1 2 4 2" xfId="15327" xr:uid="{5A5593D2-8B28-4B8F-A4F5-249E8B54A598}"/>
    <cellStyle name="Título 1 2 4 2 2" xfId="22614" xr:uid="{5443A932-0D96-4FF5-87D0-E8E93BC2CA14}"/>
    <cellStyle name="Título 1 2 4 2 2 2" xfId="28170" xr:uid="{52F268C3-2C39-43A1-9C72-7EEFD7B6F667}"/>
    <cellStyle name="Título 1 2 4 2 2 3" xfId="33664" xr:uid="{B0ED7587-FD1F-4748-9423-6E464F9E31EB}"/>
    <cellStyle name="Título 1 2 4 2 2 4" xfId="39148" xr:uid="{0AB2FC30-982F-4FB8-9DA1-2361CAD8B695}"/>
    <cellStyle name="Título 1 2 4 2 3" xfId="25441" xr:uid="{E5ABDF80-7BC7-4ECF-8C0B-E6425616C3AC}"/>
    <cellStyle name="Título 1 2 4 2 4" xfId="30935" xr:uid="{6FB261A4-8751-4326-A099-6646AE2E9766}"/>
    <cellStyle name="Título 1 2 4 2 5" xfId="36419" xr:uid="{5B820317-97CA-4CA7-AC6D-BEF7604A7637}"/>
    <cellStyle name="Título 1 2 4 3" xfId="12232" xr:uid="{D72A06CB-C1A3-4B11-86DF-8083F3F1E9FA}"/>
    <cellStyle name="Título 1 2 4 4" xfId="17468" xr:uid="{1BB90C52-DA79-4110-93A9-F380513BC773}"/>
    <cellStyle name="Título 1 2 4 5" xfId="19731" xr:uid="{EDF8D63A-398D-4C04-AD1E-6354C1981DD7}"/>
    <cellStyle name="Título 1 2 4 6" xfId="10113" xr:uid="{E8067B72-3DB9-4C19-8B15-721E5E76FC8D}"/>
    <cellStyle name="Título 1 2 4 6 2" xfId="21434" xr:uid="{D551574D-8A9B-466E-8D59-C4FC05C65F88}"/>
    <cellStyle name="Título 1 2 4 6 2 2" xfId="26990" xr:uid="{A681120E-4B6D-4E13-A526-76F20504E1C6}"/>
    <cellStyle name="Título 1 2 4 6 2 3" xfId="32484" xr:uid="{8AF2362B-472F-4939-BED8-20E48A035548}"/>
    <cellStyle name="Título 1 2 4 6 2 4" xfId="37968" xr:uid="{AC10C3DD-E76C-492B-831F-A9B5AD645694}"/>
    <cellStyle name="Título 1 2 4 6 3" xfId="24261" xr:uid="{EFB25E0E-34EA-418B-9232-E31134A73681}"/>
    <cellStyle name="Título 1 2 4 6 4" xfId="29755" xr:uid="{093D46C4-0BDE-495D-9848-6A2183683F33}"/>
    <cellStyle name="Título 1 2 4 6 5" xfId="35239" xr:uid="{58830DE8-BD3F-4D8E-9261-40421F95F130}"/>
    <cellStyle name="Título 1 2 5" xfId="15324" xr:uid="{4D8982F2-51FE-4050-B7E8-1D738F3C3926}"/>
    <cellStyle name="Título 1 2 5 2" xfId="22611" xr:uid="{0B0EBFB0-837C-40D9-810E-193E201B4E2F}"/>
    <cellStyle name="Título 1 2 5 2 2" xfId="28167" xr:uid="{3A81D98E-1B8A-4088-8684-ACD1FC44422E}"/>
    <cellStyle name="Título 1 2 5 2 3" xfId="33661" xr:uid="{5D473672-49D3-4F24-82DF-4BA7CC963681}"/>
    <cellStyle name="Título 1 2 5 2 4" xfId="39145" xr:uid="{6205514E-5DCA-44AF-A0D2-BFD260CE5723}"/>
    <cellStyle name="Título 1 2 5 3" xfId="25438" xr:uid="{3CA42D6A-D833-4365-B7C1-0E95F566355F}"/>
    <cellStyle name="Título 1 2 5 4" xfId="30932" xr:uid="{C526B015-AABE-44A6-AE11-BC2EA05F17C4}"/>
    <cellStyle name="Título 1 2 5 5" xfId="36416" xr:uid="{42044FFB-6FE6-4E4B-BE33-CC2EFED0D299}"/>
    <cellStyle name="Título 1 2 6" xfId="12229" xr:uid="{1E64CF30-6451-4A6F-82F3-48456F32190A}"/>
    <cellStyle name="Título 1 2 7" xfId="17465" xr:uid="{4C2171EB-CDED-4A13-80FE-A9119C215AC1}"/>
    <cellStyle name="Título 1 2 8" xfId="19728" xr:uid="{1F42BE2A-88AA-419F-807F-BCFFC9EC793C}"/>
    <cellStyle name="Título 1 2 9" xfId="10110" xr:uid="{C956C9D9-E780-48C3-921A-957E6A3EBFAC}"/>
    <cellStyle name="Título 1 2 9 2" xfId="21431" xr:uid="{99E92CCB-0BFB-41ED-9E4F-978411F8F272}"/>
    <cellStyle name="Título 1 2 9 2 2" xfId="26987" xr:uid="{36A84926-9CC6-4596-BCC5-F8A3F54B4CD1}"/>
    <cellStyle name="Título 1 2 9 2 3" xfId="32481" xr:uid="{A3D8C77C-6B43-45D8-8495-7177A213005F}"/>
    <cellStyle name="Título 1 2 9 2 4" xfId="37965" xr:uid="{AB8A77DE-BAB2-4357-B377-A81990434D84}"/>
    <cellStyle name="Título 1 2 9 3" xfId="24258" xr:uid="{00F32BCA-CFF4-4C6D-A496-2636A53661E3}"/>
    <cellStyle name="Título 1 2 9 4" xfId="29752" xr:uid="{929E142A-0F22-4090-9385-34720DD6BA68}"/>
    <cellStyle name="Título 1 2 9 5" xfId="35236" xr:uid="{1833C5AE-97C1-4D30-9A54-BAD240CD0F70}"/>
    <cellStyle name="Título 1 3" xfId="700" xr:uid="{44BE9EB8-2186-4D75-AB52-026C8EFBCB02}"/>
    <cellStyle name="Título 1 3 2" xfId="6922" xr:uid="{5048A29A-44E6-42D4-85B9-0CF3A147E0BC}"/>
    <cellStyle name="Título 1 3 2 2" xfId="15329" xr:uid="{9F8F6004-AF3E-4A35-918B-A65C193C77A4}"/>
    <cellStyle name="Título 1 3 2 2 2" xfId="22616" xr:uid="{11EB1125-D2C3-4A6D-A422-C70FB9D372CB}"/>
    <cellStyle name="Título 1 3 2 2 2 2" xfId="28172" xr:uid="{C92FFDFE-F352-4D52-BEA8-9EB92F5A185C}"/>
    <cellStyle name="Título 1 3 2 2 2 3" xfId="33666" xr:uid="{83362F0A-B1D0-48D9-B2FD-2B0231C2C0CE}"/>
    <cellStyle name="Título 1 3 2 2 2 4" xfId="39150" xr:uid="{7F882D8F-5EA3-40F9-B7BE-ECFD227AE23E}"/>
    <cellStyle name="Título 1 3 2 2 3" xfId="25443" xr:uid="{C073184E-20E6-4010-9F20-F67D30FF40B2}"/>
    <cellStyle name="Título 1 3 2 2 4" xfId="30937" xr:uid="{3BE11719-4543-4E10-ADCE-73D83283C70E}"/>
    <cellStyle name="Título 1 3 2 2 5" xfId="36421" xr:uid="{D5A4B4E5-229C-499D-976F-06BF1F94D0EE}"/>
    <cellStyle name="Título 1 3 2 3" xfId="12234" xr:uid="{04FB6B1A-97F4-473A-99C0-ECB124F02CA4}"/>
    <cellStyle name="Título 1 3 2 4" xfId="17470" xr:uid="{19D66A71-5023-4D15-A2C1-380F9C5D72D0}"/>
    <cellStyle name="Título 1 3 2 5" xfId="19733" xr:uid="{4885A8C9-7ED0-4D8B-ACFB-DD1545F03E96}"/>
    <cellStyle name="Título 1 3 2 6" xfId="10115" xr:uid="{B390DBA6-9A32-4054-A261-936E943A5AA6}"/>
    <cellStyle name="Título 1 3 2 6 2" xfId="21436" xr:uid="{7EC4F05A-85B4-4BB3-BF45-0290A2CD6A2A}"/>
    <cellStyle name="Título 1 3 2 6 2 2" xfId="26992" xr:uid="{0760E01F-4832-4718-8AA2-D10921C0C9F1}"/>
    <cellStyle name="Título 1 3 2 6 2 3" xfId="32486" xr:uid="{2DF6CA7F-7E4B-43E5-8B54-66461C03D92D}"/>
    <cellStyle name="Título 1 3 2 6 2 4" xfId="37970" xr:uid="{0C4D84B1-A647-4942-BF07-768E51DFA57B}"/>
    <cellStyle name="Título 1 3 2 6 3" xfId="24263" xr:uid="{4C9F70E7-D2A3-4D77-866C-9A75190470B3}"/>
    <cellStyle name="Título 1 3 2 6 4" xfId="29757" xr:uid="{FD448B64-F5A7-4A7E-96E3-23BF05F950E6}"/>
    <cellStyle name="Título 1 3 2 6 5" xfId="35241" xr:uid="{EAD27817-78B1-416B-910A-4DB7E8AC5DE5}"/>
    <cellStyle name="Título 1 3 3" xfId="15328" xr:uid="{78D0655F-46B6-418E-9CAD-2420131E3F73}"/>
    <cellStyle name="Título 1 3 3 2" xfId="22615" xr:uid="{4E8FEC17-1A08-4D3C-A906-5830E68D1177}"/>
    <cellStyle name="Título 1 3 3 2 2" xfId="28171" xr:uid="{B534D945-0684-4C78-AB37-8B8C4A6B8844}"/>
    <cellStyle name="Título 1 3 3 2 3" xfId="33665" xr:uid="{57B44ACF-8ACE-40A4-9DE7-2A23AA61F3E8}"/>
    <cellStyle name="Título 1 3 3 2 4" xfId="39149" xr:uid="{9C45AD69-F19A-4FEB-B01C-91573B091AE7}"/>
    <cellStyle name="Título 1 3 3 3" xfId="25442" xr:uid="{C3FB49FC-6D85-4F64-8BF5-AA1275E0B5D8}"/>
    <cellStyle name="Título 1 3 3 4" xfId="30936" xr:uid="{415DA866-0363-4B41-A041-C8E15D1A143E}"/>
    <cellStyle name="Título 1 3 3 5" xfId="36420" xr:uid="{D547A1F8-2E29-49FE-94F0-17EDA1E3EC92}"/>
    <cellStyle name="Título 1 3 4" xfId="12233" xr:uid="{8391A0A3-1D65-49D2-86C1-45529371ACF9}"/>
    <cellStyle name="Título 1 3 5" xfId="17469" xr:uid="{968420B5-13B8-4237-A793-6BF48640C482}"/>
    <cellStyle name="Título 1 3 6" xfId="19732" xr:uid="{50ACC557-A9B7-4AA4-BB99-A2661BAE1AB9}"/>
    <cellStyle name="Título 1 3 7" xfId="10114" xr:uid="{38B946CA-E6AF-4D3F-9981-071EAE2A0315}"/>
    <cellStyle name="Título 1 3 7 2" xfId="21435" xr:uid="{59D50B8C-C1CE-43DB-970C-2000A6808F4F}"/>
    <cellStyle name="Título 1 3 7 2 2" xfId="26991" xr:uid="{E3CEAC55-D46B-4999-BBB5-0D122F85AA78}"/>
    <cellStyle name="Título 1 3 7 2 3" xfId="32485" xr:uid="{624B33DE-7F1D-4DC2-873A-C6D5E0438135}"/>
    <cellStyle name="Título 1 3 7 2 4" xfId="37969" xr:uid="{E945AF36-9950-4477-A1B2-2BF594B15B2F}"/>
    <cellStyle name="Título 1 3 7 3" xfId="24262" xr:uid="{B911B52E-EA48-4901-A3DF-F2790C70458D}"/>
    <cellStyle name="Título 1 3 7 4" xfId="29756" xr:uid="{42DFF4AA-F511-481D-8E08-65B12FBCD7A0}"/>
    <cellStyle name="Título 1 3 7 5" xfId="35240" xr:uid="{D9625DE1-4616-49D2-81E7-ACA411B057BB}"/>
    <cellStyle name="Título 1 3 8" xfId="6921" xr:uid="{AB9246B8-E216-4CC0-90FA-464256F352D5}"/>
    <cellStyle name="Título 1 4" xfId="701" xr:uid="{9289ECD2-1512-4A07-96BA-374163978B67}"/>
    <cellStyle name="Título 1 4 2" xfId="15330" xr:uid="{29AC107C-3DEB-43AE-926F-6916160FD880}"/>
    <cellStyle name="Título 1 4 2 2" xfId="22617" xr:uid="{A8B74F42-0DFF-4641-B139-ECF67E68673F}"/>
    <cellStyle name="Título 1 4 2 2 2" xfId="28173" xr:uid="{A7551FE5-A74F-446D-97F2-F412F928A40D}"/>
    <cellStyle name="Título 1 4 2 2 3" xfId="33667" xr:uid="{B79F2DA5-3CF3-4672-8F03-F758437D5C21}"/>
    <cellStyle name="Título 1 4 2 2 4" xfId="39151" xr:uid="{922DA1BC-637B-4E81-B336-DF62ADBF8D84}"/>
    <cellStyle name="Título 1 4 2 3" xfId="25444" xr:uid="{B6D9FD5D-0BBC-4242-AA48-C460FC3A5329}"/>
    <cellStyle name="Título 1 4 2 4" xfId="30938" xr:uid="{CBD593F9-03C6-4288-88CD-8D78E7C27C35}"/>
    <cellStyle name="Título 1 4 2 5" xfId="36422" xr:uid="{B17FF86B-DDEE-419C-9B7B-28A5AC2DE3A1}"/>
    <cellStyle name="Título 1 4 3" xfId="12235" xr:uid="{B601D82F-ABF0-4D66-9E30-185504B0DA67}"/>
    <cellStyle name="Título 1 4 4" xfId="17471" xr:uid="{8C4AB6EB-F954-45A5-9A5C-8A3C1B4DF54F}"/>
    <cellStyle name="Título 1 4 5" xfId="19734" xr:uid="{7B9D62A4-98FF-440D-88F7-4332974A6B35}"/>
    <cellStyle name="Título 1 4 6" xfId="10116" xr:uid="{CF945DC7-6861-4E59-ADF8-79322A207B26}"/>
    <cellStyle name="Título 1 4 6 2" xfId="21437" xr:uid="{5B4F26D9-5737-4125-B1E3-7C501D29C318}"/>
    <cellStyle name="Título 1 4 6 2 2" xfId="26993" xr:uid="{0E6B3331-0BE0-41EA-AA51-8B5D78D44CD4}"/>
    <cellStyle name="Título 1 4 6 2 3" xfId="32487" xr:uid="{F57540EC-3141-4FF0-9E12-CB00743F6565}"/>
    <cellStyle name="Título 1 4 6 2 4" xfId="37971" xr:uid="{3C71B301-8802-484D-AB22-B42F851A174E}"/>
    <cellStyle name="Título 1 4 6 3" xfId="24264" xr:uid="{52CB7F44-00DC-4DA0-91EB-2CAE977D4C20}"/>
    <cellStyle name="Título 1 4 6 4" xfId="29758" xr:uid="{C000018F-B19E-4430-8744-F9AFA51AA2B4}"/>
    <cellStyle name="Título 1 4 6 5" xfId="35242" xr:uid="{70401660-A8A9-4AFA-9F90-AC519932EF9A}"/>
    <cellStyle name="Título 1 4 7" xfId="6923" xr:uid="{C9E5DFDF-3720-480E-B4E4-D0A7159AE3DF}"/>
    <cellStyle name="Título 1 5" xfId="702" xr:uid="{5DCB51C6-26A8-4A21-A75E-1F82FD38490B}"/>
    <cellStyle name="Título 1 6" xfId="703" xr:uid="{F8CC9868-F3E8-4155-9C72-8E1090BA1238}"/>
    <cellStyle name="Título 1 7" xfId="704" xr:uid="{AD3998D4-6092-414F-8458-21B2D23AC143}"/>
    <cellStyle name="Título 2" xfId="3" builtinId="17" customBuiltin="1"/>
    <cellStyle name="Título 2 2" xfId="705" xr:uid="{AB77D3A6-90A9-482C-B489-880C2415D37E}"/>
    <cellStyle name="Título 2 2 10" xfId="6924" xr:uid="{59C7EE65-D91B-4B1A-90C4-86A5B2A21392}"/>
    <cellStyle name="Título 2 2 2" xfId="6925" xr:uid="{0C528876-57B5-4B76-87C6-C1EA29739A23}"/>
    <cellStyle name="Título 2 2 2 2" xfId="15332" xr:uid="{E67F1B05-819C-43F5-98E1-13689B0800E3}"/>
    <cellStyle name="Título 2 2 2 2 2" xfId="22619" xr:uid="{AA42B69C-1F03-4EE9-B658-D8CDD05F21C2}"/>
    <cellStyle name="Título 2 2 2 2 2 2" xfId="28175" xr:uid="{7CF24DAC-C827-4BD0-AE83-36B1EC33A534}"/>
    <cellStyle name="Título 2 2 2 2 2 3" xfId="33669" xr:uid="{BADDF33E-2D0D-4EB5-B910-8C7DFE04D570}"/>
    <cellStyle name="Título 2 2 2 2 2 4" xfId="39153" xr:uid="{D5EA6D88-07F4-49A1-87A2-791A4E314D03}"/>
    <cellStyle name="Título 2 2 2 2 3" xfId="25446" xr:uid="{5D43221E-FB2C-4D01-8CFF-C5E8623DC821}"/>
    <cellStyle name="Título 2 2 2 2 4" xfId="30940" xr:uid="{A34ED61C-B38D-4F4D-8BE5-2DD7B310511D}"/>
    <cellStyle name="Título 2 2 2 2 5" xfId="36424" xr:uid="{25421EF3-5EA8-48EC-B376-220CB48E66F2}"/>
    <cellStyle name="Título 2 2 2 3" xfId="12237" xr:uid="{161EE83B-8B94-4759-8525-C9CCBF4F2CBF}"/>
    <cellStyle name="Título 2 2 2 4" xfId="17473" xr:uid="{42F9FF4F-3FC3-4893-BE70-30D8F95D09A9}"/>
    <cellStyle name="Título 2 2 2 5" xfId="19736" xr:uid="{D4B1107D-9003-4110-9E92-7EB6C6F2ED4C}"/>
    <cellStyle name="Título 2 2 2 6" xfId="10118" xr:uid="{F655932A-8B68-44AB-AE26-5288C28B7700}"/>
    <cellStyle name="Título 2 2 2 6 2" xfId="21439" xr:uid="{D412123C-C367-4411-8774-93E8A18A4767}"/>
    <cellStyle name="Título 2 2 2 6 2 2" xfId="26995" xr:uid="{9CD1F682-6042-4212-AFD5-CE66B98A55B4}"/>
    <cellStyle name="Título 2 2 2 6 2 3" xfId="32489" xr:uid="{236A7608-6909-4A35-A914-A9B1E9730E7E}"/>
    <cellStyle name="Título 2 2 2 6 2 4" xfId="37973" xr:uid="{DD4258AE-01C3-4B4D-B931-4AD3944B2AFB}"/>
    <cellStyle name="Título 2 2 2 6 3" xfId="24266" xr:uid="{26DDECD9-7774-4225-BF83-25CD4DD4E26F}"/>
    <cellStyle name="Título 2 2 2 6 4" xfId="29760" xr:uid="{F21CFB83-8B8B-4707-9C02-07F0BED6A4C8}"/>
    <cellStyle name="Título 2 2 2 6 5" xfId="35244" xr:uid="{D627F9E1-956A-4715-A428-CAB250AB0BB9}"/>
    <cellStyle name="Título 2 2 3" xfId="6926" xr:uid="{3B3A33D9-47B5-484D-9DF4-01D3DA9C16F4}"/>
    <cellStyle name="Título 2 2 3 2" xfId="15333" xr:uid="{8FBE49EF-B3B0-47B0-ACB8-E83622B5FE16}"/>
    <cellStyle name="Título 2 2 3 2 2" xfId="22620" xr:uid="{F1156EC1-6840-46B8-ABCF-5063CB0677C0}"/>
    <cellStyle name="Título 2 2 3 2 2 2" xfId="28176" xr:uid="{85F5B0A8-1056-4E80-A53D-B050C0188758}"/>
    <cellStyle name="Título 2 2 3 2 2 3" xfId="33670" xr:uid="{07A92A19-698F-4EE8-B8BD-FCB7DA610208}"/>
    <cellStyle name="Título 2 2 3 2 2 4" xfId="39154" xr:uid="{61C4255D-495B-405C-9752-1D5DE927A4A7}"/>
    <cellStyle name="Título 2 2 3 2 3" xfId="25447" xr:uid="{FE1E1C18-28A7-40CE-88CA-E8F259A6AFE7}"/>
    <cellStyle name="Título 2 2 3 2 4" xfId="30941" xr:uid="{2B803A14-F5C2-4292-AAE5-8BD2041BA0D8}"/>
    <cellStyle name="Título 2 2 3 2 5" xfId="36425" xr:uid="{E0B17B53-CBCB-4BC3-9EFB-4276B9D2D5F1}"/>
    <cellStyle name="Título 2 2 3 3" xfId="12238" xr:uid="{435325A2-BE79-4B8B-A687-201871761D06}"/>
    <cellStyle name="Título 2 2 3 4" xfId="17474" xr:uid="{4710E68F-5491-4788-97E2-12A26627C351}"/>
    <cellStyle name="Título 2 2 3 5" xfId="19737" xr:uid="{E0D431D9-FF49-4D25-8AE1-E48BE1B52ECF}"/>
    <cellStyle name="Título 2 2 3 6" xfId="10119" xr:uid="{C9B1D341-AEB6-43E2-B30A-ADF261084B0E}"/>
    <cellStyle name="Título 2 2 3 6 2" xfId="21440" xr:uid="{C5C12131-9A36-4956-82C5-577BAA752B76}"/>
    <cellStyle name="Título 2 2 3 6 2 2" xfId="26996" xr:uid="{0F14C97D-7CDB-45AD-B70F-53A8701DCD05}"/>
    <cellStyle name="Título 2 2 3 6 2 3" xfId="32490" xr:uid="{1C822C06-3632-4756-B10D-AE97F42C08D2}"/>
    <cellStyle name="Título 2 2 3 6 2 4" xfId="37974" xr:uid="{CB8EE491-1329-4505-B750-ADD5BECD6949}"/>
    <cellStyle name="Título 2 2 3 6 3" xfId="24267" xr:uid="{B6081443-74CB-4400-B47C-F51D5687AE56}"/>
    <cellStyle name="Título 2 2 3 6 4" xfId="29761" xr:uid="{58515965-F47F-4218-9973-2CC7FEFA3B9B}"/>
    <cellStyle name="Título 2 2 3 6 5" xfId="35245" xr:uid="{54CB93B3-1B2C-49E0-922A-BE98E1B81BA7}"/>
    <cellStyle name="Título 2 2 4" xfId="6927" xr:uid="{882F9C17-7DBA-4DF4-A953-CBEE203A6050}"/>
    <cellStyle name="Título 2 2 4 2" xfId="15334" xr:uid="{D4409991-3D71-4CFE-A181-40D564FFA8C9}"/>
    <cellStyle name="Título 2 2 4 2 2" xfId="22621" xr:uid="{46EB744A-F0A0-45F1-8EE6-0A3D4100FE73}"/>
    <cellStyle name="Título 2 2 4 2 2 2" xfId="28177" xr:uid="{FD88E76E-4BF1-44A5-A8AE-4F39C4AFD351}"/>
    <cellStyle name="Título 2 2 4 2 2 3" xfId="33671" xr:uid="{139E6272-2963-46D5-AC6F-A40181951D0A}"/>
    <cellStyle name="Título 2 2 4 2 2 4" xfId="39155" xr:uid="{5AA44357-0650-4ADD-B28C-1D9B51762D42}"/>
    <cellStyle name="Título 2 2 4 2 3" xfId="25448" xr:uid="{018102E7-D7FE-4D0E-8EC3-67C3E340FBF8}"/>
    <cellStyle name="Título 2 2 4 2 4" xfId="30942" xr:uid="{31E7496D-228F-4422-A35B-1B727147C6D2}"/>
    <cellStyle name="Título 2 2 4 2 5" xfId="36426" xr:uid="{C9638586-4094-4E99-97B0-DD7E39812593}"/>
    <cellStyle name="Título 2 2 4 3" xfId="12239" xr:uid="{DED6DD35-B1A0-44C2-9DC9-F478D6DDFC44}"/>
    <cellStyle name="Título 2 2 4 4" xfId="17475" xr:uid="{51C7BCCD-C0E7-4D6B-9E91-7FC8140ABB3E}"/>
    <cellStyle name="Título 2 2 4 5" xfId="19738" xr:uid="{3EEF6A63-8C8E-417D-A309-D8C0F5A92357}"/>
    <cellStyle name="Título 2 2 4 6" xfId="10120" xr:uid="{08CA761F-9237-4EFA-A4F9-C3ABAF43461E}"/>
    <cellStyle name="Título 2 2 4 6 2" xfId="21441" xr:uid="{8F85AF14-063A-48E4-A29E-B566C15761C1}"/>
    <cellStyle name="Título 2 2 4 6 2 2" xfId="26997" xr:uid="{73E93358-83E8-4C23-AE1A-E514A0151BBE}"/>
    <cellStyle name="Título 2 2 4 6 2 3" xfId="32491" xr:uid="{7B18F77D-4556-40F2-9D83-19A0F79DDB9A}"/>
    <cellStyle name="Título 2 2 4 6 2 4" xfId="37975" xr:uid="{900E3D7F-2F4B-4C08-B6AB-772EDFD7591F}"/>
    <cellStyle name="Título 2 2 4 6 3" xfId="24268" xr:uid="{DD0E18EE-C5E5-4A4F-B533-5DD7B86780B6}"/>
    <cellStyle name="Título 2 2 4 6 4" xfId="29762" xr:uid="{79BA1C86-6405-415A-A99E-9A5BD0A98ADE}"/>
    <cellStyle name="Título 2 2 4 6 5" xfId="35246" xr:uid="{0CF6CD4F-A160-4D73-A4E3-F306F35DA1E3}"/>
    <cellStyle name="Título 2 2 5" xfId="15331" xr:uid="{68DD1023-36BD-406E-A3F5-FAD4C3B32DA4}"/>
    <cellStyle name="Título 2 2 5 2" xfId="22618" xr:uid="{C278722B-0476-4E2B-AF8C-F29D1AC53AE4}"/>
    <cellStyle name="Título 2 2 5 2 2" xfId="28174" xr:uid="{7FFC5CF6-1815-4D7D-B9B9-96349E185745}"/>
    <cellStyle name="Título 2 2 5 2 3" xfId="33668" xr:uid="{80B42EF2-8BFA-44E5-BD85-3697E67F81E5}"/>
    <cellStyle name="Título 2 2 5 2 4" xfId="39152" xr:uid="{3C020876-7956-45F4-9B06-3076FA451243}"/>
    <cellStyle name="Título 2 2 5 3" xfId="25445" xr:uid="{D6CB5AFB-557C-4459-8C3D-1EF845F1C43B}"/>
    <cellStyle name="Título 2 2 5 4" xfId="30939" xr:uid="{931755DC-46CF-4D3E-A0D9-FCA5B0D37353}"/>
    <cellStyle name="Título 2 2 5 5" xfId="36423" xr:uid="{25674BCF-6A6D-4E1B-835E-4A4977D5C3B1}"/>
    <cellStyle name="Título 2 2 6" xfId="12236" xr:uid="{5D9975E3-D59B-4BFF-99D8-6C3C1D50F3A3}"/>
    <cellStyle name="Título 2 2 7" xfId="17472" xr:uid="{1C43E282-4868-49FC-A99D-2CB5BB6197AF}"/>
    <cellStyle name="Título 2 2 8" xfId="19735" xr:uid="{B55ACA81-F227-4705-B743-9F2245ADC2E3}"/>
    <cellStyle name="Título 2 2 9" xfId="10117" xr:uid="{D49A1C97-EF4C-4230-AABD-AB30E47E6436}"/>
    <cellStyle name="Título 2 2 9 2" xfId="21438" xr:uid="{42F88EE5-84A0-476E-A34C-BB3C3C7A5F8D}"/>
    <cellStyle name="Título 2 2 9 2 2" xfId="26994" xr:uid="{29848997-2CDC-4325-A779-871C55F6135C}"/>
    <cellStyle name="Título 2 2 9 2 3" xfId="32488" xr:uid="{1073D207-6455-410B-870E-CE552F8F2E15}"/>
    <cellStyle name="Título 2 2 9 2 4" xfId="37972" xr:uid="{43DB41D3-BBD0-4D62-928E-E30EE37BE6F9}"/>
    <cellStyle name="Título 2 2 9 3" xfId="24265" xr:uid="{5929EC5B-85E2-4B8B-B094-A8E30D3AF23C}"/>
    <cellStyle name="Título 2 2 9 4" xfId="29759" xr:uid="{83DEBE04-13A4-4AE8-9027-72784368F9F3}"/>
    <cellStyle name="Título 2 2 9 5" xfId="35243" xr:uid="{F972DAC9-D819-4FFC-8CE4-1CE38F9D12B8}"/>
    <cellStyle name="Título 2 3" xfId="706" xr:uid="{E37DEB0F-4952-42E1-9F37-FA51529F7E91}"/>
    <cellStyle name="Título 2 3 2" xfId="6929" xr:uid="{C1E9E6A1-0DB9-4C90-BD92-A12DF3A5E74F}"/>
    <cellStyle name="Título 2 3 2 2" xfId="15336" xr:uid="{6EB4F753-F66C-432B-9A43-FCD446619426}"/>
    <cellStyle name="Título 2 3 2 2 2" xfId="22623" xr:uid="{0544295F-7977-48BD-8B99-1284D09A0AAC}"/>
    <cellStyle name="Título 2 3 2 2 2 2" xfId="28179" xr:uid="{61E38EAB-0ABA-4DDA-B563-C72902520879}"/>
    <cellStyle name="Título 2 3 2 2 2 3" xfId="33673" xr:uid="{FBB4922D-A9AB-49C9-9534-26F2A65B8D8E}"/>
    <cellStyle name="Título 2 3 2 2 2 4" xfId="39157" xr:uid="{4E615EED-4F9F-404D-9C80-73B27E2DB40B}"/>
    <cellStyle name="Título 2 3 2 2 3" xfId="25450" xr:uid="{9EA712A4-B568-45AC-82C7-ED3092B0C557}"/>
    <cellStyle name="Título 2 3 2 2 4" xfId="30944" xr:uid="{18E44DF3-6512-4A2E-A8D2-9518CACCB389}"/>
    <cellStyle name="Título 2 3 2 2 5" xfId="36428" xr:uid="{514876C6-034C-418D-9BC5-696EB8D3CBC6}"/>
    <cellStyle name="Título 2 3 2 3" xfId="12241" xr:uid="{0D631894-7DB2-4287-A360-C9430700F4EB}"/>
    <cellStyle name="Título 2 3 2 4" xfId="17477" xr:uid="{313B6C9A-80D4-4894-A349-0B123ADAE2E7}"/>
    <cellStyle name="Título 2 3 2 5" xfId="19740" xr:uid="{28F9C840-AF6D-4617-A7AD-A89DFF45C52A}"/>
    <cellStyle name="Título 2 3 2 6" xfId="10122" xr:uid="{A4220590-E132-4B2A-936F-52152F575E3C}"/>
    <cellStyle name="Título 2 3 2 6 2" xfId="21443" xr:uid="{C468A68B-A761-499E-A40F-14297F3FEAEB}"/>
    <cellStyle name="Título 2 3 2 6 2 2" xfId="26999" xr:uid="{8A4201FD-460B-4425-8B0A-5C0396F74AB6}"/>
    <cellStyle name="Título 2 3 2 6 2 3" xfId="32493" xr:uid="{34CA5313-888F-48FE-8B91-12F2DDC44323}"/>
    <cellStyle name="Título 2 3 2 6 2 4" xfId="37977" xr:uid="{7B034173-66D8-4CDC-9D67-4F679D33F5A8}"/>
    <cellStyle name="Título 2 3 2 6 3" xfId="24270" xr:uid="{4711846D-A093-4AAA-9C33-7BBA3BE08A03}"/>
    <cellStyle name="Título 2 3 2 6 4" xfId="29764" xr:uid="{61882B26-8BA4-4E1B-BC44-DB0EE46C0E32}"/>
    <cellStyle name="Título 2 3 2 6 5" xfId="35248" xr:uid="{5F68BABE-B261-4C60-83E9-192200CCD07F}"/>
    <cellStyle name="Título 2 3 3" xfId="15335" xr:uid="{5317E245-7391-4E76-BDFB-BD904EE6AB5E}"/>
    <cellStyle name="Título 2 3 3 2" xfId="22622" xr:uid="{FE46D7F1-E4D3-4D47-B434-BA5ECFDDCF71}"/>
    <cellStyle name="Título 2 3 3 2 2" xfId="28178" xr:uid="{7807E1B3-7C28-424D-977B-0F241D63787B}"/>
    <cellStyle name="Título 2 3 3 2 3" xfId="33672" xr:uid="{EEE55F3E-9DC3-44D2-B7A1-06C050D9EF64}"/>
    <cellStyle name="Título 2 3 3 2 4" xfId="39156" xr:uid="{D9218E1B-DB0D-4DFB-865B-65619FD62013}"/>
    <cellStyle name="Título 2 3 3 3" xfId="25449" xr:uid="{793D24CD-23E0-47AD-9DF2-B6A622D2A87B}"/>
    <cellStyle name="Título 2 3 3 4" xfId="30943" xr:uid="{EB0F8D5C-7491-48FC-AE1B-5074CBAB67EF}"/>
    <cellStyle name="Título 2 3 3 5" xfId="36427" xr:uid="{6B6BA234-5FFD-4A06-BCB7-0E4F43B7800E}"/>
    <cellStyle name="Título 2 3 4" xfId="12240" xr:uid="{114BD4BA-BFA3-431F-9200-1B491AA48962}"/>
    <cellStyle name="Título 2 3 5" xfId="17476" xr:uid="{99935811-C3D2-436B-BDD9-D6CC860A3804}"/>
    <cellStyle name="Título 2 3 6" xfId="19739" xr:uid="{EF8A7BA6-254F-4183-9599-B932C22286B3}"/>
    <cellStyle name="Título 2 3 7" xfId="10121" xr:uid="{F7122F1D-6D4C-4586-AB2D-108566796791}"/>
    <cellStyle name="Título 2 3 7 2" xfId="21442" xr:uid="{49A88FB6-3F76-4DB7-978C-EBEA0B225037}"/>
    <cellStyle name="Título 2 3 7 2 2" xfId="26998" xr:uid="{A8907CD5-AD43-4D37-AC27-4D42803D51D1}"/>
    <cellStyle name="Título 2 3 7 2 3" xfId="32492" xr:uid="{D1D6FE25-67BD-48F4-9CDE-EACAF4D014AC}"/>
    <cellStyle name="Título 2 3 7 2 4" xfId="37976" xr:uid="{5D08B08E-441D-4A73-B496-AB0C27D8C110}"/>
    <cellStyle name="Título 2 3 7 3" xfId="24269" xr:uid="{C47781CD-2973-4A29-A68A-4970488B77C3}"/>
    <cellStyle name="Título 2 3 7 4" xfId="29763" xr:uid="{FDC168E0-2057-46DA-8D59-A06ED55176FF}"/>
    <cellStyle name="Título 2 3 7 5" xfId="35247" xr:uid="{5EE70BC7-0A5E-4E29-82E8-CBE1F5490565}"/>
    <cellStyle name="Título 2 3 8" xfId="6928" xr:uid="{8D6861A8-0BDD-4289-AC54-67C745909D40}"/>
    <cellStyle name="Título 2 4" xfId="707" xr:uid="{240FE97E-56B7-4753-9A88-BC4EE991A8FD}"/>
    <cellStyle name="Título 2 4 2" xfId="15337" xr:uid="{C0DB1963-3D29-4459-A1E8-F693EEE10C6B}"/>
    <cellStyle name="Título 2 4 2 2" xfId="22624" xr:uid="{2FDD0A8C-FE9D-405D-96C7-406B20E6528B}"/>
    <cellStyle name="Título 2 4 2 2 2" xfId="28180" xr:uid="{5D68510C-1D5B-4EE7-B346-54836BF5F1CC}"/>
    <cellStyle name="Título 2 4 2 2 3" xfId="33674" xr:uid="{3018FB6B-27C4-44C1-8AC8-797A2E9CBBC5}"/>
    <cellStyle name="Título 2 4 2 2 4" xfId="39158" xr:uid="{8DCCF0F9-B46B-4121-95FA-DED4A4A177B1}"/>
    <cellStyle name="Título 2 4 2 3" xfId="25451" xr:uid="{9B5CC8D5-7B67-4CE9-9DCB-1D68E8C49946}"/>
    <cellStyle name="Título 2 4 2 4" xfId="30945" xr:uid="{53194936-4AB6-416B-9A35-38B7253B4214}"/>
    <cellStyle name="Título 2 4 2 5" xfId="36429" xr:uid="{F8BFD4A2-1D60-4BD1-8897-0C6EDEB046D3}"/>
    <cellStyle name="Título 2 4 3" xfId="12242" xr:uid="{9650A8A8-C580-46F8-8970-5D258EA8A2C9}"/>
    <cellStyle name="Título 2 4 4" xfId="17478" xr:uid="{E3890A70-8C5A-46F2-8D40-E57E9AF38AD2}"/>
    <cellStyle name="Título 2 4 5" xfId="19741" xr:uid="{BF490708-B75D-479F-A579-CE586C7B7D7A}"/>
    <cellStyle name="Título 2 4 6" xfId="10123" xr:uid="{DD2AC2DD-E302-4844-BCFC-F4F2A0115E64}"/>
    <cellStyle name="Título 2 4 6 2" xfId="21444" xr:uid="{EAC1E632-612F-4B6E-AA60-E62311465CAA}"/>
    <cellStyle name="Título 2 4 6 2 2" xfId="27000" xr:uid="{BC8A8D2E-9FA4-4DE7-A5B8-3D9552C1B15D}"/>
    <cellStyle name="Título 2 4 6 2 3" xfId="32494" xr:uid="{3710B1BD-DD99-41DF-9820-B4C647CF3302}"/>
    <cellStyle name="Título 2 4 6 2 4" xfId="37978" xr:uid="{64EA3D8D-5140-4D2F-BDB4-3263A99A24C1}"/>
    <cellStyle name="Título 2 4 6 3" xfId="24271" xr:uid="{234992FF-D7FD-4275-900D-D26F6C20BD49}"/>
    <cellStyle name="Título 2 4 6 4" xfId="29765" xr:uid="{C7440BD2-3A6D-4E7E-8A6F-CD3E4EC53A88}"/>
    <cellStyle name="Título 2 4 6 5" xfId="35249" xr:uid="{1EC97DAD-E950-4C15-97A7-F91CA993190B}"/>
    <cellStyle name="Título 2 4 7" xfId="6930" xr:uid="{F80D01CF-8A18-4D69-9E1A-4AEDF6BB7E33}"/>
    <cellStyle name="Título 2 5" xfId="708" xr:uid="{8DCAAF79-A8A7-4CC8-96BC-677A646536D9}"/>
    <cellStyle name="Título 2 6" xfId="709" xr:uid="{1C3BC0F8-D9DA-4465-9CC3-273232DEA95C}"/>
    <cellStyle name="Título 2 7" xfId="710" xr:uid="{E117A563-C6C4-4171-AB01-DC5417CAD5BD}"/>
    <cellStyle name="Título 3" xfId="4" builtinId="18" customBuiltin="1"/>
    <cellStyle name="Título 3 2" xfId="711" xr:uid="{3154793A-5268-40F9-AEE9-73BF991E8B0F}"/>
    <cellStyle name="Título 3 2 10" xfId="6931" xr:uid="{879AAFC3-87C5-4517-B994-CE70D14574CD}"/>
    <cellStyle name="Título 3 2 2" xfId="6932" xr:uid="{12A9DFBF-78A1-4A9E-8EA9-56C6A5923F7B}"/>
    <cellStyle name="Título 3 2 2 2" xfId="15339" xr:uid="{DCC37657-24A8-470F-BEAF-B9F03EDCBF4A}"/>
    <cellStyle name="Título 3 2 2 2 2" xfId="22626" xr:uid="{019E4C08-96AC-4682-A6DF-26F3F5B61D4D}"/>
    <cellStyle name="Título 3 2 2 2 2 2" xfId="28182" xr:uid="{79F67FEE-FB30-4C7A-962D-79899C7E3A65}"/>
    <cellStyle name="Título 3 2 2 2 2 3" xfId="33676" xr:uid="{0A4BA9C6-0644-43BE-8DD9-B68D1C1612FD}"/>
    <cellStyle name="Título 3 2 2 2 2 4" xfId="39160" xr:uid="{C9863B71-3D3A-408C-A0AC-11E68C323044}"/>
    <cellStyle name="Título 3 2 2 2 3" xfId="25453" xr:uid="{6384F957-D4AF-42AB-A850-C3F7348872BD}"/>
    <cellStyle name="Título 3 2 2 2 4" xfId="30947" xr:uid="{4FC745A2-88F9-407E-B3DC-B960A4B115A0}"/>
    <cellStyle name="Título 3 2 2 2 5" xfId="36431" xr:uid="{E80E09AC-7705-4FA8-9747-E6364DEA763B}"/>
    <cellStyle name="Título 3 2 2 3" xfId="12244" xr:uid="{1FCD2787-56D6-4433-86C2-6D836B29797F}"/>
    <cellStyle name="Título 3 2 2 4" xfId="17480" xr:uid="{B98AC78B-A8AC-4FF5-B63A-1B5E3B81F034}"/>
    <cellStyle name="Título 3 2 2 5" xfId="19743" xr:uid="{2968DB96-4BAF-46A9-8482-831AF0C41641}"/>
    <cellStyle name="Título 3 2 2 6" xfId="10125" xr:uid="{9EB67C7B-BA53-4C58-AC8B-014F7C336CCA}"/>
    <cellStyle name="Título 3 2 2 6 2" xfId="21446" xr:uid="{62E6FC7D-772F-40A2-919B-F0B9D256DDBB}"/>
    <cellStyle name="Título 3 2 2 6 2 2" xfId="27002" xr:uid="{8DC102F3-C054-4653-9FDA-EF09AD7BF744}"/>
    <cellStyle name="Título 3 2 2 6 2 3" xfId="32496" xr:uid="{E8894B50-53A0-41D7-A4D8-48A0951B62BC}"/>
    <cellStyle name="Título 3 2 2 6 2 4" xfId="37980" xr:uid="{8F1D5F06-D5A8-4BE4-B170-B8D2F474F142}"/>
    <cellStyle name="Título 3 2 2 6 3" xfId="24273" xr:uid="{FE0E35D3-E394-49F7-8479-AB4208044040}"/>
    <cellStyle name="Título 3 2 2 6 4" xfId="29767" xr:uid="{ADB045CF-2327-4C83-BA13-C3738C01C8D0}"/>
    <cellStyle name="Título 3 2 2 6 5" xfId="35251" xr:uid="{BF74456B-366C-48C9-9DD3-0411D7088B50}"/>
    <cellStyle name="Título 3 2 3" xfId="6933" xr:uid="{0C208D0A-17AE-4CA5-9DDE-D4409A8D8897}"/>
    <cellStyle name="Título 3 2 3 2" xfId="15340" xr:uid="{D52793A2-0522-4518-89DB-EC4852926027}"/>
    <cellStyle name="Título 3 2 3 2 2" xfId="22627" xr:uid="{EE2A6E90-4D75-40FF-BD53-98326E1448A7}"/>
    <cellStyle name="Título 3 2 3 2 2 2" xfId="28183" xr:uid="{7884A21A-4C91-46DB-A4E5-A9F1C599817A}"/>
    <cellStyle name="Título 3 2 3 2 2 3" xfId="33677" xr:uid="{5D2F3DED-B678-4CAA-A2FC-FCAC4532D768}"/>
    <cellStyle name="Título 3 2 3 2 2 4" xfId="39161" xr:uid="{AAE1E733-8C11-4F27-A1A7-063F740B3400}"/>
    <cellStyle name="Título 3 2 3 2 3" xfId="25454" xr:uid="{6469415E-B384-4527-A2D2-BDEC2DE6C05E}"/>
    <cellStyle name="Título 3 2 3 2 4" xfId="30948" xr:uid="{EE543C89-BF41-44F6-87CD-FC746AB94216}"/>
    <cellStyle name="Título 3 2 3 2 5" xfId="36432" xr:uid="{55FE3AF7-B380-48D0-A0BD-828CE71DF095}"/>
    <cellStyle name="Título 3 2 3 3" xfId="12245" xr:uid="{58A41941-C840-41BD-9DF2-48E0DD7CDC06}"/>
    <cellStyle name="Título 3 2 3 4" xfId="17481" xr:uid="{1E8D7659-7D65-4E41-9ACB-9D5E8D619733}"/>
    <cellStyle name="Título 3 2 3 5" xfId="19744" xr:uid="{47762B6B-B711-414F-8DD7-877032B4D53F}"/>
    <cellStyle name="Título 3 2 3 6" xfId="10126" xr:uid="{5D9E9BA2-11F8-4D20-8398-B04D308CA16F}"/>
    <cellStyle name="Título 3 2 3 6 2" xfId="21447" xr:uid="{C683C4A0-D0DE-4B33-9D46-84CB75765836}"/>
    <cellStyle name="Título 3 2 3 6 2 2" xfId="27003" xr:uid="{24788F81-607D-42B2-9646-13F4D755068E}"/>
    <cellStyle name="Título 3 2 3 6 2 3" xfId="32497" xr:uid="{21D23BEA-3F35-4614-BACF-C2497A0A11A1}"/>
    <cellStyle name="Título 3 2 3 6 2 4" xfId="37981" xr:uid="{CEB5154D-EF57-4DB5-BDA5-7B1E9354A10F}"/>
    <cellStyle name="Título 3 2 3 6 3" xfId="24274" xr:uid="{59ADA3A7-46DE-41F0-92E2-CEE27DF974F1}"/>
    <cellStyle name="Título 3 2 3 6 4" xfId="29768" xr:uid="{87AC3A0B-0280-4A8F-8EA9-4C27C78F1D5F}"/>
    <cellStyle name="Título 3 2 3 6 5" xfId="35252" xr:uid="{B82BDFEA-60A0-4B79-A7C2-06ED70EBA641}"/>
    <cellStyle name="Título 3 2 4" xfId="6934" xr:uid="{E07FCE81-EABF-4960-8C3B-80AB9F1B83DD}"/>
    <cellStyle name="Título 3 2 4 2" xfId="15341" xr:uid="{3E79FB81-0C78-485E-B91D-349E3D2A693D}"/>
    <cellStyle name="Título 3 2 4 2 2" xfId="22628" xr:uid="{444AEEA6-52F7-4249-A48A-F3CD3AC9E7DF}"/>
    <cellStyle name="Título 3 2 4 2 2 2" xfId="28184" xr:uid="{D66C82D0-0D22-420E-8810-87E395B92A8F}"/>
    <cellStyle name="Título 3 2 4 2 2 3" xfId="33678" xr:uid="{DDEA4C3D-D875-43E0-88A6-3A9F0B479823}"/>
    <cellStyle name="Título 3 2 4 2 2 4" xfId="39162" xr:uid="{8ADE1ED4-A772-4F0C-AF13-F2EC7B88E8B3}"/>
    <cellStyle name="Título 3 2 4 2 3" xfId="25455" xr:uid="{D33CE476-B6C5-43DA-925D-DB0811D0A0CB}"/>
    <cellStyle name="Título 3 2 4 2 4" xfId="30949" xr:uid="{2A41FA03-13AB-4247-B01D-04B2975F88A5}"/>
    <cellStyle name="Título 3 2 4 2 5" xfId="36433" xr:uid="{18644BA0-0513-4427-96A4-E202D03D69A8}"/>
    <cellStyle name="Título 3 2 4 3" xfId="12246" xr:uid="{DFBA98A2-21A6-4899-A6C1-F0135456ADF8}"/>
    <cellStyle name="Título 3 2 4 4" xfId="17482" xr:uid="{B83AE419-0824-4E80-8493-E037A6E3323E}"/>
    <cellStyle name="Título 3 2 4 5" xfId="19745" xr:uid="{1E39DB4E-F979-480F-8541-3861AE79B16C}"/>
    <cellStyle name="Título 3 2 4 6" xfId="10127" xr:uid="{EF64D1CC-CD96-4FE2-A960-A133AAE109E6}"/>
    <cellStyle name="Título 3 2 4 6 2" xfId="21448" xr:uid="{8152C0DC-A143-46D7-B503-392688B1BA4F}"/>
    <cellStyle name="Título 3 2 4 6 2 2" xfId="27004" xr:uid="{73B91A7E-851B-4BEE-949D-46104BF7F219}"/>
    <cellStyle name="Título 3 2 4 6 2 3" xfId="32498" xr:uid="{381975A7-F211-4F49-BC97-89372CFA3EFD}"/>
    <cellStyle name="Título 3 2 4 6 2 4" xfId="37982" xr:uid="{BF1CB4F1-6E75-4920-B2D8-BA2BB3B6FAC8}"/>
    <cellStyle name="Título 3 2 4 6 3" xfId="24275" xr:uid="{E80073EE-D189-4D0D-89B4-A967FABCED9C}"/>
    <cellStyle name="Título 3 2 4 6 4" xfId="29769" xr:uid="{58BF135E-49D4-4456-837F-67DB9D723161}"/>
    <cellStyle name="Título 3 2 4 6 5" xfId="35253" xr:uid="{F019D6F6-F04E-465B-8525-805CC536DAA0}"/>
    <cellStyle name="Título 3 2 5" xfId="15338" xr:uid="{398D74E1-0227-4B49-8F7F-2FE0D2D7C514}"/>
    <cellStyle name="Título 3 2 5 2" xfId="22625" xr:uid="{179F8A24-29FD-4B2F-B199-8FB3FC314EF5}"/>
    <cellStyle name="Título 3 2 5 2 2" xfId="28181" xr:uid="{A54D100E-30A3-43A2-B394-E9BDA61DF5C5}"/>
    <cellStyle name="Título 3 2 5 2 3" xfId="33675" xr:uid="{8497ED72-4148-437B-86A8-A44E92338302}"/>
    <cellStyle name="Título 3 2 5 2 4" xfId="39159" xr:uid="{5AD1B9C1-7066-4CEC-A27B-460EC3F2F925}"/>
    <cellStyle name="Título 3 2 5 3" xfId="25452" xr:uid="{1D80DF7A-8176-4BA2-9696-1CAE2FA7C00F}"/>
    <cellStyle name="Título 3 2 5 4" xfId="30946" xr:uid="{636BB781-C52A-45DA-8F67-6BF0A4BBDE01}"/>
    <cellStyle name="Título 3 2 5 5" xfId="36430" xr:uid="{CC9C9827-D999-4EC6-9843-9B05477D36D9}"/>
    <cellStyle name="Título 3 2 6" xfId="12243" xr:uid="{8BAAE2A1-9CF4-402A-9649-6EF821B4E7D7}"/>
    <cellStyle name="Título 3 2 7" xfId="17479" xr:uid="{616AC07C-6592-40E4-8FF9-995C05D6F36A}"/>
    <cellStyle name="Título 3 2 8" xfId="19742" xr:uid="{154840B8-BE21-44EB-BD34-9016C1882813}"/>
    <cellStyle name="Título 3 2 9" xfId="10124" xr:uid="{8F2531BB-24B7-4BC8-BD97-A03782FDD02B}"/>
    <cellStyle name="Título 3 2 9 2" xfId="21445" xr:uid="{E1C6160B-2BD5-4AB0-8832-DCB479B52C92}"/>
    <cellStyle name="Título 3 2 9 2 2" xfId="27001" xr:uid="{C67AEEA0-DBC3-426C-BBD2-FD1160E49891}"/>
    <cellStyle name="Título 3 2 9 2 3" xfId="32495" xr:uid="{2FB892E0-3216-4C7A-92B4-48168091CCC8}"/>
    <cellStyle name="Título 3 2 9 2 4" xfId="37979" xr:uid="{021DE4C7-018F-4A4B-85C3-EE42D26C02C7}"/>
    <cellStyle name="Título 3 2 9 3" xfId="24272" xr:uid="{18FCA5A0-8CC3-429F-9097-E5D90E8AC280}"/>
    <cellStyle name="Título 3 2 9 4" xfId="29766" xr:uid="{0FF990B1-FE79-49A1-B43D-2B8B63B7165F}"/>
    <cellStyle name="Título 3 2 9 5" xfId="35250" xr:uid="{6C475DC0-1414-4215-8BBB-66CFC8FB5DC2}"/>
    <cellStyle name="Título 3 3" xfId="712" xr:uid="{F7DB9F5D-BFE5-41A3-8928-34506558F2A6}"/>
    <cellStyle name="Título 3 3 2" xfId="6936" xr:uid="{0B4F0DBC-9D40-4722-B216-186BDD067CAC}"/>
    <cellStyle name="Título 3 3 2 2" xfId="15343" xr:uid="{34031151-A395-4F54-81E1-0E2B828B81C3}"/>
    <cellStyle name="Título 3 3 2 2 2" xfId="22630" xr:uid="{AD6E9F68-1F95-4804-9FAA-1737E4407F24}"/>
    <cellStyle name="Título 3 3 2 2 2 2" xfId="28186" xr:uid="{BDE009AB-67AB-4658-9D34-D17A424AA87F}"/>
    <cellStyle name="Título 3 3 2 2 2 3" xfId="33680" xr:uid="{0456F457-912D-407E-A5B0-FE40A0555C73}"/>
    <cellStyle name="Título 3 3 2 2 2 4" xfId="39164" xr:uid="{DA977334-9B6D-47B8-95DC-094F6D24652C}"/>
    <cellStyle name="Título 3 3 2 2 3" xfId="25457" xr:uid="{D77DA7B8-3AE4-4C95-89CB-3F828B72FB97}"/>
    <cellStyle name="Título 3 3 2 2 4" xfId="30951" xr:uid="{87DFF944-673A-4A6B-A9FC-F1186FD0666A}"/>
    <cellStyle name="Título 3 3 2 2 5" xfId="36435" xr:uid="{AFBDA764-EECB-4EAA-B15B-7FE470793545}"/>
    <cellStyle name="Título 3 3 2 3" xfId="12248" xr:uid="{C5A8C400-54F8-4C29-9D75-EBD8AA29C97B}"/>
    <cellStyle name="Título 3 3 2 4" xfId="17484" xr:uid="{99FBDB82-B945-46F6-854E-38F6984669BE}"/>
    <cellStyle name="Título 3 3 2 5" xfId="19747" xr:uid="{2A2710F6-A8D6-46B9-B6B1-B67AC2C3B4B8}"/>
    <cellStyle name="Título 3 3 2 6" xfId="10129" xr:uid="{1EDDB601-04B5-4DF6-AD1C-4A265A14989C}"/>
    <cellStyle name="Título 3 3 2 6 2" xfId="21450" xr:uid="{1D24BDD0-91C2-44E6-AA56-103F191A9869}"/>
    <cellStyle name="Título 3 3 2 6 2 2" xfId="27006" xr:uid="{76ECF666-6942-49D2-8B6A-311209BD02F8}"/>
    <cellStyle name="Título 3 3 2 6 2 3" xfId="32500" xr:uid="{E10E4D41-DA97-4BFC-AAC6-B610A0509B35}"/>
    <cellStyle name="Título 3 3 2 6 2 4" xfId="37984" xr:uid="{C77B25E2-2BD6-443A-AD31-A2942521FF23}"/>
    <cellStyle name="Título 3 3 2 6 3" xfId="24277" xr:uid="{DB585454-5CF7-43F0-8CC5-43CC9A29B807}"/>
    <cellStyle name="Título 3 3 2 6 4" xfId="29771" xr:uid="{7F8C9471-F36F-4A9F-A565-86768A3EF497}"/>
    <cellStyle name="Título 3 3 2 6 5" xfId="35255" xr:uid="{A168ED0C-132D-4D63-81BC-F711D07E36B3}"/>
    <cellStyle name="Título 3 3 3" xfId="15342" xr:uid="{769A3961-5680-4B15-AE7D-FB534008EA69}"/>
    <cellStyle name="Título 3 3 3 2" xfId="22629" xr:uid="{9102FF7E-85DA-4592-9E96-643560B73647}"/>
    <cellStyle name="Título 3 3 3 2 2" xfId="28185" xr:uid="{87B78C72-2F92-499D-B59E-7801CCBE789E}"/>
    <cellStyle name="Título 3 3 3 2 3" xfId="33679" xr:uid="{65F861EE-EA08-44D4-B7A7-832441B0900B}"/>
    <cellStyle name="Título 3 3 3 2 4" xfId="39163" xr:uid="{B492B06B-F43F-43CF-BCB2-71FFEFEC0B52}"/>
    <cellStyle name="Título 3 3 3 3" xfId="25456" xr:uid="{C598AA22-8E9B-4822-8D82-BD7DE055E684}"/>
    <cellStyle name="Título 3 3 3 4" xfId="30950" xr:uid="{0B00430B-BB1D-4A56-80FF-D0EB9567B141}"/>
    <cellStyle name="Título 3 3 3 5" xfId="36434" xr:uid="{41F30E34-7434-4606-AB16-FDF1C0919622}"/>
    <cellStyle name="Título 3 3 4" xfId="12247" xr:uid="{4256EADD-BF59-46FF-88E0-AF8542AE5208}"/>
    <cellStyle name="Título 3 3 5" xfId="17483" xr:uid="{021EA37D-C9CC-4F87-A119-512D92D7A8BB}"/>
    <cellStyle name="Título 3 3 6" xfId="19746" xr:uid="{3F7238FE-4487-49CF-8B4C-DBDEE5C87996}"/>
    <cellStyle name="Título 3 3 7" xfId="10128" xr:uid="{10C51D61-C6AE-42AD-B1CC-2728A2FD1855}"/>
    <cellStyle name="Título 3 3 7 2" xfId="21449" xr:uid="{C5EE76A2-31EB-4D91-8526-C51A79422F8D}"/>
    <cellStyle name="Título 3 3 7 2 2" xfId="27005" xr:uid="{B3A297AF-35DF-4CA3-B4A3-A80E9F312DC0}"/>
    <cellStyle name="Título 3 3 7 2 3" xfId="32499" xr:uid="{3D0478B4-0AAE-4AA7-8A73-E83E8484BFAB}"/>
    <cellStyle name="Título 3 3 7 2 4" xfId="37983" xr:uid="{F9A6BDDA-A4E5-4089-AA92-1B4AEE4CD784}"/>
    <cellStyle name="Título 3 3 7 3" xfId="24276" xr:uid="{278C1B1F-1C31-403F-B153-DEB7EF1ACA3C}"/>
    <cellStyle name="Título 3 3 7 4" xfId="29770" xr:uid="{E26A393C-6011-472F-A5E4-2EBE74687591}"/>
    <cellStyle name="Título 3 3 7 5" xfId="35254" xr:uid="{687C3FDD-4AC4-4A17-8AA1-08CC9D5EFD51}"/>
    <cellStyle name="Título 3 3 8" xfId="6935" xr:uid="{4DA87917-E094-406C-BFFB-D958052E1ECE}"/>
    <cellStyle name="Título 3 4" xfId="713" xr:uid="{FDEFB846-E07C-4BED-A543-6F1B37599EFB}"/>
    <cellStyle name="Título 3 4 2" xfId="15344" xr:uid="{D4B3CCBF-000E-4C85-A14F-62BC540F3973}"/>
    <cellStyle name="Título 3 4 2 2" xfId="22631" xr:uid="{BF7F337E-08F3-4325-809A-9DCA6E31296E}"/>
    <cellStyle name="Título 3 4 2 2 2" xfId="28187" xr:uid="{AC1B44B2-DE99-4430-B6EE-E5C4FCC2BCD2}"/>
    <cellStyle name="Título 3 4 2 2 3" xfId="33681" xr:uid="{1B573196-DBEF-4B14-8DDE-7800E2165435}"/>
    <cellStyle name="Título 3 4 2 2 4" xfId="39165" xr:uid="{5A0F72B6-C5D7-4820-B4A2-BD19716ED070}"/>
    <cellStyle name="Título 3 4 2 3" xfId="25458" xr:uid="{51C87630-E4EA-4376-B1A0-7DEA8DE90D32}"/>
    <cellStyle name="Título 3 4 2 4" xfId="30952" xr:uid="{FECADB7C-21E4-413A-A88C-25540C76A146}"/>
    <cellStyle name="Título 3 4 2 5" xfId="36436" xr:uid="{AC4CEA96-D1F5-434F-A63F-880D24DFB59F}"/>
    <cellStyle name="Título 3 4 3" xfId="12249" xr:uid="{120DA04F-A4C9-4636-9A0F-D745A32BD3BD}"/>
    <cellStyle name="Título 3 4 4" xfId="17485" xr:uid="{B5B30C30-8EC9-4802-B01D-FB4888AB5CB6}"/>
    <cellStyle name="Título 3 4 5" xfId="19748" xr:uid="{CB08D32F-517A-455C-923C-57CED354CB9E}"/>
    <cellStyle name="Título 3 4 6" xfId="10130" xr:uid="{A6EC1770-8839-426B-B974-FEC0FAC2702D}"/>
    <cellStyle name="Título 3 4 6 2" xfId="21451" xr:uid="{F22FBDAC-8359-46F3-B002-1DA228966ABD}"/>
    <cellStyle name="Título 3 4 6 2 2" xfId="27007" xr:uid="{4B6EFC52-E820-4111-814F-719413EC7A36}"/>
    <cellStyle name="Título 3 4 6 2 3" xfId="32501" xr:uid="{8D31FBEA-4243-4E10-B053-E564F083B802}"/>
    <cellStyle name="Título 3 4 6 2 4" xfId="37985" xr:uid="{B4C22800-9A81-4C6A-814D-2E59A27AFDBF}"/>
    <cellStyle name="Título 3 4 6 3" xfId="24278" xr:uid="{35E69434-CC56-452E-97B4-6609EE54F24B}"/>
    <cellStyle name="Título 3 4 6 4" xfId="29772" xr:uid="{06967048-07B8-4E1E-B3F8-2D79BEF60816}"/>
    <cellStyle name="Título 3 4 6 5" xfId="35256" xr:uid="{AE2E0A04-99CD-429E-9334-7BB8CCD94F3B}"/>
    <cellStyle name="Título 3 4 7" xfId="6937" xr:uid="{BF0AB4BC-7CF7-41D0-B497-485E6CB7F45B}"/>
    <cellStyle name="Título 3 5" xfId="714" xr:uid="{2F7F9167-A363-4A9B-9B79-12B083796B3A}"/>
    <cellStyle name="Título 3 6" xfId="715" xr:uid="{BB5C9D97-7F11-4D0E-B790-8CDDFDB9619C}"/>
    <cellStyle name="Título 3 7" xfId="716" xr:uid="{2FA9AA05-1656-436B-80F2-00DE06F5D082}"/>
    <cellStyle name="Título 4" xfId="42" xr:uid="{00000000-0005-0000-0000-0000D4000000}"/>
    <cellStyle name="Título 4 10" xfId="6938" xr:uid="{77E16146-9E50-45E0-AE0B-AEAF3EEB2A83}"/>
    <cellStyle name="Título 4 2" xfId="717" xr:uid="{DC790FF0-50D2-4713-84CF-816386FAC769}"/>
    <cellStyle name="Título 4 2 2" xfId="15346" xr:uid="{6E97B79B-DD9A-4D1C-BEF0-0696A4DBDCBF}"/>
    <cellStyle name="Título 4 2 2 2" xfId="22633" xr:uid="{9889D8A4-13FE-46AF-BD37-016B682A88A8}"/>
    <cellStyle name="Título 4 2 2 2 2" xfId="28189" xr:uid="{92810564-DA8D-49F9-A75F-9DFC606235F9}"/>
    <cellStyle name="Título 4 2 2 2 3" xfId="33683" xr:uid="{5940044E-4B45-4260-894D-45241488CEBC}"/>
    <cellStyle name="Título 4 2 2 2 4" xfId="39167" xr:uid="{F97F2B6E-4E84-4C85-9EEA-768D758C517C}"/>
    <cellStyle name="Título 4 2 2 3" xfId="25460" xr:uid="{DC71BD2F-A315-404E-BA79-9F7536046CAD}"/>
    <cellStyle name="Título 4 2 2 4" xfId="30954" xr:uid="{39B8FE2C-814D-48F4-A0AD-F779DACB88E7}"/>
    <cellStyle name="Título 4 2 2 5" xfId="36438" xr:uid="{5FCAC19C-B472-47AD-8935-C259EDC87E36}"/>
    <cellStyle name="Título 4 2 3" xfId="12251" xr:uid="{E7D86E1B-3938-430C-B1E9-F3418F46DF08}"/>
    <cellStyle name="Título 4 2 4" xfId="17487" xr:uid="{910E31AB-83F4-4845-BADE-A1319A01281D}"/>
    <cellStyle name="Título 4 2 5" xfId="19750" xr:uid="{E60462F0-78D4-4968-B1ED-CD9E9976CD34}"/>
    <cellStyle name="Título 4 2 6" xfId="10132" xr:uid="{48504967-91EA-45A3-AAA4-626CE40D1581}"/>
    <cellStyle name="Título 4 2 6 2" xfId="21453" xr:uid="{844E70CF-1C26-4574-A336-65E0B8AA3EB8}"/>
    <cellStyle name="Título 4 2 6 2 2" xfId="27009" xr:uid="{F1808DFB-4434-4C80-A1A6-70DA86DC7E00}"/>
    <cellStyle name="Título 4 2 6 2 3" xfId="32503" xr:uid="{60111170-B73C-49AD-95DE-275385A69E99}"/>
    <cellStyle name="Título 4 2 6 2 4" xfId="37987" xr:uid="{674036AA-FA19-47FD-9D2E-A560F763F2BF}"/>
    <cellStyle name="Título 4 2 6 3" xfId="24280" xr:uid="{7BE14C2A-5682-4644-BF73-5662F7C0B69E}"/>
    <cellStyle name="Título 4 2 6 4" xfId="29774" xr:uid="{ECD41270-3663-4FF5-989B-CFD4694E5683}"/>
    <cellStyle name="Título 4 2 6 5" xfId="35258" xr:uid="{1BAD48C0-708D-4E78-BC53-173C9C0913F6}"/>
    <cellStyle name="Título 4 2 7" xfId="6939" xr:uid="{7B3EABC0-DE57-4DEC-8171-1F435525E72E}"/>
    <cellStyle name="Título 4 3" xfId="6940" xr:uid="{65169B08-EECC-4E9D-ADFE-746F48946888}"/>
    <cellStyle name="Título 4 3 2" xfId="15347" xr:uid="{655A4B09-8ECC-4762-8A5D-A70C926926EB}"/>
    <cellStyle name="Título 4 3 2 2" xfId="22634" xr:uid="{AB2453F8-89E2-491B-B46B-F6C784180FDB}"/>
    <cellStyle name="Título 4 3 2 2 2" xfId="28190" xr:uid="{50F7F239-6444-47BD-A8C0-210DFE6DFC0B}"/>
    <cellStyle name="Título 4 3 2 2 3" xfId="33684" xr:uid="{30E2C769-BE9F-48C2-B0B9-F6CC3734C043}"/>
    <cellStyle name="Título 4 3 2 2 4" xfId="39168" xr:uid="{F78FDF6A-CDD8-4E89-B207-508560DD8E7E}"/>
    <cellStyle name="Título 4 3 2 3" xfId="25461" xr:uid="{DD744896-DB03-48E5-AE42-205DC08F2779}"/>
    <cellStyle name="Título 4 3 2 4" xfId="30955" xr:uid="{441D0A3E-A03A-4333-BF3A-F9ED24866A88}"/>
    <cellStyle name="Título 4 3 2 5" xfId="36439" xr:uid="{1075201E-15C7-4B80-92AB-ADCB4ECE8894}"/>
    <cellStyle name="Título 4 3 3" xfId="12252" xr:uid="{02840875-3087-4CD5-BF63-B4BDCE80C430}"/>
    <cellStyle name="Título 4 3 4" xfId="17488" xr:uid="{71841BDF-FBCD-4107-84EA-C8536E98325F}"/>
    <cellStyle name="Título 4 3 5" xfId="19751" xr:uid="{B59DB36E-B831-4CED-A101-36BEA3B63FF1}"/>
    <cellStyle name="Título 4 3 6" xfId="10133" xr:uid="{8EC4FBB5-AC15-432A-B23A-6654AA503072}"/>
    <cellStyle name="Título 4 3 6 2" xfId="21454" xr:uid="{7EECEF9F-B92A-4757-B9C1-6AE50FB2485D}"/>
    <cellStyle name="Título 4 3 6 2 2" xfId="27010" xr:uid="{4A6487FF-3ABC-4D84-99C1-366022A25167}"/>
    <cellStyle name="Título 4 3 6 2 3" xfId="32504" xr:uid="{29C38DFD-41FC-4619-B982-A1EE6C9BC326}"/>
    <cellStyle name="Título 4 3 6 2 4" xfId="37988" xr:uid="{6E5B9808-78AF-4925-B8A1-24D16C5AF853}"/>
    <cellStyle name="Título 4 3 6 3" xfId="24281" xr:uid="{89FCCE40-33D6-48CB-980F-3C0B70B3E612}"/>
    <cellStyle name="Título 4 3 6 4" xfId="29775" xr:uid="{B3D00B30-609C-4700-8F9E-5E2F0E643D97}"/>
    <cellStyle name="Título 4 3 6 5" xfId="35259" xr:uid="{6198BF11-4C67-4E01-9E3F-C63696B92046}"/>
    <cellStyle name="Título 4 4" xfId="6941" xr:uid="{7F21FCAB-4FF2-488C-9A7A-B0E1248B0698}"/>
    <cellStyle name="Título 4 4 2" xfId="15348" xr:uid="{233951FD-0DD6-464E-A031-1579189CA413}"/>
    <cellStyle name="Título 4 4 2 2" xfId="22635" xr:uid="{683C69AA-2C0D-4BC5-9A5A-66329504DA11}"/>
    <cellStyle name="Título 4 4 2 2 2" xfId="28191" xr:uid="{71C4198C-3AEE-4946-8F3F-615E4BCAD1A6}"/>
    <cellStyle name="Título 4 4 2 2 3" xfId="33685" xr:uid="{70AF191D-00F6-4607-8219-C75DD626CAAC}"/>
    <cellStyle name="Título 4 4 2 2 4" xfId="39169" xr:uid="{25B7A21C-BCB2-407A-891B-F4A4AF527FA7}"/>
    <cellStyle name="Título 4 4 2 3" xfId="25462" xr:uid="{7C5ECFFB-631A-4177-BD54-3143A714F57D}"/>
    <cellStyle name="Título 4 4 2 4" xfId="30956" xr:uid="{6E8CB603-5E61-4E48-BDE4-DED18E8C9A35}"/>
    <cellStyle name="Título 4 4 2 5" xfId="36440" xr:uid="{B33EC7E2-5CE3-42A8-A2D6-D787096498C4}"/>
    <cellStyle name="Título 4 4 3" xfId="12253" xr:uid="{13AA70AD-F2EC-4B4C-B1A5-AC4E18AE89FD}"/>
    <cellStyle name="Título 4 4 4" xfId="17489" xr:uid="{61A5EB0D-1A22-4F3F-8A82-D858634DDEE6}"/>
    <cellStyle name="Título 4 4 5" xfId="19752" xr:uid="{F95E5BB6-6574-4A5B-B668-5592F28A92B9}"/>
    <cellStyle name="Título 4 4 6" xfId="10134" xr:uid="{42190E77-962B-402D-AE68-CFBAD6FDADB5}"/>
    <cellStyle name="Título 4 4 6 2" xfId="21455" xr:uid="{E487ED60-5AB6-4C1B-8E47-4834B1590689}"/>
    <cellStyle name="Título 4 4 6 2 2" xfId="27011" xr:uid="{4F368899-6343-48DB-B9F5-87F056D089E0}"/>
    <cellStyle name="Título 4 4 6 2 3" xfId="32505" xr:uid="{92B0FF31-6B5E-4E07-B30E-B38F52A3B08B}"/>
    <cellStyle name="Título 4 4 6 2 4" xfId="37989" xr:uid="{B358431C-F57A-4251-98A1-75E9A3567D6A}"/>
    <cellStyle name="Título 4 4 6 3" xfId="24282" xr:uid="{D8FD01B5-06FB-4F1D-A153-85F3AC26305B}"/>
    <cellStyle name="Título 4 4 6 4" xfId="29776" xr:uid="{9F4A682E-D991-418F-BBA7-8F0A77EC62F1}"/>
    <cellStyle name="Título 4 4 6 5" xfId="35260" xr:uid="{890076EA-1F6B-4D09-A4B5-7D7BA8D529AB}"/>
    <cellStyle name="Título 4 5" xfId="15345" xr:uid="{3412E0A9-81CA-4183-8808-FD9ABCC32175}"/>
    <cellStyle name="Título 4 5 2" xfId="22632" xr:uid="{1D446A0B-B439-409B-ABCF-57D35C5B61B1}"/>
    <cellStyle name="Título 4 5 2 2" xfId="28188" xr:uid="{266732A7-061B-4D88-A53A-CABA796DD624}"/>
    <cellStyle name="Título 4 5 2 3" xfId="33682" xr:uid="{38221FAB-B2CA-49FC-8DF1-18437F7130E2}"/>
    <cellStyle name="Título 4 5 2 4" xfId="39166" xr:uid="{FAC2B52F-E6C1-4519-9639-940FDF098191}"/>
    <cellStyle name="Título 4 5 3" xfId="25459" xr:uid="{D55AA7E4-DF33-4389-BE41-548F8DA5881B}"/>
    <cellStyle name="Título 4 5 4" xfId="30953" xr:uid="{9A97E10D-3045-4DB5-BF6E-E2A7131326E1}"/>
    <cellStyle name="Título 4 5 5" xfId="36437" xr:uid="{5FDB18FF-C006-46BE-AF69-03A1EDF9121D}"/>
    <cellStyle name="Título 4 6" xfId="12250" xr:uid="{BF719F1C-CCA2-4E14-8169-AD922B10D745}"/>
    <cellStyle name="Título 4 7" xfId="17486" xr:uid="{0048D789-2EEB-4A60-AF1F-6AE929460A91}"/>
    <cellStyle name="Título 4 8" xfId="19749" xr:uid="{082BDDC6-8F1A-43F0-B8BD-08BA690A4096}"/>
    <cellStyle name="Título 4 9" xfId="10131" xr:uid="{80348B2E-3194-4FBF-B450-CA51999D355A}"/>
    <cellStyle name="Título 4 9 2" xfId="21452" xr:uid="{9F785523-B222-4B71-86BC-8E6BE85B7AED}"/>
    <cellStyle name="Título 4 9 2 2" xfId="27008" xr:uid="{55CEF266-8555-4766-AFD1-613464AEB42C}"/>
    <cellStyle name="Título 4 9 2 3" xfId="32502" xr:uid="{61831E40-2705-4F1E-B600-F7A5145C5F38}"/>
    <cellStyle name="Título 4 9 2 4" xfId="37986" xr:uid="{F618018B-24E1-42DF-9A01-B3FB25D6C685}"/>
    <cellStyle name="Título 4 9 3" xfId="24279" xr:uid="{85A6854B-4925-49F7-9590-B4836CD264A8}"/>
    <cellStyle name="Título 4 9 4" xfId="29773" xr:uid="{C9F5D40D-6073-474A-88FE-B017A61C8981}"/>
    <cellStyle name="Título 4 9 5" xfId="35257" xr:uid="{258E174F-5655-4549-8CC7-E78454C85DC1}"/>
    <cellStyle name="Título 5" xfId="718" xr:uid="{DA20F1B0-3C78-4CA9-AD04-53B8734B0790}"/>
    <cellStyle name="Título 5 2" xfId="6943" xr:uid="{FE828076-91D6-41A0-9098-19ECC40AD196}"/>
    <cellStyle name="Título 5 2 2" xfId="15350" xr:uid="{F07053C1-60BF-423F-BE39-FC2A0708CEC8}"/>
    <cellStyle name="Título 5 2 2 2" xfId="22637" xr:uid="{5290F668-45F6-4B8C-9760-D95FC8D41990}"/>
    <cellStyle name="Título 5 2 2 2 2" xfId="28193" xr:uid="{C1034049-387E-418B-B10B-84C2274E8B4F}"/>
    <cellStyle name="Título 5 2 2 2 3" xfId="33687" xr:uid="{6C0A8468-F148-46CC-AB2C-0E1282908366}"/>
    <cellStyle name="Título 5 2 2 2 4" xfId="39171" xr:uid="{ABBA7409-2025-41EB-B6D4-7CE86ED77977}"/>
    <cellStyle name="Título 5 2 2 3" xfId="25464" xr:uid="{6453C50B-BDF3-42E9-9800-2DFAEC23A86E}"/>
    <cellStyle name="Título 5 2 2 4" xfId="30958" xr:uid="{59D8572C-AD88-43C4-BAD3-0DFCD7905475}"/>
    <cellStyle name="Título 5 2 2 5" xfId="36442" xr:uid="{13D71551-98F1-47BE-8B9B-FDE0C78768EE}"/>
    <cellStyle name="Título 5 2 3" xfId="12255" xr:uid="{189B8FB7-3B3B-4923-BCD9-AAFE42166447}"/>
    <cellStyle name="Título 5 2 4" xfId="17491" xr:uid="{9CB98357-966A-4D9D-BBA2-C6EF38B8568B}"/>
    <cellStyle name="Título 5 2 5" xfId="19754" xr:uid="{6C62F739-CDC8-447B-B61C-5AE5C069E607}"/>
    <cellStyle name="Título 5 2 6" xfId="10136" xr:uid="{15970DBF-B2AB-44A7-B3B3-71177496B268}"/>
    <cellStyle name="Título 5 2 6 2" xfId="21457" xr:uid="{5CBCAA9B-06CC-450F-9880-B0A59274868D}"/>
    <cellStyle name="Título 5 2 6 2 2" xfId="27013" xr:uid="{FC73E9C2-DFC7-42F6-97CB-8EDD5150A949}"/>
    <cellStyle name="Título 5 2 6 2 3" xfId="32507" xr:uid="{88B9F725-3DB4-453D-B7EE-4DDAB14F9DE5}"/>
    <cellStyle name="Título 5 2 6 2 4" xfId="37991" xr:uid="{C8ED8895-86F6-4570-BB8E-FFD5631942C6}"/>
    <cellStyle name="Título 5 2 6 3" xfId="24284" xr:uid="{28087963-667B-40D0-8C31-E2749F322CBF}"/>
    <cellStyle name="Título 5 2 6 4" xfId="29778" xr:uid="{EB1F1CDB-9415-4356-862B-6E7A592AF37E}"/>
    <cellStyle name="Título 5 2 6 5" xfId="35262" xr:uid="{331B49E6-0768-463D-A31B-A299CFEB9C45}"/>
    <cellStyle name="Título 5 3" xfId="15349" xr:uid="{3D960EB8-69A9-462C-91EF-A178A6BDDC00}"/>
    <cellStyle name="Título 5 3 2" xfId="22636" xr:uid="{DD27069F-27D2-4461-950C-1BF38077C197}"/>
    <cellStyle name="Título 5 3 2 2" xfId="28192" xr:uid="{BDC08CDF-77CC-4823-8F99-6C34589A9B26}"/>
    <cellStyle name="Título 5 3 2 3" xfId="33686" xr:uid="{57BBAA5D-397B-42E0-AF54-F522F693BD2B}"/>
    <cellStyle name="Título 5 3 2 4" xfId="39170" xr:uid="{155D84CA-A28E-42AC-9B34-803722DC1262}"/>
    <cellStyle name="Título 5 3 3" xfId="25463" xr:uid="{345AA69A-8F1C-4FBB-96B2-5D733956AC1C}"/>
    <cellStyle name="Título 5 3 4" xfId="30957" xr:uid="{F446DAE9-046C-41B0-9645-C2FDCC809F69}"/>
    <cellStyle name="Título 5 3 5" xfId="36441" xr:uid="{DC26B1D0-663D-4A32-8B0A-C02A9AA644B4}"/>
    <cellStyle name="Título 5 4" xfId="12254" xr:uid="{38DAFF82-600F-47C1-91C6-177CF5C3F826}"/>
    <cellStyle name="Título 5 5" xfId="17490" xr:uid="{948EEFEE-F4C3-4D6E-8A98-3637CC6BB1BE}"/>
    <cellStyle name="Título 5 6" xfId="19753" xr:uid="{BD19F08B-4A06-450C-BB7C-A7592E710FAF}"/>
    <cellStyle name="Título 5 7" xfId="10135" xr:uid="{B9F44ACA-BED9-4102-900B-B7AF3CE034A1}"/>
    <cellStyle name="Título 5 7 2" xfId="21456" xr:uid="{E97560F6-5EB4-4D83-91CE-98A0C95A52C8}"/>
    <cellStyle name="Título 5 7 2 2" xfId="27012" xr:uid="{F632F06D-69C1-4A66-A65F-BC12E828E942}"/>
    <cellStyle name="Título 5 7 2 3" xfId="32506" xr:uid="{EB5F70FE-ED34-4401-99C2-6C2C706AD3FA}"/>
    <cellStyle name="Título 5 7 2 4" xfId="37990" xr:uid="{B49C0936-A6C7-4024-85EA-7425A0182AE2}"/>
    <cellStyle name="Título 5 7 3" xfId="24283" xr:uid="{87C44A33-DADC-4ADF-A2C4-53BCE0B09A0A}"/>
    <cellStyle name="Título 5 7 4" xfId="29777" xr:uid="{C87F8285-7A8C-4BD9-B405-39C05D47B17A}"/>
    <cellStyle name="Título 5 7 5" xfId="35261" xr:uid="{2C8DADF0-9C9E-47F4-B41A-05F8C86C1551}"/>
    <cellStyle name="Título 5 8" xfId="6942" xr:uid="{2C9B317E-B97C-4E6D-8408-00DDF2A68FD2}"/>
    <cellStyle name="Título 6" xfId="719" xr:uid="{F59806C1-68F2-4A94-91E8-558448F85B84}"/>
    <cellStyle name="Título 6 2" xfId="15351" xr:uid="{E25B450A-4D1E-4FB4-8948-A01EFBDBD01A}"/>
    <cellStyle name="Título 6 2 2" xfId="22638" xr:uid="{B435D288-7266-494D-9ED9-7FA42D513467}"/>
    <cellStyle name="Título 6 2 2 2" xfId="28194" xr:uid="{C05CB75F-3A30-4F7A-8EFA-8B4A7D5930F4}"/>
    <cellStyle name="Título 6 2 2 3" xfId="33688" xr:uid="{DB2F1143-EFA2-46E1-8B03-9DDC487B3BE5}"/>
    <cellStyle name="Título 6 2 2 4" xfId="39172" xr:uid="{23957654-CA52-4B1B-A306-3C3A44A23A2E}"/>
    <cellStyle name="Título 6 2 3" xfId="25465" xr:uid="{30CCAF32-3B88-4CD3-8C1D-13B859691113}"/>
    <cellStyle name="Título 6 2 4" xfId="30959" xr:uid="{5C7D1690-C5B1-47EB-AEC8-91651F8486B9}"/>
    <cellStyle name="Título 6 2 5" xfId="36443" xr:uid="{D542D08D-A81C-4515-AF36-B58AA8F1F92D}"/>
    <cellStyle name="Título 6 3" xfId="12256" xr:uid="{2F69B0CE-13B3-4525-BCD1-AD9807716741}"/>
    <cellStyle name="Título 6 4" xfId="17492" xr:uid="{09553EE9-ED4B-4B53-8514-0213E7A250AD}"/>
    <cellStyle name="Título 6 5" xfId="19755" xr:uid="{C3B08D11-1FE3-499B-8D2D-777E65DA1111}"/>
    <cellStyle name="Título 6 6" xfId="10137" xr:uid="{988517CA-8B7E-4154-B948-7716F470254F}"/>
    <cellStyle name="Título 6 6 2" xfId="21458" xr:uid="{A28EF9A8-7716-45C0-B683-B3F37E23E30D}"/>
    <cellStyle name="Título 6 6 2 2" xfId="27014" xr:uid="{CE028D0E-CED1-4826-8DF0-43904074DA6B}"/>
    <cellStyle name="Título 6 6 2 3" xfId="32508" xr:uid="{DCCC2C98-74F3-4F47-B593-39C388007C40}"/>
    <cellStyle name="Título 6 6 2 4" xfId="37992" xr:uid="{C3D7449B-8F9F-4E34-A150-62B79882ABA1}"/>
    <cellStyle name="Título 6 6 3" xfId="24285" xr:uid="{5BA04BA8-F6C2-4505-BD17-4E39D1EE6185}"/>
    <cellStyle name="Título 6 6 4" xfId="29779" xr:uid="{4F403724-77D0-41E9-A73C-6F3933D4811B}"/>
    <cellStyle name="Título 6 6 5" xfId="35263" xr:uid="{793FFF81-B5C0-43FD-BDAB-D725EDCF969D}"/>
    <cellStyle name="Título 6 7" xfId="6944" xr:uid="{61EC130D-C785-4FBC-9D7B-529EDDA852EF}"/>
    <cellStyle name="Título 7" xfId="720" xr:uid="{ECAE1E9C-A9F8-4FAD-8FF3-24669E76BB74}"/>
    <cellStyle name="Título 8" xfId="721" xr:uid="{6D62BC0C-6D4A-431E-92AC-E9C54DB7C822}"/>
    <cellStyle name="Título 9" xfId="722" xr:uid="{05D99151-F3B5-4D5E-86F3-38A408B6D230}"/>
    <cellStyle name="Total" xfId="17" builtinId="25" customBuiltin="1"/>
    <cellStyle name="Total 2" xfId="723" xr:uid="{DA9F9442-61AC-4BD4-850F-D35EA8C01608}"/>
    <cellStyle name="Total 2 10" xfId="12257" xr:uid="{E5A34128-5229-4E3B-AE88-B47B99586140}"/>
    <cellStyle name="Total 2 11" xfId="17493" xr:uid="{00620297-AFDE-4D5F-9846-BF4E923B7EE4}"/>
    <cellStyle name="Total 2 12" xfId="19756" xr:uid="{75F41257-D4D0-4731-A59A-49DD1DBB1D22}"/>
    <cellStyle name="Total 2 13" xfId="10138" xr:uid="{EC004610-33FF-4E79-A9B2-741C66E6CF2D}"/>
    <cellStyle name="Total 2 13 2" xfId="21459" xr:uid="{E718CE7C-F382-4269-93C6-B248396A90AD}"/>
    <cellStyle name="Total 2 13 2 2" xfId="27015" xr:uid="{353F18F1-3133-4D66-95D4-D6541E543454}"/>
    <cellStyle name="Total 2 13 2 3" xfId="32509" xr:uid="{FC5D7E60-F11B-4D69-B3B9-479523C729A0}"/>
    <cellStyle name="Total 2 13 2 4" xfId="37993" xr:uid="{6E5D2BE6-4940-4ED5-AA0B-F5B2451E7819}"/>
    <cellStyle name="Total 2 13 3" xfId="24286" xr:uid="{6598D84E-260B-40DD-B6AF-58CBC2B79618}"/>
    <cellStyle name="Total 2 13 4" xfId="29780" xr:uid="{D183A574-9A15-4326-8D07-1BDFE25C2D72}"/>
    <cellStyle name="Total 2 13 5" xfId="35264" xr:uid="{19A88A6B-890E-4168-B289-0D400C7123C8}"/>
    <cellStyle name="Total 2 14" xfId="6945" xr:uid="{839E618D-7BAD-4238-B103-7E3B1B78C026}"/>
    <cellStyle name="Total 2 2" xfId="6946" xr:uid="{637E0112-E324-4450-AFAF-1AC83072C984}"/>
    <cellStyle name="Total 2 2 10" xfId="19757" xr:uid="{8B058828-8C18-4CC3-9C1F-DB59CDAF2EE2}"/>
    <cellStyle name="Total 2 2 11" xfId="10139" xr:uid="{B550FD1A-DDDF-4F3A-B1BA-6B5BF8F662F1}"/>
    <cellStyle name="Total 2 2 11 2" xfId="21460" xr:uid="{22E40F73-3ADE-4FF8-9F15-368E2F8E4A73}"/>
    <cellStyle name="Total 2 2 11 2 2" xfId="27016" xr:uid="{C0EA5046-9DC3-4DA4-AC21-C41C63608E22}"/>
    <cellStyle name="Total 2 2 11 2 3" xfId="32510" xr:uid="{C31E75F0-22A4-481B-9FC0-C7D8EB6ADB50}"/>
    <cellStyle name="Total 2 2 11 2 4" xfId="37994" xr:uid="{09455DF0-5623-4088-A28B-F567B39A94BD}"/>
    <cellStyle name="Total 2 2 11 3" xfId="24287" xr:uid="{57813C91-B5FD-4E2A-8BD4-7D40C5ED6865}"/>
    <cellStyle name="Total 2 2 11 4" xfId="29781" xr:uid="{61556B9C-56B1-4F73-BDC3-82672B2ECA7E}"/>
    <cellStyle name="Total 2 2 11 5" xfId="35265" xr:uid="{FC61B842-3C34-426D-8034-652E76861F22}"/>
    <cellStyle name="Total 2 2 2" xfId="6947" xr:uid="{114D24BB-CCE0-4BAB-93BE-F4F464E20103}"/>
    <cellStyle name="Total 2 2 2 2" xfId="15354" xr:uid="{55427A2A-EF47-407C-9801-73DA192A3673}"/>
    <cellStyle name="Total 2 2 2 2 2" xfId="22641" xr:uid="{64F0897E-E2DA-4E0D-AE2A-D4FF18F2FB37}"/>
    <cellStyle name="Total 2 2 2 2 2 2" xfId="28197" xr:uid="{B8D46591-4B7C-41D1-996E-2E25F42BEFB3}"/>
    <cellStyle name="Total 2 2 2 2 2 3" xfId="33691" xr:uid="{CC33F4A6-52A1-45F2-B40D-D8293E96D761}"/>
    <cellStyle name="Total 2 2 2 2 2 4" xfId="39175" xr:uid="{57189D85-F38D-49E9-ACC5-2CDFDC78BE88}"/>
    <cellStyle name="Total 2 2 2 2 3" xfId="25468" xr:uid="{2D182D9A-220E-41BE-991F-4D0562E0B1CB}"/>
    <cellStyle name="Total 2 2 2 2 4" xfId="30962" xr:uid="{B1CE8475-C3AC-4738-AFDC-7EC54D1FEAC8}"/>
    <cellStyle name="Total 2 2 2 2 5" xfId="36446" xr:uid="{106633EA-086F-48F1-9CF9-65A19B6CA695}"/>
    <cellStyle name="Total 2 2 2 3" xfId="12259" xr:uid="{E0993240-56E3-4F17-BE20-4C72B93BE399}"/>
    <cellStyle name="Total 2 2 2 4" xfId="17495" xr:uid="{FDB32EF6-AC87-4D51-9AD1-194E62DF1411}"/>
    <cellStyle name="Total 2 2 2 5" xfId="19758" xr:uid="{F1DFE9D2-5B7C-43BF-A6D5-1358A9CCA7C1}"/>
    <cellStyle name="Total 2 2 2 6" xfId="10140" xr:uid="{4B5146EE-F888-44C0-8FEB-22CC93AEF043}"/>
    <cellStyle name="Total 2 2 2 6 2" xfId="21461" xr:uid="{658C27AF-DD5B-4568-AA1B-7503ADB0A90A}"/>
    <cellStyle name="Total 2 2 2 6 2 2" xfId="27017" xr:uid="{84C043C3-FB22-4ED0-98ED-E699DEA07D75}"/>
    <cellStyle name="Total 2 2 2 6 2 3" xfId="32511" xr:uid="{D94D0C83-47AC-431A-8662-A30CD90E7AB8}"/>
    <cellStyle name="Total 2 2 2 6 2 4" xfId="37995" xr:uid="{8FF4D43E-BED0-4C60-99D5-A77F24B61F93}"/>
    <cellStyle name="Total 2 2 2 6 3" xfId="24288" xr:uid="{2F774E70-162C-4065-B422-C3D951FC5F60}"/>
    <cellStyle name="Total 2 2 2 6 4" xfId="29782" xr:uid="{33C1834E-FEF5-4AC3-9102-C54ADD175AA5}"/>
    <cellStyle name="Total 2 2 2 6 5" xfId="35266" xr:uid="{1E02C7E5-8BAE-4D29-8984-8C5ACD3754B6}"/>
    <cellStyle name="Total 2 2 3" xfId="6948" xr:uid="{F9673C02-F554-4A6E-AEAB-8E7086C71374}"/>
    <cellStyle name="Total 2 2 3 2" xfId="15355" xr:uid="{CFCFFAB3-5B90-4D61-A806-B12279912CC1}"/>
    <cellStyle name="Total 2 2 3 2 2" xfId="22642" xr:uid="{C4307368-12E0-4AB4-B219-1168E1BC2BC8}"/>
    <cellStyle name="Total 2 2 3 2 2 2" xfId="28198" xr:uid="{9ABE5451-7028-4A1A-921E-A860365490EA}"/>
    <cellStyle name="Total 2 2 3 2 2 3" xfId="33692" xr:uid="{F7366B7B-CEEA-42FF-8331-43B1E39F4BED}"/>
    <cellStyle name="Total 2 2 3 2 2 4" xfId="39176" xr:uid="{2FEF9C11-0C2A-4F63-A009-E777F639AAA3}"/>
    <cellStyle name="Total 2 2 3 2 3" xfId="25469" xr:uid="{2D3015DE-4BEF-4DB3-988B-B9EBFE47025D}"/>
    <cellStyle name="Total 2 2 3 2 4" xfId="30963" xr:uid="{A697EE3A-B702-4A0B-A660-4E91AD60F53E}"/>
    <cellStyle name="Total 2 2 3 2 5" xfId="36447" xr:uid="{2F4B0F58-DD26-4071-AEBE-7699123ECC9D}"/>
    <cellStyle name="Total 2 2 3 3" xfId="12260" xr:uid="{8D04518B-4B73-4D0A-8AF1-16E816D004FC}"/>
    <cellStyle name="Total 2 2 3 4" xfId="17496" xr:uid="{E8525434-3D04-491D-BC6B-993E53A8B67A}"/>
    <cellStyle name="Total 2 2 3 5" xfId="19759" xr:uid="{B7A8BDFF-E3C9-47E1-9027-703432518E9B}"/>
    <cellStyle name="Total 2 2 3 6" xfId="10141" xr:uid="{55311B16-7931-4B03-B11C-F5A247DF370A}"/>
    <cellStyle name="Total 2 2 3 6 2" xfId="21462" xr:uid="{9D16E7F5-0392-48DA-A18C-9BEAF8454E74}"/>
    <cellStyle name="Total 2 2 3 6 2 2" xfId="27018" xr:uid="{E3EE02D9-DA99-44FD-A5BC-2FE9F15F96A8}"/>
    <cellStyle name="Total 2 2 3 6 2 3" xfId="32512" xr:uid="{F6D086C1-20D3-4ED7-8852-DD34DE38B0B0}"/>
    <cellStyle name="Total 2 2 3 6 2 4" xfId="37996" xr:uid="{91EFC034-13B1-4856-8375-F4976FDBCCDC}"/>
    <cellStyle name="Total 2 2 3 6 3" xfId="24289" xr:uid="{235A3434-4E96-4CED-A51B-A30C0C946DD5}"/>
    <cellStyle name="Total 2 2 3 6 4" xfId="29783" xr:uid="{FEB70B6C-79FC-4FE8-95AD-51363D7C242A}"/>
    <cellStyle name="Total 2 2 3 6 5" xfId="35267" xr:uid="{A3B2AD0D-5778-4F72-A92E-D428D229A865}"/>
    <cellStyle name="Total 2 2 4" xfId="6949" xr:uid="{B84DA2EB-E95A-49B6-8C81-2337B8B87664}"/>
    <cellStyle name="Total 2 2 4 2" xfId="15356" xr:uid="{96C625E4-DC44-4B39-B922-5E3EF5E10EC1}"/>
    <cellStyle name="Total 2 2 4 2 2" xfId="22643" xr:uid="{39B9C7E3-40E1-4DF9-93F6-2DAEBDF79874}"/>
    <cellStyle name="Total 2 2 4 2 2 2" xfId="28199" xr:uid="{D14F173F-9A7F-4EFA-9ADF-D7BAD110E5E4}"/>
    <cellStyle name="Total 2 2 4 2 2 3" xfId="33693" xr:uid="{88DDEFCC-7A28-4EF1-B343-EC0E673144B8}"/>
    <cellStyle name="Total 2 2 4 2 2 4" xfId="39177" xr:uid="{6A5B64A9-E001-4D53-B43D-9E8FED1AEE3A}"/>
    <cellStyle name="Total 2 2 4 2 3" xfId="25470" xr:uid="{9E75943F-918A-4E6B-86D3-6F878D9ED8CC}"/>
    <cellStyle name="Total 2 2 4 2 4" xfId="30964" xr:uid="{6B260EDB-A9E7-4E06-AEEF-3E9A02408005}"/>
    <cellStyle name="Total 2 2 4 2 5" xfId="36448" xr:uid="{43D9707F-89BD-4185-9B60-591A0EEF339D}"/>
    <cellStyle name="Total 2 2 4 3" xfId="12503" xr:uid="{DDE2B670-5C7B-4B5C-B5DB-33CBF5AF1D76}"/>
    <cellStyle name="Total 2 2 4 4" xfId="19760" xr:uid="{D7107B15-B506-4255-A0FC-B907EAE6AB7E}"/>
    <cellStyle name="Total 2 2 4 5" xfId="10142" xr:uid="{53891AC9-70C5-41AF-8DC0-76C46BA1BB29}"/>
    <cellStyle name="Total 2 2 4 5 2" xfId="21463" xr:uid="{93ECFD63-285C-4B7F-A9C0-C144A474E81D}"/>
    <cellStyle name="Total 2 2 4 5 2 2" xfId="27019" xr:uid="{FD6CE9DF-4A62-4EED-8A96-5B3EB3AD431A}"/>
    <cellStyle name="Total 2 2 4 5 2 3" xfId="32513" xr:uid="{17DDC7C5-CD6D-4952-8007-262A0CDE4D4E}"/>
    <cellStyle name="Total 2 2 4 5 2 4" xfId="37997" xr:uid="{EFB02552-1C5B-4F5E-93CD-5E0DC2D926D9}"/>
    <cellStyle name="Total 2 2 4 5 3" xfId="24290" xr:uid="{E3A18D9F-F4B9-4A06-861F-E2E986006E11}"/>
    <cellStyle name="Total 2 2 4 5 4" xfId="29784" xr:uid="{EA9F723C-C5D3-47C7-A3C4-A4320E681CD6}"/>
    <cellStyle name="Total 2 2 4 5 5" xfId="35268" xr:uid="{F17C1F46-2B80-418A-8DB7-1379E319A966}"/>
    <cellStyle name="Total 2 2 5" xfId="7214" xr:uid="{73C7E425-4384-4B3E-845A-FAEE986C5DBC}"/>
    <cellStyle name="Total 2 2 5 2" xfId="19973" xr:uid="{193835BD-3933-4319-81E8-E4AD4668BE8B}"/>
    <cellStyle name="Total 2 2 5 3" xfId="10143" xr:uid="{55034D68-28DD-4874-A188-1D07CA65D827}"/>
    <cellStyle name="Total 2 2 5 3 2" xfId="21464" xr:uid="{DD84945A-F012-40C4-9275-3B66515F4B56}"/>
    <cellStyle name="Total 2 2 5 3 2 2" xfId="27020" xr:uid="{666B2EDE-7415-4405-A7C8-65E722B96558}"/>
    <cellStyle name="Total 2 2 5 3 2 3" xfId="32514" xr:uid="{ECC8F780-AE01-459E-9294-1D150FA9B6CE}"/>
    <cellStyle name="Total 2 2 5 3 2 4" xfId="37998" xr:uid="{725A0889-B90D-47A8-B019-266873433E08}"/>
    <cellStyle name="Total 2 2 5 3 3" xfId="24291" xr:uid="{EF9B9856-00C1-4196-97AC-F9254B6A2D88}"/>
    <cellStyle name="Total 2 2 5 3 4" xfId="29785" xr:uid="{0F7B0EFA-6720-4D2E-A44A-95362D764A40}"/>
    <cellStyle name="Total 2 2 5 3 5" xfId="35269" xr:uid="{3AA04250-6A70-4352-8179-5986A941ED98}"/>
    <cellStyle name="Total 2 2 6" xfId="10144" xr:uid="{2FE72340-26E5-47D6-9CB6-DACC31952594}"/>
    <cellStyle name="Total 2 2 6 2" xfId="21465" xr:uid="{EF92CA7A-5FE2-4A1C-B723-D908AB4D8539}"/>
    <cellStyle name="Total 2 2 6 2 2" xfId="27021" xr:uid="{DB835096-E12C-47AD-AC31-63359175A77E}"/>
    <cellStyle name="Total 2 2 6 2 3" xfId="32515" xr:uid="{DD836A89-E74C-41BA-B86C-16120D6C24B7}"/>
    <cellStyle name="Total 2 2 6 2 4" xfId="37999" xr:uid="{C680B800-7A8D-4E93-B923-4F58E6086087}"/>
    <cellStyle name="Total 2 2 6 3" xfId="24292" xr:uid="{E31E2F67-6F04-485D-953A-1A0EAB82BB83}"/>
    <cellStyle name="Total 2 2 6 4" xfId="29786" xr:uid="{E5F10375-BF87-48CC-A879-749AD6F85C33}"/>
    <cellStyle name="Total 2 2 6 5" xfId="35270" xr:uid="{E74E16DA-5939-4D7F-A2B0-77A9E6E1801A}"/>
    <cellStyle name="Total 2 2 7" xfId="15353" xr:uid="{EEEBC023-05D2-439A-AB82-B7A11C0DC85E}"/>
    <cellStyle name="Total 2 2 7 2" xfId="22640" xr:uid="{3B20DF42-35AA-41DD-BE0F-380AFEC7DE14}"/>
    <cellStyle name="Total 2 2 7 2 2" xfId="28196" xr:uid="{81A00BD3-1690-4E22-B95C-F3E5AC6C2BE4}"/>
    <cellStyle name="Total 2 2 7 2 3" xfId="33690" xr:uid="{47BE00AC-B727-4BD8-B458-0A8C45BD14F5}"/>
    <cellStyle name="Total 2 2 7 2 4" xfId="39174" xr:uid="{42F5079F-2D61-4B97-81CD-6DB065AE9DC5}"/>
    <cellStyle name="Total 2 2 7 3" xfId="25467" xr:uid="{806EEFE3-041D-4FF8-8198-433376758E7B}"/>
    <cellStyle name="Total 2 2 7 4" xfId="30961" xr:uid="{CB99B5EC-5761-4483-825F-F7C8F7E527AE}"/>
    <cellStyle name="Total 2 2 7 5" xfId="36445" xr:uid="{890BBB90-81B9-45B2-B9A7-2A6506417D1B}"/>
    <cellStyle name="Total 2 2 8" xfId="12258" xr:uid="{B1E789EC-3A5E-4CA5-93F2-ECE8FE678DA8}"/>
    <cellStyle name="Total 2 2 9" xfId="17494" xr:uid="{A106287C-1656-4790-9C52-CE771C0E9E74}"/>
    <cellStyle name="Total 2 3" xfId="6950" xr:uid="{478B32CF-EF5C-4FEF-B40D-643919267A16}"/>
    <cellStyle name="Total 2 3 2" xfId="6951" xr:uid="{27DC17E6-5C09-445E-AB31-BAA92087C3EC}"/>
    <cellStyle name="Total 2 3 2 2" xfId="15358" xr:uid="{18A220F0-022C-4510-B6C5-7D9719253161}"/>
    <cellStyle name="Total 2 3 2 2 2" xfId="22645" xr:uid="{B8D41EC9-ACCF-4F04-A195-F7AE56E9B91B}"/>
    <cellStyle name="Total 2 3 2 2 2 2" xfId="28201" xr:uid="{DAF6F953-677F-41CB-96E9-76B6511207A5}"/>
    <cellStyle name="Total 2 3 2 2 2 3" xfId="33695" xr:uid="{792DC661-705C-4469-A3B7-D4745BFCA256}"/>
    <cellStyle name="Total 2 3 2 2 2 4" xfId="39179" xr:uid="{02F1EEB2-9265-49E5-96A7-5DBC4D8DDC3D}"/>
    <cellStyle name="Total 2 3 2 2 3" xfId="25472" xr:uid="{081F8DE8-59B8-4AA9-B511-CD811FE45F43}"/>
    <cellStyle name="Total 2 3 2 2 4" xfId="30966" xr:uid="{860B8CF8-812D-44DF-B609-D93AC98B1044}"/>
    <cellStyle name="Total 2 3 2 2 5" xfId="36450" xr:uid="{75F38234-433B-4541-9209-0C8AAB673745}"/>
    <cellStyle name="Total 2 3 2 3" xfId="12262" xr:uid="{E08DFCF9-4C4D-4FC1-859D-E1819CFC1778}"/>
    <cellStyle name="Total 2 3 2 4" xfId="17498" xr:uid="{8066C001-064C-4AA3-B4A9-3293CCB03DBA}"/>
    <cellStyle name="Total 2 3 2 5" xfId="19762" xr:uid="{8D76D189-9C8F-4B7F-9DC8-8980EE019701}"/>
    <cellStyle name="Total 2 3 2 6" xfId="10146" xr:uid="{44D5112E-7D85-45DB-8987-68066B68B6DA}"/>
    <cellStyle name="Total 2 3 2 6 2" xfId="21467" xr:uid="{A57CB7ED-DD78-4B7F-BE88-732AFE3F6AFA}"/>
    <cellStyle name="Total 2 3 2 6 2 2" xfId="27023" xr:uid="{1A516F2A-A889-4E7E-88F0-0CAD8D863B74}"/>
    <cellStyle name="Total 2 3 2 6 2 3" xfId="32517" xr:uid="{D5A960D4-8AF1-4DF1-8B26-383F9A524869}"/>
    <cellStyle name="Total 2 3 2 6 2 4" xfId="38001" xr:uid="{C76F66E8-08CE-4DBD-B11B-CBCCFFA7D96A}"/>
    <cellStyle name="Total 2 3 2 6 3" xfId="24294" xr:uid="{7BFEA97A-7D44-4686-AD87-1343EFB3C818}"/>
    <cellStyle name="Total 2 3 2 6 4" xfId="29788" xr:uid="{C420A745-0062-46F0-963B-A4ED9870439A}"/>
    <cellStyle name="Total 2 3 2 6 5" xfId="35272" xr:uid="{BA5F4CC2-5CCC-4986-9944-8BF6E0736629}"/>
    <cellStyle name="Total 2 3 3" xfId="15357" xr:uid="{2A79AB3F-91C1-4C1F-B4CE-662F9599229D}"/>
    <cellStyle name="Total 2 3 3 2" xfId="22644" xr:uid="{A06F55FE-A3E0-4C00-BFED-459CC071E662}"/>
    <cellStyle name="Total 2 3 3 2 2" xfId="28200" xr:uid="{D819C345-541D-4734-89C7-AB72CC971DF1}"/>
    <cellStyle name="Total 2 3 3 2 3" xfId="33694" xr:uid="{8D114E3B-4FD1-4DBE-8403-CC0F1D4F7DA0}"/>
    <cellStyle name="Total 2 3 3 2 4" xfId="39178" xr:uid="{16FCCDF6-94DE-429E-9E2F-7F43C4AA33DA}"/>
    <cellStyle name="Total 2 3 3 3" xfId="25471" xr:uid="{B99E7D8C-807A-48A7-99A9-AD3D61CFB930}"/>
    <cellStyle name="Total 2 3 3 4" xfId="30965" xr:uid="{02C40A2F-70F4-4794-AFD1-961DF0F9F47D}"/>
    <cellStyle name="Total 2 3 3 5" xfId="36449" xr:uid="{11CC5091-D8A4-4DF6-BF76-16BFAABCF72B}"/>
    <cellStyle name="Total 2 3 4" xfId="12261" xr:uid="{EEDB1ABA-F3E8-4945-BF34-554756C83EB4}"/>
    <cellStyle name="Total 2 3 5" xfId="17497" xr:uid="{991731D4-2ABE-431F-B66F-2804EC9B3D1F}"/>
    <cellStyle name="Total 2 3 6" xfId="19761" xr:uid="{6FA0EC8D-A431-41A0-A4E7-86BDE4DE29BB}"/>
    <cellStyle name="Total 2 3 7" xfId="10145" xr:uid="{2B5B19CC-803B-4920-B0FE-9472FA95F2B6}"/>
    <cellStyle name="Total 2 3 7 2" xfId="21466" xr:uid="{5144A0FF-9DC4-4D5C-AA13-34673546F092}"/>
    <cellStyle name="Total 2 3 7 2 2" xfId="27022" xr:uid="{B45E5E07-09E3-43C2-BA9E-ED6D37101C6B}"/>
    <cellStyle name="Total 2 3 7 2 3" xfId="32516" xr:uid="{18036C85-A1F5-457D-B419-75CDE5CFCA1D}"/>
    <cellStyle name="Total 2 3 7 2 4" xfId="38000" xr:uid="{EBA63FFF-3D67-402D-904B-42ACF7B94C6D}"/>
    <cellStyle name="Total 2 3 7 3" xfId="24293" xr:uid="{072B433F-7D86-4C7D-9967-CFF10B930CE7}"/>
    <cellStyle name="Total 2 3 7 4" xfId="29787" xr:uid="{37C05A4F-5B3D-4E5A-8E5A-5AF2787EBA6E}"/>
    <cellStyle name="Total 2 3 7 5" xfId="35271" xr:uid="{24C4429D-A99C-402D-BD99-2DAFF3B8F143}"/>
    <cellStyle name="Total 2 4" xfId="6952" xr:uid="{AFCD3CE7-7590-4C5B-B549-74FA98608290}"/>
    <cellStyle name="Total 2 4 2" xfId="15359" xr:uid="{42576B3C-A45C-475B-9752-E6A813F63D90}"/>
    <cellStyle name="Total 2 4 2 2" xfId="22646" xr:uid="{002C310F-B9BC-437B-907C-6F11D6986871}"/>
    <cellStyle name="Total 2 4 2 2 2" xfId="28202" xr:uid="{B0B9EA8B-1B37-479A-BB75-E0CDBC7E5BDA}"/>
    <cellStyle name="Total 2 4 2 2 3" xfId="33696" xr:uid="{67B4694C-E211-4E52-AF35-5277EF0D9712}"/>
    <cellStyle name="Total 2 4 2 2 4" xfId="39180" xr:uid="{D576E31C-A941-4D9D-BFD2-90E2A14EA358}"/>
    <cellStyle name="Total 2 4 2 3" xfId="25473" xr:uid="{B61FB64D-FE07-46C5-884E-B6C4ADEF933B}"/>
    <cellStyle name="Total 2 4 2 4" xfId="30967" xr:uid="{E39CD107-A2EC-4852-B063-B8FABE1577DB}"/>
    <cellStyle name="Total 2 4 2 5" xfId="36451" xr:uid="{BD0DF5A3-45C3-4012-A1AB-9A1EC3FAD670}"/>
    <cellStyle name="Total 2 4 3" xfId="12263" xr:uid="{8F9834BC-B0C4-4D63-87A6-FA3C44707334}"/>
    <cellStyle name="Total 2 4 4" xfId="17499" xr:uid="{6282F2CE-F25B-44DB-AA96-48E7D8D3EC1E}"/>
    <cellStyle name="Total 2 4 5" xfId="19763" xr:uid="{86A0F1B4-2892-441D-8805-BA43B223F0F7}"/>
    <cellStyle name="Total 2 4 6" xfId="10147" xr:uid="{087A6DEC-13E2-4E65-9B25-32B6DC95D364}"/>
    <cellStyle name="Total 2 4 6 2" xfId="21468" xr:uid="{682E8F4A-EF0E-4869-A8CE-F1C803895C25}"/>
    <cellStyle name="Total 2 4 6 2 2" xfId="27024" xr:uid="{E2ACED21-069B-4EAD-9580-84126BFD649D}"/>
    <cellStyle name="Total 2 4 6 2 3" xfId="32518" xr:uid="{ADCD692A-8CB1-4EAE-A95F-FFE53966EAE0}"/>
    <cellStyle name="Total 2 4 6 2 4" xfId="38002" xr:uid="{58403FC0-296E-43AA-828B-C4A9C515CD94}"/>
    <cellStyle name="Total 2 4 6 3" xfId="24295" xr:uid="{0366A8B4-39B4-44C1-BE60-6BE4DD26D114}"/>
    <cellStyle name="Total 2 4 6 4" xfId="29789" xr:uid="{FDD4C9C6-4EA8-440E-8369-3F0E0D6B074C}"/>
    <cellStyle name="Total 2 4 6 5" xfId="35273" xr:uid="{342DDCED-150B-49FF-B756-01396FCCF7E2}"/>
    <cellStyle name="Total 2 5" xfId="6953" xr:uid="{1D5511A5-3522-4AFF-AFE7-DB6DB4209622}"/>
    <cellStyle name="Total 2 5 2" xfId="15360" xr:uid="{FE8E9114-675F-4640-80B4-2C16DDF80CC3}"/>
    <cellStyle name="Total 2 5 2 2" xfId="22647" xr:uid="{00E725F8-7855-43E6-962D-C0823FA3F9FC}"/>
    <cellStyle name="Total 2 5 2 2 2" xfId="28203" xr:uid="{56D753D7-7AA8-4C11-987A-9D8C2297EDDB}"/>
    <cellStyle name="Total 2 5 2 2 3" xfId="33697" xr:uid="{94E84EA3-C6DB-4E63-A3C3-9ED9AD20EB71}"/>
    <cellStyle name="Total 2 5 2 2 4" xfId="39181" xr:uid="{642CD5F1-A5A8-4CD6-82CA-7B6E34C23DD3}"/>
    <cellStyle name="Total 2 5 2 3" xfId="25474" xr:uid="{E6C25E0F-EE27-4367-A1EE-3BF3C38F2A9B}"/>
    <cellStyle name="Total 2 5 2 4" xfId="30968" xr:uid="{76CCEF3E-80DA-49E5-8CF9-B05C246D6A57}"/>
    <cellStyle name="Total 2 5 2 5" xfId="36452" xr:uid="{29FE57BF-8841-41A7-BE33-368DCF320FF1}"/>
    <cellStyle name="Total 2 5 3" xfId="12264" xr:uid="{EC9728C7-352D-455D-A1C5-C211BB76FAF0}"/>
    <cellStyle name="Total 2 5 4" xfId="17500" xr:uid="{4088BBF7-CE9C-495C-AFF9-9BB8A1FF6C70}"/>
    <cellStyle name="Total 2 5 5" xfId="19764" xr:uid="{09940D12-2AC8-4981-9A83-7D5FBA0F5DDC}"/>
    <cellStyle name="Total 2 5 6" xfId="10148" xr:uid="{8F642BD9-9D1C-46B0-8304-27EBEE3E899E}"/>
    <cellStyle name="Total 2 5 6 2" xfId="21469" xr:uid="{80A76D4F-A218-4E3A-A388-A5979A9988D2}"/>
    <cellStyle name="Total 2 5 6 2 2" xfId="27025" xr:uid="{6FF9B5F3-1BE5-4092-93D3-868C36F23739}"/>
    <cellStyle name="Total 2 5 6 2 3" xfId="32519" xr:uid="{0CEF5C1D-9C36-47F1-BF9A-E788F27561B4}"/>
    <cellStyle name="Total 2 5 6 2 4" xfId="38003" xr:uid="{EE605574-C3AF-4B32-8E02-2C2E73FAD3E6}"/>
    <cellStyle name="Total 2 5 6 3" xfId="24296" xr:uid="{0C5D7737-93D8-41D4-B03C-61ED2F88EB58}"/>
    <cellStyle name="Total 2 5 6 4" xfId="29790" xr:uid="{EF5D2105-3BEF-4A32-9100-B72A85FF2F92}"/>
    <cellStyle name="Total 2 5 6 5" xfId="35274" xr:uid="{77F99208-6FBC-44FE-9D03-B27D07B53005}"/>
    <cellStyle name="Total 2 6" xfId="6954" xr:uid="{E003B2D9-0654-4C39-9ED8-DAE42C9266A5}"/>
    <cellStyle name="Total 2 6 2" xfId="15361" xr:uid="{F0E9BD8B-D973-46CF-BEDE-2C23D4871FB0}"/>
    <cellStyle name="Total 2 6 2 2" xfId="22648" xr:uid="{A97B8172-9FAD-4021-A265-0856D67B7587}"/>
    <cellStyle name="Total 2 6 2 2 2" xfId="28204" xr:uid="{7E2AF59C-2294-490B-9BED-CF34722BEDA2}"/>
    <cellStyle name="Total 2 6 2 2 3" xfId="33698" xr:uid="{864A5C36-AD39-4061-8ADA-63AE01803159}"/>
    <cellStyle name="Total 2 6 2 2 4" xfId="39182" xr:uid="{85F63829-0595-44A8-AB56-6BA8C4BEBF4E}"/>
    <cellStyle name="Total 2 6 2 3" xfId="25475" xr:uid="{CAACA086-F17A-4BC3-B9A1-CB675D62F00C}"/>
    <cellStyle name="Total 2 6 2 4" xfId="30969" xr:uid="{BFEBEB1F-144C-4457-B95F-6B1DBB7FC748}"/>
    <cellStyle name="Total 2 6 2 5" xfId="36453" xr:uid="{7AF741C1-A4A1-4179-AA3A-824CBF047A3C}"/>
    <cellStyle name="Total 2 6 3" xfId="12502" xr:uid="{560DF0AB-3F07-4A9B-B8CE-E2CFF4C63D89}"/>
    <cellStyle name="Total 2 6 4" xfId="19765" xr:uid="{A521B856-8AC1-45C3-9ADD-9F8EB0C91557}"/>
    <cellStyle name="Total 2 6 5" xfId="10149" xr:uid="{ADBAD0D4-705E-40CD-89F5-ABE50D58728A}"/>
    <cellStyle name="Total 2 6 5 2" xfId="21470" xr:uid="{761036AC-81E5-43C3-8420-38E145FFC9F6}"/>
    <cellStyle name="Total 2 6 5 2 2" xfId="27026" xr:uid="{067737AC-31BE-42C1-BAE5-FA976BB9367C}"/>
    <cellStyle name="Total 2 6 5 2 3" xfId="32520" xr:uid="{05DC1DEC-2976-4693-B525-195E21E7739F}"/>
    <cellStyle name="Total 2 6 5 2 4" xfId="38004" xr:uid="{405C8ADE-8AEB-4E1D-AE61-CD5B2DEB863F}"/>
    <cellStyle name="Total 2 6 5 3" xfId="24297" xr:uid="{761F4628-DA11-4973-9116-76C0892E7994}"/>
    <cellStyle name="Total 2 6 5 4" xfId="29791" xr:uid="{6D0258A8-D716-4549-BD72-D4321BF5A5FC}"/>
    <cellStyle name="Total 2 6 5 5" xfId="35275" xr:uid="{A0DC7F49-F0CE-4229-BE30-88EEA5BE5C41}"/>
    <cellStyle name="Total 2 7" xfId="7120" xr:uid="{8980112A-7B44-429C-B13A-9B048EE27760}"/>
    <cellStyle name="Total 2 7 2" xfId="19900" xr:uid="{E959A3EA-F83A-407D-86A1-AD7B9FCE60B1}"/>
    <cellStyle name="Total 2 7 3" xfId="10150" xr:uid="{5DA1F84B-2345-4AA6-9980-8A52D05E00DE}"/>
    <cellStyle name="Total 2 7 3 2" xfId="21471" xr:uid="{DA64DFB0-10D2-4014-9DE0-E8B9DD707F70}"/>
    <cellStyle name="Total 2 7 3 2 2" xfId="27027" xr:uid="{89071A09-CFBC-40A9-8257-386BE36F3F45}"/>
    <cellStyle name="Total 2 7 3 2 3" xfId="32521" xr:uid="{86D2E870-4691-4316-8DE2-3CA7E9C6CB2D}"/>
    <cellStyle name="Total 2 7 3 2 4" xfId="38005" xr:uid="{0AA8003A-BF52-4434-889A-FBD3207DCF51}"/>
    <cellStyle name="Total 2 7 3 3" xfId="24298" xr:uid="{7CEB49B4-AC4F-4949-8333-87D7F24FA60D}"/>
    <cellStyle name="Total 2 7 3 4" xfId="29792" xr:uid="{C0EE4EAF-827E-4D29-8D1B-04A8F700519D}"/>
    <cellStyle name="Total 2 7 3 5" xfId="35276" xr:uid="{103038A3-D76E-4E8B-9779-A5FBEF0CB482}"/>
    <cellStyle name="Total 2 8" xfId="10151" xr:uid="{2006FE98-29E5-49AD-93C3-265BC271F237}"/>
    <cellStyle name="Total 2 8 2" xfId="21472" xr:uid="{ABA60A94-4A9C-4DCB-952B-27D4F73AD0ED}"/>
    <cellStyle name="Total 2 8 2 2" xfId="27028" xr:uid="{7DD8CE66-DFEF-42C9-8056-764DE07071D8}"/>
    <cellStyle name="Total 2 8 2 3" xfId="32522" xr:uid="{0FEF40F8-D205-4F34-89A8-925C6702D403}"/>
    <cellStyle name="Total 2 8 2 4" xfId="38006" xr:uid="{20029650-7134-4A1E-92E8-64F915405CE5}"/>
    <cellStyle name="Total 2 8 3" xfId="24299" xr:uid="{2ECF0209-F68F-4084-A14D-B5901D2BEA36}"/>
    <cellStyle name="Total 2 8 4" xfId="29793" xr:uid="{7069718F-1C2B-4D98-A9D4-6E7DBED664C0}"/>
    <cellStyle name="Total 2 8 5" xfId="35277" xr:uid="{92460474-50E7-47D7-A5A9-74239968706C}"/>
    <cellStyle name="Total 2 9" xfId="15352" xr:uid="{A8FD6E4C-6D82-42ED-8829-6B82930FCC79}"/>
    <cellStyle name="Total 2 9 2" xfId="22639" xr:uid="{5F7EBD28-52A2-4F97-B1BA-4BF2FED54A52}"/>
    <cellStyle name="Total 2 9 2 2" xfId="28195" xr:uid="{A8C2B161-9D01-422D-AAC0-6272C9E9E784}"/>
    <cellStyle name="Total 2 9 2 3" xfId="33689" xr:uid="{9E2E0A48-08F5-4DE4-9E95-B1BA5885E5F4}"/>
    <cellStyle name="Total 2 9 2 4" xfId="39173" xr:uid="{24EA7906-3EF8-4C29-8575-1F419318B2EB}"/>
    <cellStyle name="Total 2 9 3" xfId="25466" xr:uid="{579B7978-DFD4-41A3-BDB7-7EC35E8D1306}"/>
    <cellStyle name="Total 2 9 4" xfId="30960" xr:uid="{B7BE87DC-59D4-4644-92A3-14BB2DF3B3BF}"/>
    <cellStyle name="Total 2 9 5" xfId="36444" xr:uid="{584F81E0-4C3F-49CA-84AF-94264CF132D4}"/>
    <cellStyle name="Total 3" xfId="724" xr:uid="{1AC5C6BE-AAD2-426A-90E1-F1A6EB5D4E8A}"/>
    <cellStyle name="Total 3 10" xfId="17501" xr:uid="{F03D2655-EFA1-47C3-A3F6-67891B12AE35}"/>
    <cellStyle name="Total 3 11" xfId="19766" xr:uid="{5CD901D7-50CC-465B-8C05-7AC22932D964}"/>
    <cellStyle name="Total 3 12" xfId="10152" xr:uid="{82F342DA-ED87-445B-A42C-D22E1C99811C}"/>
    <cellStyle name="Total 3 12 2" xfId="21473" xr:uid="{FBDA624D-EC2F-46AC-AA32-B358100332E9}"/>
    <cellStyle name="Total 3 12 2 2" xfId="27029" xr:uid="{13DC5660-00F5-44F7-817B-841E24CE736F}"/>
    <cellStyle name="Total 3 12 2 3" xfId="32523" xr:uid="{DABFCEB0-357A-485F-B296-58B3318E68E8}"/>
    <cellStyle name="Total 3 12 2 4" xfId="38007" xr:uid="{6A710A4A-7C71-4C25-A1F6-A88F1A805F4F}"/>
    <cellStyle name="Total 3 12 3" xfId="24300" xr:uid="{3C5D689C-3ACC-4D21-8793-230212308407}"/>
    <cellStyle name="Total 3 12 4" xfId="29794" xr:uid="{C6E96406-ACFC-4D7B-B02F-1D1446C37D0E}"/>
    <cellStyle name="Total 3 12 5" xfId="35278" xr:uid="{D2F27DDC-6292-41FA-8259-9462A78CCCE3}"/>
    <cellStyle name="Total 3 13" xfId="6955" xr:uid="{2855AA8A-0AEA-4109-A509-5C7338B10806}"/>
    <cellStyle name="Total 3 2" xfId="6956" xr:uid="{5BE1E4A5-F1DB-4815-9E42-F7BA3B695FE7}"/>
    <cellStyle name="Total 3 2 10" xfId="19767" xr:uid="{42FCE759-F3FE-4751-8CAA-5F6CF58B7A9C}"/>
    <cellStyle name="Total 3 2 11" xfId="10153" xr:uid="{6E9B4EFC-F605-4CCE-9B87-27ABCAB16DDB}"/>
    <cellStyle name="Total 3 2 11 2" xfId="21474" xr:uid="{74295D58-77DA-436F-9088-542297F4E825}"/>
    <cellStyle name="Total 3 2 11 2 2" xfId="27030" xr:uid="{9CC7181C-0304-4D7A-8379-210B11CE46D2}"/>
    <cellStyle name="Total 3 2 11 2 3" xfId="32524" xr:uid="{BD2828E5-90A3-4F8F-A953-592EE0A5C370}"/>
    <cellStyle name="Total 3 2 11 2 4" xfId="38008" xr:uid="{00FB6AC9-D837-4F6A-A632-581B7B8914FE}"/>
    <cellStyle name="Total 3 2 11 3" xfId="24301" xr:uid="{EABC7511-EBA2-4984-BBEE-521B54F45697}"/>
    <cellStyle name="Total 3 2 11 4" xfId="29795" xr:uid="{2800C4C5-472A-482F-A97D-E5FFA3856B99}"/>
    <cellStyle name="Total 3 2 11 5" xfId="35279" xr:uid="{FA6DD2AE-06C7-4141-BAEB-2336529C5104}"/>
    <cellStyle name="Total 3 2 2" xfId="6957" xr:uid="{B86BE1CA-E2AB-4306-AC3C-5CC6E3A6A3ED}"/>
    <cellStyle name="Total 3 2 2 2" xfId="15364" xr:uid="{A34DBE97-3DAE-423A-B601-2637390C7C0F}"/>
    <cellStyle name="Total 3 2 2 2 2" xfId="22651" xr:uid="{A6B42F72-DFE7-4469-86ED-6CBC9E77B23A}"/>
    <cellStyle name="Total 3 2 2 2 2 2" xfId="28207" xr:uid="{E7534E65-79A4-4718-86DD-F413F62D4D0A}"/>
    <cellStyle name="Total 3 2 2 2 2 3" xfId="33701" xr:uid="{6C1E5149-B093-40DA-8224-EC040C797408}"/>
    <cellStyle name="Total 3 2 2 2 2 4" xfId="39185" xr:uid="{97B5FCCB-6826-47A3-8C51-A3AE3DF74A89}"/>
    <cellStyle name="Total 3 2 2 2 3" xfId="25478" xr:uid="{B0458A67-F450-4298-B206-BABAEFE4197B}"/>
    <cellStyle name="Total 3 2 2 2 4" xfId="30972" xr:uid="{04162FB8-9534-4D9E-AFD0-60CD32A786FC}"/>
    <cellStyle name="Total 3 2 2 2 5" xfId="36456" xr:uid="{C879C07F-3453-4AD2-83D9-EE2D7AB9C9C7}"/>
    <cellStyle name="Total 3 2 2 3" xfId="12267" xr:uid="{C9F27928-1643-4C9F-8BEF-3D0FDC36364A}"/>
    <cellStyle name="Total 3 2 2 4" xfId="17503" xr:uid="{6AA41524-DF27-4A1E-BE90-4A93D8AB26BA}"/>
    <cellStyle name="Total 3 2 2 5" xfId="19768" xr:uid="{BB70C388-6C3F-4A5F-81ED-5FA1037A2796}"/>
    <cellStyle name="Total 3 2 2 6" xfId="10154" xr:uid="{519AEC03-FAEB-424B-9AD7-75A81FF3C666}"/>
    <cellStyle name="Total 3 2 2 6 2" xfId="21475" xr:uid="{EA823953-E5E5-4C7B-BDEF-71AE03477056}"/>
    <cellStyle name="Total 3 2 2 6 2 2" xfId="27031" xr:uid="{EC8A6FDB-BC8A-4654-AC6A-5A9DF184ECC0}"/>
    <cellStyle name="Total 3 2 2 6 2 3" xfId="32525" xr:uid="{81099338-AD92-47A1-A830-B7C6AD8ED3F2}"/>
    <cellStyle name="Total 3 2 2 6 2 4" xfId="38009" xr:uid="{A98ED047-E907-464C-BEA5-E64AA42C142F}"/>
    <cellStyle name="Total 3 2 2 6 3" xfId="24302" xr:uid="{B23319E3-E605-4CD0-B86B-5A72CBC04E3A}"/>
    <cellStyle name="Total 3 2 2 6 4" xfId="29796" xr:uid="{1B0CA562-783F-4DA0-A4FA-A80B702A81F2}"/>
    <cellStyle name="Total 3 2 2 6 5" xfId="35280" xr:uid="{C18F2925-0F9E-4EE6-B00B-989F752B83EF}"/>
    <cellStyle name="Total 3 2 3" xfId="6958" xr:uid="{1D506392-7025-4AB8-B508-2734ACFA2C34}"/>
    <cellStyle name="Total 3 2 3 2" xfId="15365" xr:uid="{B49F3AD3-346E-4F14-8DB2-F36014425486}"/>
    <cellStyle name="Total 3 2 3 2 2" xfId="22652" xr:uid="{53A51030-B7DA-4CCC-BAA1-4915C2003D41}"/>
    <cellStyle name="Total 3 2 3 2 2 2" xfId="28208" xr:uid="{674A6C38-507A-4C2A-8105-0AF6FA80278A}"/>
    <cellStyle name="Total 3 2 3 2 2 3" xfId="33702" xr:uid="{CD4C55BA-1E54-45E6-901D-DCAD0347C3BF}"/>
    <cellStyle name="Total 3 2 3 2 2 4" xfId="39186" xr:uid="{A4155BC9-86EB-4028-8BD6-176961FCA355}"/>
    <cellStyle name="Total 3 2 3 2 3" xfId="25479" xr:uid="{8B64ED59-49FE-4501-81DA-1C4BAA67540C}"/>
    <cellStyle name="Total 3 2 3 2 4" xfId="30973" xr:uid="{44F2E89E-B660-4D36-B9DD-1D79A5811087}"/>
    <cellStyle name="Total 3 2 3 2 5" xfId="36457" xr:uid="{BD0F1211-BFCD-4303-8C9D-61D1C44E4168}"/>
    <cellStyle name="Total 3 2 3 3" xfId="12268" xr:uid="{03D7340A-A8C5-4CDA-8469-D897EF1B28EB}"/>
    <cellStyle name="Total 3 2 3 4" xfId="17504" xr:uid="{F50D64D5-EF98-4081-949A-85AB5BD88A9A}"/>
    <cellStyle name="Total 3 2 3 5" xfId="19769" xr:uid="{11731583-DC64-4493-8766-A056B135B0D0}"/>
    <cellStyle name="Total 3 2 3 6" xfId="10155" xr:uid="{EC2366E3-B7C5-4543-B9E2-DB5992C4FA63}"/>
    <cellStyle name="Total 3 2 3 6 2" xfId="21476" xr:uid="{930DAA5B-1458-4651-83B6-928A6445875E}"/>
    <cellStyle name="Total 3 2 3 6 2 2" xfId="27032" xr:uid="{E0EE306A-2BA3-49D0-AFE2-E87998CD4FF6}"/>
    <cellStyle name="Total 3 2 3 6 2 3" xfId="32526" xr:uid="{CDDD99CC-4C6F-4A2C-A864-FA618035055F}"/>
    <cellStyle name="Total 3 2 3 6 2 4" xfId="38010" xr:uid="{67351472-C5F4-4A41-A3E6-19D61766FBF0}"/>
    <cellStyle name="Total 3 2 3 6 3" xfId="24303" xr:uid="{8684696D-A201-46A9-8FB2-078C7BD87112}"/>
    <cellStyle name="Total 3 2 3 6 4" xfId="29797" xr:uid="{82FF87CD-792C-4C00-A73C-D5799AD0B3EC}"/>
    <cellStyle name="Total 3 2 3 6 5" xfId="35281" xr:uid="{CAD77F8B-9F42-4FB0-9C76-2E6FD8DC2BD3}"/>
    <cellStyle name="Total 3 2 4" xfId="6959" xr:uid="{AD33F02F-0AFE-49EF-BD56-CBDAE954968F}"/>
    <cellStyle name="Total 3 2 4 2" xfId="15366" xr:uid="{EB6133B5-1128-4921-9830-EF84E88BB047}"/>
    <cellStyle name="Total 3 2 4 2 2" xfId="22653" xr:uid="{1A1A5DD3-D995-47B9-B161-76DE6DD47192}"/>
    <cellStyle name="Total 3 2 4 2 2 2" xfId="28209" xr:uid="{390662C9-1ED7-40BA-BEE4-9145C5D4A8EE}"/>
    <cellStyle name="Total 3 2 4 2 2 3" xfId="33703" xr:uid="{0F72D4F5-BD78-4430-89A4-0F780B24728F}"/>
    <cellStyle name="Total 3 2 4 2 2 4" xfId="39187" xr:uid="{8A23AFC0-D676-415C-9AD4-83BBCEBF165E}"/>
    <cellStyle name="Total 3 2 4 2 3" xfId="25480" xr:uid="{3D343D9B-5038-4B1C-BABD-94C5D904B902}"/>
    <cellStyle name="Total 3 2 4 2 4" xfId="30974" xr:uid="{647E243B-9993-468F-8A08-2F9FF6202394}"/>
    <cellStyle name="Total 3 2 4 2 5" xfId="36458" xr:uid="{374DEDE2-C895-4357-BD79-161591893EBE}"/>
    <cellStyle name="Total 3 2 4 3" xfId="12505" xr:uid="{29CE5AB0-0629-4AFA-AF16-09B74B25A164}"/>
    <cellStyle name="Total 3 2 4 4" xfId="19770" xr:uid="{97BB2B5F-F470-4E00-B6D5-339E77B3714A}"/>
    <cellStyle name="Total 3 2 4 5" xfId="10156" xr:uid="{491D530E-8089-4E2C-88E9-EFBD670C0379}"/>
    <cellStyle name="Total 3 2 4 5 2" xfId="21477" xr:uid="{3DD837FC-89DE-4572-B804-50E8F0AF74B2}"/>
    <cellStyle name="Total 3 2 4 5 2 2" xfId="27033" xr:uid="{67AC3FE4-EE1A-43F7-AB6F-1712EBA39867}"/>
    <cellStyle name="Total 3 2 4 5 2 3" xfId="32527" xr:uid="{759511F2-5D5D-4052-9A6F-A3046D525A60}"/>
    <cellStyle name="Total 3 2 4 5 2 4" xfId="38011" xr:uid="{77AC14B6-1C8F-4871-94F1-0CEBC237FFF6}"/>
    <cellStyle name="Total 3 2 4 5 3" xfId="24304" xr:uid="{409D35B8-A57C-4247-9A7C-F9D55006D071}"/>
    <cellStyle name="Total 3 2 4 5 4" xfId="29798" xr:uid="{B0938BBF-BB37-47DD-977A-FA6CE4DDD4C4}"/>
    <cellStyle name="Total 3 2 4 5 5" xfId="35282" xr:uid="{EC0EE6D5-0AC9-4993-AF38-DB7FC0CABF5A}"/>
    <cellStyle name="Total 3 2 5" xfId="7215" xr:uid="{7BE0E461-E823-4CE2-B1E2-05CB613AC9B7}"/>
    <cellStyle name="Total 3 2 5 2" xfId="19974" xr:uid="{BEF91A06-DA54-4A9C-9143-BDC031F1F7C0}"/>
    <cellStyle name="Total 3 2 5 3" xfId="10157" xr:uid="{64C83E30-6515-4493-A116-FD0D9406D5B9}"/>
    <cellStyle name="Total 3 2 5 3 2" xfId="21478" xr:uid="{09A942E7-E7D4-4253-8D7D-A89F47773C2B}"/>
    <cellStyle name="Total 3 2 5 3 2 2" xfId="27034" xr:uid="{2AD0A343-1872-41A8-B7B3-080A79F19197}"/>
    <cellStyle name="Total 3 2 5 3 2 3" xfId="32528" xr:uid="{A68083F8-7F73-43BB-90DA-832FF81B9F28}"/>
    <cellStyle name="Total 3 2 5 3 2 4" xfId="38012" xr:uid="{59015AF3-CB32-4542-8189-E8BC39066F7A}"/>
    <cellStyle name="Total 3 2 5 3 3" xfId="24305" xr:uid="{7D6BF95F-E1B0-4610-9308-326E1C657BBB}"/>
    <cellStyle name="Total 3 2 5 3 4" xfId="29799" xr:uid="{54BDF637-8A8D-463F-B072-ACC806248428}"/>
    <cellStyle name="Total 3 2 5 3 5" xfId="35283" xr:uid="{08E18ACC-E678-4D0D-A086-76BFC2788763}"/>
    <cellStyle name="Total 3 2 6" xfId="10158" xr:uid="{063071C0-3418-46FF-BB55-AA126615E539}"/>
    <cellStyle name="Total 3 2 6 2" xfId="21479" xr:uid="{337B4F52-8A18-439B-9C05-307E496CC9FD}"/>
    <cellStyle name="Total 3 2 6 2 2" xfId="27035" xr:uid="{A31CF5F1-1998-4F6A-8D3E-45461FA31379}"/>
    <cellStyle name="Total 3 2 6 2 3" xfId="32529" xr:uid="{0719478C-33AA-49C5-B55C-44840686A95C}"/>
    <cellStyle name="Total 3 2 6 2 4" xfId="38013" xr:uid="{3F655557-9019-4ADA-950B-C8A2A094BBF4}"/>
    <cellStyle name="Total 3 2 6 3" xfId="24306" xr:uid="{CC083D2F-6316-4125-898D-62F0576E88EB}"/>
    <cellStyle name="Total 3 2 6 4" xfId="29800" xr:uid="{505FD4B7-31A8-4ABF-BC42-B31670BDD053}"/>
    <cellStyle name="Total 3 2 6 5" xfId="35284" xr:uid="{5BD13047-9003-4E75-95A6-73E7400F55A6}"/>
    <cellStyle name="Total 3 2 7" xfId="15363" xr:uid="{B340C31B-B549-45DD-A670-CF2FA3020301}"/>
    <cellStyle name="Total 3 2 7 2" xfId="22650" xr:uid="{EA9BFA29-48C0-40CA-A9C5-01F9D5773926}"/>
    <cellStyle name="Total 3 2 7 2 2" xfId="28206" xr:uid="{A263AB5A-0EDF-4E0E-9D4E-1A139067DEAE}"/>
    <cellStyle name="Total 3 2 7 2 3" xfId="33700" xr:uid="{DF31FBAE-9FB3-4D93-B297-B0CF2CC5A675}"/>
    <cellStyle name="Total 3 2 7 2 4" xfId="39184" xr:uid="{99C5BC1F-49B6-476B-86EC-4AE62115F056}"/>
    <cellStyle name="Total 3 2 7 3" xfId="25477" xr:uid="{9C003550-B40D-46DB-9E08-ABC626F655CF}"/>
    <cellStyle name="Total 3 2 7 4" xfId="30971" xr:uid="{5534396D-4C93-4A11-881E-C63078350EDD}"/>
    <cellStyle name="Total 3 2 7 5" xfId="36455" xr:uid="{29CBB95F-4FE2-4FBC-BFA8-CB049BB16F22}"/>
    <cellStyle name="Total 3 2 8" xfId="12266" xr:uid="{1F065141-23C5-4B9D-8C0F-66759256A321}"/>
    <cellStyle name="Total 3 2 9" xfId="17502" xr:uid="{74588A1A-C693-4777-9C02-291B7973365C}"/>
    <cellStyle name="Total 3 3" xfId="6960" xr:uid="{AA2C92E0-E29A-44F6-9718-4A598D052A41}"/>
    <cellStyle name="Total 3 3 2" xfId="15367" xr:uid="{51541990-9794-4453-93E9-107445B6815A}"/>
    <cellStyle name="Total 3 3 2 2" xfId="22654" xr:uid="{8038A4D1-05D8-4D6C-BFC5-A6967DECE663}"/>
    <cellStyle name="Total 3 3 2 2 2" xfId="28210" xr:uid="{30703C69-E889-4F82-B411-7EADC453161E}"/>
    <cellStyle name="Total 3 3 2 2 3" xfId="33704" xr:uid="{50C00B95-A1FA-442A-9D41-3CEC27D7A6FD}"/>
    <cellStyle name="Total 3 3 2 2 4" xfId="39188" xr:uid="{C631E929-283A-4014-A29B-CBDF9F0CA9E7}"/>
    <cellStyle name="Total 3 3 2 3" xfId="25481" xr:uid="{4A9E2401-DFAB-4A15-86B4-EA9007B7CEF6}"/>
    <cellStyle name="Total 3 3 2 4" xfId="30975" xr:uid="{6723B993-80A7-42AA-BB1B-8A33ADC9D897}"/>
    <cellStyle name="Total 3 3 2 5" xfId="36459" xr:uid="{7C2A35F1-3169-42F4-B1BA-8C5123E3ACEC}"/>
    <cellStyle name="Total 3 3 3" xfId="12269" xr:uid="{D3B7E342-544E-4ED9-82CC-25E85CBF3BB6}"/>
    <cellStyle name="Total 3 3 4" xfId="17505" xr:uid="{24F35EA9-5F5A-4463-A274-B7FA8A3B0B8F}"/>
    <cellStyle name="Total 3 3 5" xfId="19771" xr:uid="{A8BB8CC6-5C37-433A-BC12-D59D347D7975}"/>
    <cellStyle name="Total 3 3 6" xfId="10159" xr:uid="{C8273CD6-D1C0-42DA-9CA0-F9EE9957DF37}"/>
    <cellStyle name="Total 3 3 6 2" xfId="21480" xr:uid="{F65F76A0-7A2F-452D-AB47-16D4A24871C2}"/>
    <cellStyle name="Total 3 3 6 2 2" xfId="27036" xr:uid="{A88F1C29-8378-46C6-A056-944EC402960D}"/>
    <cellStyle name="Total 3 3 6 2 3" xfId="32530" xr:uid="{80CF1D25-691F-4D5C-9314-8371A8F886A2}"/>
    <cellStyle name="Total 3 3 6 2 4" xfId="38014" xr:uid="{EB75E7C0-A400-429D-900F-D0BF57AC9972}"/>
    <cellStyle name="Total 3 3 6 3" xfId="24307" xr:uid="{FA705C95-28C5-4A1E-8C07-88B4FEA11293}"/>
    <cellStyle name="Total 3 3 6 4" xfId="29801" xr:uid="{F6D61B59-C266-4F0E-BDD1-11D0EB80B31B}"/>
    <cellStyle name="Total 3 3 6 5" xfId="35285" xr:uid="{BEEA5A3F-6074-4ADF-B4F2-4FBB6B1D7545}"/>
    <cellStyle name="Total 3 4" xfId="6961" xr:uid="{E08E7621-A092-4A76-955D-28DBD935BE58}"/>
    <cellStyle name="Total 3 4 2" xfId="15368" xr:uid="{FBA29AF7-BBFD-4F1E-81C6-F8ED24445CF6}"/>
    <cellStyle name="Total 3 4 2 2" xfId="22655" xr:uid="{81E73DDF-E5FC-4962-82F6-C94EA80313EB}"/>
    <cellStyle name="Total 3 4 2 2 2" xfId="28211" xr:uid="{6577A48D-5DDD-4624-8321-9D2636B2F598}"/>
    <cellStyle name="Total 3 4 2 2 3" xfId="33705" xr:uid="{A3EE12AD-22BF-4C65-81B9-5DEBDEC048B1}"/>
    <cellStyle name="Total 3 4 2 2 4" xfId="39189" xr:uid="{1EEDF0C3-193E-408B-9795-9A3F0A97561C}"/>
    <cellStyle name="Total 3 4 2 3" xfId="25482" xr:uid="{94E4D19F-0773-414D-925B-BC621D656D54}"/>
    <cellStyle name="Total 3 4 2 4" xfId="30976" xr:uid="{C3BA99B6-F055-452E-8F18-CA8CB62D6FDB}"/>
    <cellStyle name="Total 3 4 2 5" xfId="36460" xr:uid="{4CED74CA-AE56-4784-8E1B-653F64549942}"/>
    <cellStyle name="Total 3 4 3" xfId="12270" xr:uid="{643DE1C5-BEA6-4ED7-983E-9B2790E31E7F}"/>
    <cellStyle name="Total 3 4 4" xfId="17506" xr:uid="{CCC80526-4931-4D90-AB75-1C679E2B4907}"/>
    <cellStyle name="Total 3 4 5" xfId="19772" xr:uid="{D4492A68-A0A4-4BEC-9372-7C4B6500CA49}"/>
    <cellStyle name="Total 3 4 6" xfId="10160" xr:uid="{2EE67E3C-2314-4465-8366-E1779B9C6D8A}"/>
    <cellStyle name="Total 3 4 6 2" xfId="21481" xr:uid="{2F64AADC-FF74-4D74-BC00-CFA9B905F652}"/>
    <cellStyle name="Total 3 4 6 2 2" xfId="27037" xr:uid="{8056418B-86F4-43F8-88D2-6CCE6C54C511}"/>
    <cellStyle name="Total 3 4 6 2 3" xfId="32531" xr:uid="{0803936B-EAB3-4AF6-A459-2E4CDC6501C5}"/>
    <cellStyle name="Total 3 4 6 2 4" xfId="38015" xr:uid="{1A1FF44F-5C2B-4734-A253-D43664D099BD}"/>
    <cellStyle name="Total 3 4 6 3" xfId="24308" xr:uid="{A0182F19-A18F-4A6B-A561-B3CF0F82C430}"/>
    <cellStyle name="Total 3 4 6 4" xfId="29802" xr:uid="{5BF302D9-F937-469F-809C-9EF532B25B08}"/>
    <cellStyle name="Total 3 4 6 5" xfId="35286" xr:uid="{5D96B90D-CEE8-4AB8-AD58-8C4094492A09}"/>
    <cellStyle name="Total 3 5" xfId="6962" xr:uid="{02B7A51B-2F6E-4460-A8F8-39EE90AFABE5}"/>
    <cellStyle name="Total 3 5 2" xfId="15369" xr:uid="{B4EEFA8D-0A4A-486C-ADB2-1759B43C3961}"/>
    <cellStyle name="Total 3 5 2 2" xfId="22656" xr:uid="{F84F004D-458D-40BB-867D-8395305C72C8}"/>
    <cellStyle name="Total 3 5 2 2 2" xfId="28212" xr:uid="{4A222E4C-71D0-404B-BC0C-76CA6ADDE9B3}"/>
    <cellStyle name="Total 3 5 2 2 3" xfId="33706" xr:uid="{B2E992DB-9A2E-4A79-B4BF-153C2E3D22AC}"/>
    <cellStyle name="Total 3 5 2 2 4" xfId="39190" xr:uid="{217D2325-CC38-46FE-BF77-11206BBE46E7}"/>
    <cellStyle name="Total 3 5 2 3" xfId="25483" xr:uid="{B15E36A4-B0BC-4E07-A1B7-7EFF44A919B6}"/>
    <cellStyle name="Total 3 5 2 4" xfId="30977" xr:uid="{A851A2F5-E4EB-4632-923D-60EF59400A31}"/>
    <cellStyle name="Total 3 5 2 5" xfId="36461" xr:uid="{460A4F4B-F9AB-41D8-B8CE-FDD0D3CB1217}"/>
    <cellStyle name="Total 3 5 3" xfId="12504" xr:uid="{EFDC1B80-FB32-449D-99CD-394773B3AD49}"/>
    <cellStyle name="Total 3 5 4" xfId="19773" xr:uid="{E02ADDC2-9077-4EB1-B646-0AC588DEB3D0}"/>
    <cellStyle name="Total 3 5 5" xfId="10161" xr:uid="{70982664-6894-40D8-B523-7AB565A08FDA}"/>
    <cellStyle name="Total 3 5 5 2" xfId="21482" xr:uid="{09138AA6-03D7-4CCF-B171-CD734E69E292}"/>
    <cellStyle name="Total 3 5 5 2 2" xfId="27038" xr:uid="{0EEF714E-85E5-4645-AFEC-1AADA15ACCE2}"/>
    <cellStyle name="Total 3 5 5 2 3" xfId="32532" xr:uid="{77E62EF2-7303-41E2-8711-E889D1D54FC0}"/>
    <cellStyle name="Total 3 5 5 2 4" xfId="38016" xr:uid="{D4C2C308-A8D2-4401-8189-95123D980D85}"/>
    <cellStyle name="Total 3 5 5 3" xfId="24309" xr:uid="{EC5EB1D7-3716-4D19-9BF1-84230AD93E6D}"/>
    <cellStyle name="Total 3 5 5 4" xfId="29803" xr:uid="{31BAECE5-EECF-422A-AC9B-7E4FF396CD74}"/>
    <cellStyle name="Total 3 5 5 5" xfId="35287" xr:uid="{527636E5-4E69-4F06-8014-7683A7C4BDA4}"/>
    <cellStyle name="Total 3 6" xfId="7121" xr:uid="{E8C66D90-F027-46D8-827A-92AC4B2ECE31}"/>
    <cellStyle name="Total 3 6 2" xfId="19901" xr:uid="{DB65BD6F-4F64-42E3-8124-62C72F674783}"/>
    <cellStyle name="Total 3 6 3" xfId="10162" xr:uid="{E0EC2CDF-C544-495F-A192-A9FB631CB134}"/>
    <cellStyle name="Total 3 6 3 2" xfId="21483" xr:uid="{F73E0DE1-ED71-4293-A40E-CB40E0604196}"/>
    <cellStyle name="Total 3 6 3 2 2" xfId="27039" xr:uid="{AC0A8667-9102-4AC3-8C28-AC3CCD3EB048}"/>
    <cellStyle name="Total 3 6 3 2 3" xfId="32533" xr:uid="{04267495-597F-47F7-991B-CACA405B4F88}"/>
    <cellStyle name="Total 3 6 3 2 4" xfId="38017" xr:uid="{B227BF92-6E9E-45F1-A549-B748E76C6D22}"/>
    <cellStyle name="Total 3 6 3 3" xfId="24310" xr:uid="{887F7B8F-AC97-4F11-A08B-A3B9B321F469}"/>
    <cellStyle name="Total 3 6 3 4" xfId="29804" xr:uid="{CD142B45-599E-4179-8495-5BAA67E4B10B}"/>
    <cellStyle name="Total 3 6 3 5" xfId="35288" xr:uid="{D33CD259-A255-48F9-A7C9-1DD3DF8DC576}"/>
    <cellStyle name="Total 3 7" xfId="10163" xr:uid="{FED485E0-DC0A-407D-A871-C323F8F7EF0B}"/>
    <cellStyle name="Total 3 7 2" xfId="21484" xr:uid="{7E893C6A-73BC-4024-B90F-961970ACF6ED}"/>
    <cellStyle name="Total 3 7 2 2" xfId="27040" xr:uid="{82915691-76D2-40EE-8C4F-A74E4FFBB913}"/>
    <cellStyle name="Total 3 7 2 3" xfId="32534" xr:uid="{90D32B55-F85C-4287-BFDC-9CE03E04947D}"/>
    <cellStyle name="Total 3 7 2 4" xfId="38018" xr:uid="{3FF25D90-7EFA-4AC9-A605-4DF55F906D6E}"/>
    <cellStyle name="Total 3 7 3" xfId="24311" xr:uid="{3817F700-83D5-4CB1-8F4E-70DD70D86B43}"/>
    <cellStyle name="Total 3 7 4" xfId="29805" xr:uid="{D7539A32-A009-403D-B831-B98719218E2B}"/>
    <cellStyle name="Total 3 7 5" xfId="35289" xr:uid="{D92241DD-FDD7-428B-809C-9811E622BF20}"/>
    <cellStyle name="Total 3 8" xfId="15362" xr:uid="{C141C89E-DC82-46F1-91F6-1966727E2F36}"/>
    <cellStyle name="Total 3 8 2" xfId="22649" xr:uid="{199A8CF3-4944-4FD8-9120-994018563993}"/>
    <cellStyle name="Total 3 8 2 2" xfId="28205" xr:uid="{F316C745-3B45-46E9-8642-49825DE689E6}"/>
    <cellStyle name="Total 3 8 2 3" xfId="33699" xr:uid="{60895DF4-D862-4AC0-8FAC-A3A7C2350F63}"/>
    <cellStyle name="Total 3 8 2 4" xfId="39183" xr:uid="{0851AC56-1468-4B8F-8DB9-E010B7D8D3A5}"/>
    <cellStyle name="Total 3 8 3" xfId="25476" xr:uid="{BFBD8EA6-3542-4C27-9612-10A934207ACA}"/>
    <cellStyle name="Total 3 8 4" xfId="30970" xr:uid="{8AFD3A0A-2B20-4FCF-9A64-DF12CD4DBBD3}"/>
    <cellStyle name="Total 3 8 5" xfId="36454" xr:uid="{307C136B-C667-448D-A4F4-CE75458FE9C1}"/>
    <cellStyle name="Total 3 9" xfId="12265" xr:uid="{32D7FBE0-F5D6-4829-81CB-2FAE1477F383}"/>
    <cellStyle name="Total 4" xfId="725" xr:uid="{335C64D4-B9C5-49E6-8B17-DE2455D4ACA8}"/>
    <cellStyle name="Total 4 10" xfId="6963" xr:uid="{84F8AE0C-16B9-4C87-96B6-56C288DB1292}"/>
    <cellStyle name="Total 4 2" xfId="6964" xr:uid="{D414E10E-865F-41B4-8520-1B647A8B0B0A}"/>
    <cellStyle name="Total 4 2 2" xfId="6965" xr:uid="{3D54B82D-88E5-4544-ABDC-931B5D00FCF2}"/>
    <cellStyle name="Total 4 2 2 2" xfId="15372" xr:uid="{9A6ADFD6-EFAC-465C-B5E2-D181B6FAD9AD}"/>
    <cellStyle name="Total 4 2 2 2 2" xfId="22659" xr:uid="{EE2B8109-3143-4538-B7D8-41B9283CEE78}"/>
    <cellStyle name="Total 4 2 2 2 2 2" xfId="28215" xr:uid="{80B31C87-36AA-4964-A3E8-1B7D208EFB43}"/>
    <cellStyle name="Total 4 2 2 2 2 3" xfId="33709" xr:uid="{92665F8C-F388-4246-A883-B0F2F2D984E2}"/>
    <cellStyle name="Total 4 2 2 2 2 4" xfId="39193" xr:uid="{672580F4-DD1D-406E-9402-A9C043FCDE40}"/>
    <cellStyle name="Total 4 2 2 2 3" xfId="25486" xr:uid="{87B619A3-EF80-4FDE-9BEA-A621731C9EBB}"/>
    <cellStyle name="Total 4 2 2 2 4" xfId="30980" xr:uid="{4887B298-B22C-4B62-AE6C-05358C3A401C}"/>
    <cellStyle name="Total 4 2 2 2 5" xfId="36464" xr:uid="{D505E4F5-C8DA-4074-A55B-CF767CFB5F96}"/>
    <cellStyle name="Total 4 2 2 3" xfId="12273" xr:uid="{4B314B04-C4F5-4B06-AD19-597B4CF9B903}"/>
    <cellStyle name="Total 4 2 2 4" xfId="17509" xr:uid="{56431389-E29B-4EC4-AE8E-C3707F1F82A5}"/>
    <cellStyle name="Total 4 2 2 5" xfId="19776" xr:uid="{40E445B9-D75D-485E-B020-4E1A0627792C}"/>
    <cellStyle name="Total 4 2 2 6" xfId="10166" xr:uid="{3A311620-2B71-4E76-BD4B-1146F042D4F9}"/>
    <cellStyle name="Total 4 2 2 6 2" xfId="21487" xr:uid="{70251F97-195D-44C8-B37A-00A826421E61}"/>
    <cellStyle name="Total 4 2 2 6 2 2" xfId="27043" xr:uid="{1F4061C0-08BE-4C81-BE87-AD055BD7F75C}"/>
    <cellStyle name="Total 4 2 2 6 2 3" xfId="32537" xr:uid="{5C42E050-3F76-4371-AC9F-7C6FD189FC8D}"/>
    <cellStyle name="Total 4 2 2 6 2 4" xfId="38021" xr:uid="{6B7CCC99-9D50-47F2-BB86-D1DDFA9599E1}"/>
    <cellStyle name="Total 4 2 2 6 3" xfId="24314" xr:uid="{8E66E424-3C3F-466B-BEA6-8696C2DE30C8}"/>
    <cellStyle name="Total 4 2 2 6 4" xfId="29808" xr:uid="{BA0CD815-C3E5-4D31-BA64-BBAFE0E7D780}"/>
    <cellStyle name="Total 4 2 2 6 5" xfId="35292" xr:uid="{9FA0756A-5FBA-4671-ADBD-42507B852715}"/>
    <cellStyle name="Total 4 2 3" xfId="15371" xr:uid="{650E4F79-0EBB-4C00-ACFF-A513CD31364F}"/>
    <cellStyle name="Total 4 2 3 2" xfId="22658" xr:uid="{B7F2B688-7787-42C5-B15E-D194D5121DE7}"/>
    <cellStyle name="Total 4 2 3 2 2" xfId="28214" xr:uid="{0A20218F-17DD-44CC-B4ED-30952C9F4232}"/>
    <cellStyle name="Total 4 2 3 2 3" xfId="33708" xr:uid="{9BFF1B4A-8830-4837-BF97-10DBD5121922}"/>
    <cellStyle name="Total 4 2 3 2 4" xfId="39192" xr:uid="{A90C3DD3-EA66-4FF5-A255-A94EB5E5AD16}"/>
    <cellStyle name="Total 4 2 3 3" xfId="25485" xr:uid="{02BBC3B5-0E17-45AD-86D5-395677D7CE0E}"/>
    <cellStyle name="Total 4 2 3 4" xfId="30979" xr:uid="{18FF508C-99E9-4966-A9F7-7703F89B88DF}"/>
    <cellStyle name="Total 4 2 3 5" xfId="36463" xr:uid="{7874EBE0-5B9A-4935-A5C9-043A718FE663}"/>
    <cellStyle name="Total 4 2 4" xfId="12272" xr:uid="{D51548C1-E5C2-43FD-A1FB-0F601048A60B}"/>
    <cellStyle name="Total 4 2 5" xfId="17508" xr:uid="{699B13A8-83E5-4C0E-A888-F7029FE7B276}"/>
    <cellStyle name="Total 4 2 6" xfId="19775" xr:uid="{09BB1292-DD94-4702-9B3C-82810B34B5A4}"/>
    <cellStyle name="Total 4 2 7" xfId="10165" xr:uid="{ABAFA3C3-03FB-442F-AC06-568F09DDE396}"/>
    <cellStyle name="Total 4 2 7 2" xfId="21486" xr:uid="{872F1170-CD78-463C-82DE-6400F9C17C20}"/>
    <cellStyle name="Total 4 2 7 2 2" xfId="27042" xr:uid="{9BDFCCBD-CBD1-4AF3-8170-1A19BF53B8A7}"/>
    <cellStyle name="Total 4 2 7 2 3" xfId="32536" xr:uid="{A8643318-1489-4C5A-B73D-C31750692D4A}"/>
    <cellStyle name="Total 4 2 7 2 4" xfId="38020" xr:uid="{29E88D12-AEA9-4F41-818B-CDBE309292E7}"/>
    <cellStyle name="Total 4 2 7 3" xfId="24313" xr:uid="{312BA5B2-626A-44F2-9096-0005C68E1180}"/>
    <cellStyle name="Total 4 2 7 4" xfId="29807" xr:uid="{22E1C6CA-A2A6-4A36-A6A6-4BD76C5F0FFF}"/>
    <cellStyle name="Total 4 2 7 5" xfId="35291" xr:uid="{EBBFA5D2-BE61-44FF-994D-A7D561F36E88}"/>
    <cellStyle name="Total 4 3" xfId="6966" xr:uid="{5278C794-4846-429E-BB33-C13131064C3A}"/>
    <cellStyle name="Total 4 3 2" xfId="15373" xr:uid="{BB5FC0D0-9F44-4296-AB00-48E9D0074F09}"/>
    <cellStyle name="Total 4 3 2 2" xfId="22660" xr:uid="{947D3897-6349-4638-8CF4-59A6B8B11363}"/>
    <cellStyle name="Total 4 3 2 2 2" xfId="28216" xr:uid="{5932C045-041B-4908-977D-F5622544B50D}"/>
    <cellStyle name="Total 4 3 2 2 3" xfId="33710" xr:uid="{71A2D977-C559-4C45-9083-C9A2FC8B22F0}"/>
    <cellStyle name="Total 4 3 2 2 4" xfId="39194" xr:uid="{BCF5632D-1E3A-4DBB-8FD2-1D3E3DBFBE53}"/>
    <cellStyle name="Total 4 3 2 3" xfId="25487" xr:uid="{3D08E3F0-AD6D-4212-81F1-7374C9D0D76D}"/>
    <cellStyle name="Total 4 3 2 4" xfId="30981" xr:uid="{086746BC-58C6-4A32-A8E2-F5CC1364FC8E}"/>
    <cellStyle name="Total 4 3 2 5" xfId="36465" xr:uid="{B24A35F2-34C2-47F9-95BD-39DCB31AD071}"/>
    <cellStyle name="Total 4 3 3" xfId="12274" xr:uid="{07D0803D-254F-4D9E-B953-0A47C72E8F3D}"/>
    <cellStyle name="Total 4 3 4" xfId="17510" xr:uid="{325278BE-9F69-4D02-A889-FE3EE555ED78}"/>
    <cellStyle name="Total 4 3 5" xfId="19777" xr:uid="{9E904F1C-ECA2-4AEE-B15F-FD97C426CD17}"/>
    <cellStyle name="Total 4 3 6" xfId="10167" xr:uid="{2C69AA7E-8BB4-444F-B0D5-DB5AC546546C}"/>
    <cellStyle name="Total 4 3 6 2" xfId="21488" xr:uid="{592B884D-8B4E-45D4-9D05-FBBA0B9F6203}"/>
    <cellStyle name="Total 4 3 6 2 2" xfId="27044" xr:uid="{E028970A-F6CE-46FE-8351-580D3E2704D1}"/>
    <cellStyle name="Total 4 3 6 2 3" xfId="32538" xr:uid="{87C5A495-36EA-470F-8458-F3A2B3E01C6A}"/>
    <cellStyle name="Total 4 3 6 2 4" xfId="38022" xr:uid="{94742606-DC74-4837-AA8F-CC9B97BA2A7B}"/>
    <cellStyle name="Total 4 3 6 3" xfId="24315" xr:uid="{9AEE0FAB-CB19-4D69-9C8C-55631E3E65C7}"/>
    <cellStyle name="Total 4 3 6 4" xfId="29809" xr:uid="{9B8D9760-83FD-4716-816C-AE2177CAB3D2}"/>
    <cellStyle name="Total 4 3 6 5" xfId="35293" xr:uid="{4097FAFE-ED86-41AC-AABC-01B254154778}"/>
    <cellStyle name="Total 4 4" xfId="6967" xr:uid="{61A6BCA2-B0D2-402D-BFA6-9F822A52A4FA}"/>
    <cellStyle name="Total 4 4 2" xfId="15374" xr:uid="{BE746ECF-F08B-4E5D-B790-22C11764DA97}"/>
    <cellStyle name="Total 4 4 2 2" xfId="22661" xr:uid="{D65299D7-126D-4CDA-B02E-ECF0FFB08001}"/>
    <cellStyle name="Total 4 4 2 2 2" xfId="28217" xr:uid="{F8AF3923-BE78-4F77-B91F-3AECC5D89C7B}"/>
    <cellStyle name="Total 4 4 2 2 3" xfId="33711" xr:uid="{56BF317A-5C5B-4023-B9B5-104483FA9DC6}"/>
    <cellStyle name="Total 4 4 2 2 4" xfId="39195" xr:uid="{A84A8978-206F-460C-BCC0-2FE5D5115D6A}"/>
    <cellStyle name="Total 4 4 2 3" xfId="25488" xr:uid="{1D3C278F-67E3-4ED5-8A57-77EEAC080A7A}"/>
    <cellStyle name="Total 4 4 2 4" xfId="30982" xr:uid="{8B7F917B-4017-4C7C-AB2C-929CB2CB5F41}"/>
    <cellStyle name="Total 4 4 2 5" xfId="36466" xr:uid="{6CE68D93-432A-41EC-80C6-8745931AA388}"/>
    <cellStyle name="Total 4 4 3" xfId="12275" xr:uid="{A57BFD1B-5B78-4430-853A-817679CD3711}"/>
    <cellStyle name="Total 4 4 4" xfId="17511" xr:uid="{0CEF4CC1-6D2B-4964-A690-8210BC826C1F}"/>
    <cellStyle name="Total 4 4 5" xfId="19778" xr:uid="{963D8119-6A1D-4036-86EE-A2F175D50C9B}"/>
    <cellStyle name="Total 4 4 6" xfId="10168" xr:uid="{B5A9A722-2044-4C2D-B96E-897ED8EE3CE7}"/>
    <cellStyle name="Total 4 4 6 2" xfId="21489" xr:uid="{C2A38157-0913-4BC2-B4BA-388C303E5693}"/>
    <cellStyle name="Total 4 4 6 2 2" xfId="27045" xr:uid="{C8007BAF-6C13-451D-A408-CC1EC8EF62F3}"/>
    <cellStyle name="Total 4 4 6 2 3" xfId="32539" xr:uid="{8985D2FF-F228-43F0-8B57-FF2B48F090C8}"/>
    <cellStyle name="Total 4 4 6 2 4" xfId="38023" xr:uid="{ADF9475F-BD87-4376-B761-3FF20DF6E73B}"/>
    <cellStyle name="Total 4 4 6 3" xfId="24316" xr:uid="{0C4E32C2-60CF-4B8C-998E-A9A0C3337F94}"/>
    <cellStyle name="Total 4 4 6 4" xfId="29810" xr:uid="{CA461B44-C745-467A-B331-9783B6833B95}"/>
    <cellStyle name="Total 4 4 6 5" xfId="35294" xr:uid="{86E3C015-5881-4C32-A6C2-1A0C2DBF9C75}"/>
    <cellStyle name="Total 4 5" xfId="15370" xr:uid="{4E009756-089C-4FDD-956C-7495B6EBC9EB}"/>
    <cellStyle name="Total 4 5 2" xfId="22657" xr:uid="{44AA22BC-F8B1-4A1A-84A1-74953B9138BF}"/>
    <cellStyle name="Total 4 5 2 2" xfId="28213" xr:uid="{9DA0EAB7-570A-4F52-B2B6-6EE5783CC67E}"/>
    <cellStyle name="Total 4 5 2 3" xfId="33707" xr:uid="{6265FA61-D798-446C-964A-800582BB1DEC}"/>
    <cellStyle name="Total 4 5 2 4" xfId="39191" xr:uid="{9C8CF86C-A421-45E7-AE1E-DECD5FB3E6D8}"/>
    <cellStyle name="Total 4 5 3" xfId="25484" xr:uid="{C7252D40-8A58-4190-B4A9-8A51E06EA9B8}"/>
    <cellStyle name="Total 4 5 4" xfId="30978" xr:uid="{DEE3674F-A1B4-4ABE-AAD0-4BCFC1C0EC22}"/>
    <cellStyle name="Total 4 5 5" xfId="36462" xr:uid="{5068E51F-A888-4F90-B5BF-84B954C1AB2B}"/>
    <cellStyle name="Total 4 6" xfId="12271" xr:uid="{B580C002-BBC6-4159-899A-0C07FBD5C5EF}"/>
    <cellStyle name="Total 4 7" xfId="17507" xr:uid="{45FEF51A-C2A2-448C-B9B0-BC0091B64CB2}"/>
    <cellStyle name="Total 4 8" xfId="19774" xr:uid="{E62BC61C-4B68-4CF9-A9CE-F3951435DCE1}"/>
    <cellStyle name="Total 4 9" xfId="10164" xr:uid="{05DA9D6F-DB0F-4EB4-BA60-F627749FB566}"/>
    <cellStyle name="Total 4 9 2" xfId="21485" xr:uid="{5C7CE88B-EB6F-4863-A602-312AB87FC63A}"/>
    <cellStyle name="Total 4 9 2 2" xfId="27041" xr:uid="{D80F39C3-52A2-4705-8A23-3FE5ED8205B0}"/>
    <cellStyle name="Total 4 9 2 3" xfId="32535" xr:uid="{EB8EA7D9-7473-4FF8-8BA6-4B3209564BA8}"/>
    <cellStyle name="Total 4 9 2 4" xfId="38019" xr:uid="{59F4F02B-6623-4C4E-8743-F6FADDE95F6F}"/>
    <cellStyle name="Total 4 9 3" xfId="24312" xr:uid="{C4509064-2273-4F37-82D6-01D024E24B84}"/>
    <cellStyle name="Total 4 9 4" xfId="29806" xr:uid="{775E71D8-9259-47CD-9636-0AF16DB4C60E}"/>
    <cellStyle name="Total 4 9 5" xfId="35290" xr:uid="{8996AB65-C502-4EE4-BFF1-79D17F2F57C3}"/>
    <cellStyle name="Total 5" xfId="726" xr:uid="{FFC35FCB-1779-48C5-8F95-C930BA185534}"/>
    <cellStyle name="Total 5 2" xfId="6969" xr:uid="{CA01B784-317E-4442-B429-115C7ED20305}"/>
    <cellStyle name="Total 5 2 2" xfId="15376" xr:uid="{60BB5A4B-BE59-4141-AF44-C2FB412D98EA}"/>
    <cellStyle name="Total 5 2 2 2" xfId="22663" xr:uid="{27C2FB8A-4DBC-4658-BEE1-0A7D5AD54CE4}"/>
    <cellStyle name="Total 5 2 2 2 2" xfId="28219" xr:uid="{7AE2B02A-51E7-40F5-94F2-7183D753193C}"/>
    <cellStyle name="Total 5 2 2 2 3" xfId="33713" xr:uid="{67D8B100-B0BB-497D-AFC7-34B1DA1451E6}"/>
    <cellStyle name="Total 5 2 2 2 4" xfId="39197" xr:uid="{E5048C9C-3BC7-49D7-A1B8-BDAFE6BC1552}"/>
    <cellStyle name="Total 5 2 2 3" xfId="25490" xr:uid="{B7A82964-0CD3-48B3-A532-BFFB6786A219}"/>
    <cellStyle name="Total 5 2 2 4" xfId="30984" xr:uid="{931A48C9-0267-44DF-B671-8D5F9FD6461C}"/>
    <cellStyle name="Total 5 2 2 5" xfId="36468" xr:uid="{87F53C58-BE52-4592-A1AC-9C5A7F432B5F}"/>
    <cellStyle name="Total 5 2 3" xfId="12277" xr:uid="{82597FC6-463C-452F-B59E-DC1BFB292987}"/>
    <cellStyle name="Total 5 2 4" xfId="17513" xr:uid="{7C82862C-D38C-452D-8A79-2E33445B91B4}"/>
    <cellStyle name="Total 5 2 5" xfId="19780" xr:uid="{5F163EAA-2EB9-42FF-A76C-DAE5781A9CFB}"/>
    <cellStyle name="Total 5 2 6" xfId="10170" xr:uid="{1CE7AEBB-A289-4F86-A883-E6FA56AAA3DB}"/>
    <cellStyle name="Total 5 2 6 2" xfId="21491" xr:uid="{8393BFFB-62E4-448A-9EF0-914702806D1A}"/>
    <cellStyle name="Total 5 2 6 2 2" xfId="27047" xr:uid="{0488DDB0-992E-4077-9708-9F6F5CC4121B}"/>
    <cellStyle name="Total 5 2 6 2 3" xfId="32541" xr:uid="{6BD15E8B-C905-4EA3-9B4B-7D2636F86849}"/>
    <cellStyle name="Total 5 2 6 2 4" xfId="38025" xr:uid="{82BB013F-9410-475D-9746-A36CEAAE092B}"/>
    <cellStyle name="Total 5 2 6 3" xfId="24318" xr:uid="{4F954460-808B-493C-BA28-95EF33B56F78}"/>
    <cellStyle name="Total 5 2 6 4" xfId="29812" xr:uid="{22122A1B-1796-4545-BDE3-4F6036D93624}"/>
    <cellStyle name="Total 5 2 6 5" xfId="35296" xr:uid="{2DC0DB3D-334E-4793-BB9F-D1783F9B4620}"/>
    <cellStyle name="Total 5 3" xfId="6970" xr:uid="{93358FC9-3635-4F1B-8A95-F3E99AE7CAAC}"/>
    <cellStyle name="Total 5 3 2" xfId="15377" xr:uid="{92FC378B-92EE-4D7E-AB6B-E71826356BA3}"/>
    <cellStyle name="Total 5 3 2 2" xfId="22664" xr:uid="{BD13A82F-0F9B-4629-99BF-B217482D4EC1}"/>
    <cellStyle name="Total 5 3 2 2 2" xfId="28220" xr:uid="{C518F355-5667-402D-B561-CB31DA2D1D59}"/>
    <cellStyle name="Total 5 3 2 2 3" xfId="33714" xr:uid="{8CC6C2E1-98F9-42BF-94B9-6A1561F7B320}"/>
    <cellStyle name="Total 5 3 2 2 4" xfId="39198" xr:uid="{B2B3D7EF-CA1D-4431-9507-85EE92EAB6C2}"/>
    <cellStyle name="Total 5 3 2 3" xfId="25491" xr:uid="{1E9D1DEB-2A37-4836-9CDB-007ED8551B4C}"/>
    <cellStyle name="Total 5 3 2 4" xfId="30985" xr:uid="{97072899-5C70-4C8E-BD23-4595E19AE53A}"/>
    <cellStyle name="Total 5 3 2 5" xfId="36469" xr:uid="{C52738D7-2F48-4308-940D-182E01F27742}"/>
    <cellStyle name="Total 5 3 3" xfId="12278" xr:uid="{47A29956-3CFA-443C-BAD7-260CA023F5DB}"/>
    <cellStyle name="Total 5 3 4" xfId="17514" xr:uid="{2E261E0B-5B51-4BFA-A4C8-185F4CC07024}"/>
    <cellStyle name="Total 5 3 5" xfId="19781" xr:uid="{A169EA29-4B68-4226-A0E5-31834EA1B38A}"/>
    <cellStyle name="Total 5 3 6" xfId="10171" xr:uid="{7BA7D697-49BC-4603-A761-D33BD85D160B}"/>
    <cellStyle name="Total 5 3 6 2" xfId="21492" xr:uid="{FD89CDA1-1DF7-4DCE-94A2-73E91C666285}"/>
    <cellStyle name="Total 5 3 6 2 2" xfId="27048" xr:uid="{5FCA6336-C10C-4388-98CA-44DFF491D44F}"/>
    <cellStyle name="Total 5 3 6 2 3" xfId="32542" xr:uid="{2648E3D4-E8B3-41E1-BEB1-631722B919AE}"/>
    <cellStyle name="Total 5 3 6 2 4" xfId="38026" xr:uid="{7432ED1B-5914-496A-A1B9-5125CBE52852}"/>
    <cellStyle name="Total 5 3 6 3" xfId="24319" xr:uid="{42206AA8-5D78-4D60-BF0C-0D2A89137529}"/>
    <cellStyle name="Total 5 3 6 4" xfId="29813" xr:uid="{BA25CD77-564E-4061-B417-CEC3E135EE59}"/>
    <cellStyle name="Total 5 3 6 5" xfId="35297" xr:uid="{CD8F207A-6820-4621-AA86-72A5A02114BE}"/>
    <cellStyle name="Total 5 4" xfId="15375" xr:uid="{067EB897-F545-4C9F-BD49-3B1C3CCAABB1}"/>
    <cellStyle name="Total 5 4 2" xfId="22662" xr:uid="{E6BD4DD3-9CC9-4084-A0DE-BD3361F339B2}"/>
    <cellStyle name="Total 5 4 2 2" xfId="28218" xr:uid="{8E22486E-B036-4B17-8C59-7D28F4238D4E}"/>
    <cellStyle name="Total 5 4 2 3" xfId="33712" xr:uid="{66C43970-9387-47DD-B2C2-6558339237C0}"/>
    <cellStyle name="Total 5 4 2 4" xfId="39196" xr:uid="{7F6944C4-00A3-46CA-B768-970D5F336048}"/>
    <cellStyle name="Total 5 4 3" xfId="25489" xr:uid="{8BFA9845-3019-4F62-BCD6-B205AF778319}"/>
    <cellStyle name="Total 5 4 4" xfId="30983" xr:uid="{E736E4F1-2010-4CF0-BF1D-E57E30FAFB47}"/>
    <cellStyle name="Total 5 4 5" xfId="36467" xr:uid="{02A1D21B-7F3B-4B30-AB24-C201FD10B614}"/>
    <cellStyle name="Total 5 5" xfId="12276" xr:uid="{921FCCEE-86F2-4F47-872D-83C8263BFB78}"/>
    <cellStyle name="Total 5 6" xfId="17512" xr:uid="{6A437D95-4DA3-40E2-9F51-4C68470FAB68}"/>
    <cellStyle name="Total 5 7" xfId="19779" xr:uid="{4385A100-DD84-4CB6-AA54-C51E71CEC1A5}"/>
    <cellStyle name="Total 5 8" xfId="10169" xr:uid="{F2316E94-3D29-475C-956B-C77794E843F8}"/>
    <cellStyle name="Total 5 8 2" xfId="21490" xr:uid="{BE072536-902E-4777-AE0E-248AF5E5F765}"/>
    <cellStyle name="Total 5 8 2 2" xfId="27046" xr:uid="{32572F9F-A3CD-43B6-BC2A-366161962F51}"/>
    <cellStyle name="Total 5 8 2 3" xfId="32540" xr:uid="{63104146-74D1-41BD-89B5-3631D487C724}"/>
    <cellStyle name="Total 5 8 2 4" xfId="38024" xr:uid="{BF567B83-1D3C-465E-B326-B0D17CD5481B}"/>
    <cellStyle name="Total 5 8 3" xfId="24317" xr:uid="{8E39D02C-4E96-43A4-8444-11D21A07F3DE}"/>
    <cellStyle name="Total 5 8 4" xfId="29811" xr:uid="{697923FB-C314-4DB7-9FE0-3D629D567076}"/>
    <cellStyle name="Total 5 8 5" xfId="35295" xr:uid="{1A7079B7-60FA-4A47-9110-C4B37F91624D}"/>
    <cellStyle name="Total 5 9" xfId="6968" xr:uid="{00FEC686-82C9-49A3-9E5C-4C5A4122B5EE}"/>
    <cellStyle name="Total 6" xfId="727" xr:uid="{E942C88F-364B-4D1A-B1E6-45542D06794E}"/>
    <cellStyle name="Total 6 2" xfId="15378" xr:uid="{7A01348E-CE44-4A3F-88A0-080F3ED92EC3}"/>
    <cellStyle name="Total 6 2 2" xfId="22665" xr:uid="{BA2B724C-113E-448D-B5A2-453998FAE372}"/>
    <cellStyle name="Total 6 2 2 2" xfId="28221" xr:uid="{B86698F3-7A3F-4C16-B90F-EB60237CF3C0}"/>
    <cellStyle name="Total 6 2 2 3" xfId="33715" xr:uid="{0A5F3FC7-E108-49E9-9F10-97B7C67F2743}"/>
    <cellStyle name="Total 6 2 2 4" xfId="39199" xr:uid="{6B7B7B03-89B3-418E-A2CC-64548E1E159E}"/>
    <cellStyle name="Total 6 2 3" xfId="25492" xr:uid="{D586C0FD-F8CD-43F6-A763-3B0AE3D9918E}"/>
    <cellStyle name="Total 6 2 4" xfId="30986" xr:uid="{4C16E453-0449-4F56-AB13-2FAEC62D60AC}"/>
    <cellStyle name="Total 6 2 5" xfId="36470" xr:uid="{E358750D-3355-4E18-B13F-B761BD7A7C02}"/>
    <cellStyle name="Total 6 3" xfId="12279" xr:uid="{275888E1-4C1B-4E75-9755-26B33AF13956}"/>
    <cellStyle name="Total 6 4" xfId="17515" xr:uid="{02828FF6-772B-4AC1-A411-8D33B514B191}"/>
    <cellStyle name="Total 6 5" xfId="19782" xr:uid="{FF915B43-2312-465E-B94C-1C8464091615}"/>
    <cellStyle name="Total 6 6" xfId="10172" xr:uid="{BE7A9F06-9578-4470-A91E-18A56275E1BF}"/>
    <cellStyle name="Total 6 6 2" xfId="21493" xr:uid="{75780012-E8A8-4E0D-9231-DA9D4FC0EA9C}"/>
    <cellStyle name="Total 6 6 2 2" xfId="27049" xr:uid="{F2AA8DF7-A226-4BE1-9214-500C0999169B}"/>
    <cellStyle name="Total 6 6 2 3" xfId="32543" xr:uid="{ABF0E5D7-507C-442F-8282-F64CCC3607A1}"/>
    <cellStyle name="Total 6 6 2 4" xfId="38027" xr:uid="{52BE359A-1CC4-42F1-A685-7057DF5A6DF0}"/>
    <cellStyle name="Total 6 6 3" xfId="24320" xr:uid="{B5732BB6-4E75-4D7B-A9D6-15CA5356C52A}"/>
    <cellStyle name="Total 6 6 4" xfId="29814" xr:uid="{844764BC-D825-4E70-8401-BF594DAA4C00}"/>
    <cellStyle name="Total 6 6 5" xfId="35298" xr:uid="{FA80F239-DEC0-4CB5-91B6-52621BCA3CF6}"/>
    <cellStyle name="Total 6 7" xfId="6971" xr:uid="{5C1FC89B-3085-454E-95BB-22ECA83B4FAC}"/>
    <cellStyle name="Total 7" xfId="728" xr:uid="{4C918F5D-7DF2-40A5-AFF2-D327E83CAE15}"/>
    <cellStyle name="Total 7 2" xfId="15379" xr:uid="{7B9D563D-88D9-49B0-8E80-9ADEC1626042}"/>
    <cellStyle name="Total 7 2 2" xfId="22666" xr:uid="{7CF8C774-F763-4461-91D2-2D674A2A030E}"/>
    <cellStyle name="Total 7 2 2 2" xfId="28222" xr:uid="{D129856E-B904-4FEA-88A8-6264DADFC135}"/>
    <cellStyle name="Total 7 2 2 3" xfId="33716" xr:uid="{DD47DE1F-913F-4149-8E82-D92DA51FBA8C}"/>
    <cellStyle name="Total 7 2 2 4" xfId="39200" xr:uid="{11CB8415-1217-4A3F-A812-205FFC8F4C71}"/>
    <cellStyle name="Total 7 2 3" xfId="25493" xr:uid="{4D1FB91C-512F-4ADE-82EC-444FF9E676EE}"/>
    <cellStyle name="Total 7 2 4" xfId="30987" xr:uid="{819799FD-5359-471D-AD8E-5595087CD6F2}"/>
    <cellStyle name="Total 7 2 5" xfId="36471" xr:uid="{24610DFA-69A4-4B55-B826-07BB79A8A24B}"/>
    <cellStyle name="Total 7 3" xfId="12280" xr:uid="{3C10BE1F-6A2F-4CFD-AA38-60AA9F51CDE0}"/>
    <cellStyle name="Total 7 4" xfId="17516" xr:uid="{DCBA187C-D315-42B9-B7FB-AC8D5834192B}"/>
    <cellStyle name="Total 7 5" xfId="19783" xr:uid="{2D5209EE-2920-4E4C-B191-8396AFAC2F31}"/>
    <cellStyle name="Total 7 6" xfId="10173" xr:uid="{E5A4618A-5320-45B6-B8FF-10933023EB62}"/>
    <cellStyle name="Total 7 6 2" xfId="21494" xr:uid="{318CCF14-13D2-4472-951F-39513404D1BC}"/>
    <cellStyle name="Total 7 6 2 2" xfId="27050" xr:uid="{CD01CB52-4859-424F-86C3-7DA24155B1C6}"/>
    <cellStyle name="Total 7 6 2 3" xfId="32544" xr:uid="{ADFAA3F1-8B80-4D8E-AF7A-03B50E9A0855}"/>
    <cellStyle name="Total 7 6 2 4" xfId="38028" xr:uid="{DBF54891-C934-42C5-978E-EB1870FC0354}"/>
    <cellStyle name="Total 7 6 3" xfId="24321" xr:uid="{FF295FC1-55C9-4387-A2A9-BEE87A9F0857}"/>
    <cellStyle name="Total 7 6 4" xfId="29815" xr:uid="{38E0D49F-E99A-48CF-B13C-75F6EB20A586}"/>
    <cellStyle name="Total 7 6 5" xfId="35299" xr:uid="{C7AFB25A-77E0-40E2-8EEB-8129E89A3D09}"/>
    <cellStyle name="Total 7 7" xfId="6972" xr:uid="{8CDC0A7B-6E08-4957-9623-D5C48AA3BD65}"/>
    <cellStyle name="Warning Text" xfId="6973" xr:uid="{DE030170-386F-4E1C-8DD8-5DB253087E48}"/>
    <cellStyle name="Warning Text 10" xfId="17517" xr:uid="{3FBE7405-398D-4B26-AA50-2B2F8A660CBC}"/>
    <cellStyle name="Warning Text 11" xfId="19784" xr:uid="{FDC78157-1123-4A98-9AD7-44A6FF075008}"/>
    <cellStyle name="Warning Text 12" xfId="10174" xr:uid="{B0C86FF1-CC71-4797-A3DF-AFE1070B207E}"/>
    <cellStyle name="Warning Text 12 2" xfId="21495" xr:uid="{CE7BA4EC-6B63-48BD-9DB8-75ED47728E26}"/>
    <cellStyle name="Warning Text 12 2 2" xfId="27051" xr:uid="{BB739118-5EA3-4C21-A1B9-6AA318592284}"/>
    <cellStyle name="Warning Text 12 2 3" xfId="32545" xr:uid="{2E7ABAB2-E628-4A81-BBCD-11A740EDBA4B}"/>
    <cellStyle name="Warning Text 12 2 4" xfId="38029" xr:uid="{DC12A282-AB7F-420C-81FA-89656EF90D26}"/>
    <cellStyle name="Warning Text 12 3" xfId="24322" xr:uid="{5D6F0D7C-B61A-4570-8F7D-E2EE0857659C}"/>
    <cellStyle name="Warning Text 12 4" xfId="29816" xr:uid="{D898EFD2-5DDC-4A0D-870A-B6174FE8E9C9}"/>
    <cellStyle name="Warning Text 12 5" xfId="35300" xr:uid="{551949EE-6401-4557-A1D8-5C46E32D2C93}"/>
    <cellStyle name="Warning Text 2" xfId="6974" xr:uid="{8488EE3E-BB4C-4D4B-A365-0CFB4DF5E162}"/>
    <cellStyle name="Warning Text 2 10" xfId="19785" xr:uid="{FAE3B95B-CFC1-4091-8DE6-2BBAF8ABDD80}"/>
    <cellStyle name="Warning Text 2 11" xfId="10175" xr:uid="{B62AB217-2D86-4820-8190-AA4325BC0211}"/>
    <cellStyle name="Warning Text 2 11 2" xfId="21496" xr:uid="{B3902BCE-B38B-4E91-9558-961EA8D34A13}"/>
    <cellStyle name="Warning Text 2 11 2 2" xfId="27052" xr:uid="{1197FFE8-6898-4E63-9C56-6BC4260AAD55}"/>
    <cellStyle name="Warning Text 2 11 2 3" xfId="32546" xr:uid="{94574922-7BAB-453D-8D33-A73031F3B606}"/>
    <cellStyle name="Warning Text 2 11 2 4" xfId="38030" xr:uid="{6E0227EB-07E0-4731-A63B-540224F00BC9}"/>
    <cellStyle name="Warning Text 2 11 3" xfId="24323" xr:uid="{64F1A4BF-958D-4D15-AE2B-F30B317578C1}"/>
    <cellStyle name="Warning Text 2 11 4" xfId="29817" xr:uid="{37B3542C-D955-453B-A576-1CF0AD749D60}"/>
    <cellStyle name="Warning Text 2 11 5" xfId="35301" xr:uid="{6492609B-810C-41E7-8D37-1C65623AA32D}"/>
    <cellStyle name="Warning Text 2 2" xfId="6975" xr:uid="{80E534A0-AEE0-4662-93B4-F476F3CD0B0B}"/>
    <cellStyle name="Warning Text 2 2 2" xfId="15382" xr:uid="{FAA05E37-CCBC-43D8-AFE8-051AF6BA5F16}"/>
    <cellStyle name="Warning Text 2 2 2 2" xfId="22669" xr:uid="{7E3C0BA4-25FB-46AC-A0DA-60CA08E01742}"/>
    <cellStyle name="Warning Text 2 2 2 2 2" xfId="28225" xr:uid="{B6238AB9-A701-4968-AAB0-AB8E6A9286AF}"/>
    <cellStyle name="Warning Text 2 2 2 2 3" xfId="33719" xr:uid="{A911E20F-D156-446D-B213-219FA79287E8}"/>
    <cellStyle name="Warning Text 2 2 2 2 4" xfId="39203" xr:uid="{07D6F99F-85B0-4984-B6A9-79B65CD627FD}"/>
    <cellStyle name="Warning Text 2 2 2 3" xfId="25496" xr:uid="{529D89FC-672C-4470-8D3B-4F14D3A312E7}"/>
    <cellStyle name="Warning Text 2 2 2 4" xfId="30990" xr:uid="{09BD7771-F7FC-4EA7-B0D5-2F43755E6305}"/>
    <cellStyle name="Warning Text 2 2 2 5" xfId="36474" xr:uid="{DE17410C-0F65-458E-ADE9-2A638A32E2C0}"/>
    <cellStyle name="Warning Text 2 2 3" xfId="12283" xr:uid="{BABE4329-3CA0-480C-A3B7-33E253CBCF0E}"/>
    <cellStyle name="Warning Text 2 2 4" xfId="17519" xr:uid="{ECB38A6C-C019-40C9-BACB-47CD8E8D8B6E}"/>
    <cellStyle name="Warning Text 2 2 5" xfId="19786" xr:uid="{0D6B365C-FE63-4A1E-A0AB-0A037F35B355}"/>
    <cellStyle name="Warning Text 2 2 6" xfId="10176" xr:uid="{598FEC3E-32D2-4CB8-A8F6-DFD28769506B}"/>
    <cellStyle name="Warning Text 2 2 6 2" xfId="21497" xr:uid="{B8FDC7A9-D86D-4122-AF16-CCD99945A318}"/>
    <cellStyle name="Warning Text 2 2 6 2 2" xfId="27053" xr:uid="{A868AA49-8970-45FA-88F0-04526A8B3AFC}"/>
    <cellStyle name="Warning Text 2 2 6 2 3" xfId="32547" xr:uid="{F74E6E05-6D91-4496-8F74-FEC3AF640C10}"/>
    <cellStyle name="Warning Text 2 2 6 2 4" xfId="38031" xr:uid="{229F8A8F-0066-4CA5-BEF3-A3818B7DAEC5}"/>
    <cellStyle name="Warning Text 2 2 6 3" xfId="24324" xr:uid="{A0EA51B5-D327-4F9A-AF0F-22F5B83C47C0}"/>
    <cellStyle name="Warning Text 2 2 6 4" xfId="29818" xr:uid="{A414DF6B-0150-4EDE-ADEB-EE1FDC21B5B2}"/>
    <cellStyle name="Warning Text 2 2 6 5" xfId="35302" xr:uid="{42E57AE7-5F91-4597-9270-B9F813F8A6C2}"/>
    <cellStyle name="Warning Text 2 3" xfId="6976" xr:uid="{A65FEE4C-D484-4BC6-8381-3CF17CD66186}"/>
    <cellStyle name="Warning Text 2 3 2" xfId="15383" xr:uid="{B9C0FB9F-CACF-43EA-AEB7-6469804CA266}"/>
    <cellStyle name="Warning Text 2 3 2 2" xfId="22670" xr:uid="{8A3AD204-D3FC-4F75-8F09-B8CA8C885512}"/>
    <cellStyle name="Warning Text 2 3 2 2 2" xfId="28226" xr:uid="{AF5F1424-C17E-473C-B700-9841793D18F2}"/>
    <cellStyle name="Warning Text 2 3 2 2 3" xfId="33720" xr:uid="{18B3EF6A-0D9D-40DB-8C34-C44795C96E92}"/>
    <cellStyle name="Warning Text 2 3 2 2 4" xfId="39204" xr:uid="{27BCD728-2C58-48D9-B914-DC800F66C371}"/>
    <cellStyle name="Warning Text 2 3 2 3" xfId="25497" xr:uid="{A7549811-37FF-4D8B-86B9-CD2090042117}"/>
    <cellStyle name="Warning Text 2 3 2 4" xfId="30991" xr:uid="{6EB96447-7AA1-4CB6-BC62-D19A62EB0734}"/>
    <cellStyle name="Warning Text 2 3 2 5" xfId="36475" xr:uid="{E464CD22-9124-4FCA-8B0D-C7E6D862DA3D}"/>
    <cellStyle name="Warning Text 2 3 3" xfId="12284" xr:uid="{32CE833C-2466-4904-9DEA-FBF28F454137}"/>
    <cellStyle name="Warning Text 2 3 4" xfId="17520" xr:uid="{A6CBA6F5-B53E-4567-8907-68DF36A8182F}"/>
    <cellStyle name="Warning Text 2 3 5" xfId="19787" xr:uid="{63714177-5C46-4E2E-8C26-6FA8D48FB60A}"/>
    <cellStyle name="Warning Text 2 3 6" xfId="10177" xr:uid="{79572C4C-CA23-48B7-9693-04EE6C47C86E}"/>
    <cellStyle name="Warning Text 2 3 6 2" xfId="21498" xr:uid="{E2B72281-D242-4CFD-BFF9-206E71C7A894}"/>
    <cellStyle name="Warning Text 2 3 6 2 2" xfId="27054" xr:uid="{F3948ACF-48FB-48CC-B695-06EB0471EE22}"/>
    <cellStyle name="Warning Text 2 3 6 2 3" xfId="32548" xr:uid="{B14484A8-92FE-4E51-9132-9A958A64C691}"/>
    <cellStyle name="Warning Text 2 3 6 2 4" xfId="38032" xr:uid="{67F5E5D1-EE4C-474F-B09F-352ECCF7937C}"/>
    <cellStyle name="Warning Text 2 3 6 3" xfId="24325" xr:uid="{42FA1794-E353-4F9D-B4EB-06E99A3729BB}"/>
    <cellStyle name="Warning Text 2 3 6 4" xfId="29819" xr:uid="{B4C52300-4D6D-4CBB-BF00-CB65E1267F6E}"/>
    <cellStyle name="Warning Text 2 3 6 5" xfId="35303" xr:uid="{A6B6ABB9-7432-4581-9912-78220A6341C2}"/>
    <cellStyle name="Warning Text 2 4" xfId="6977" xr:uid="{CC0DCD09-FE1B-4DFB-B1B6-6ED5A75DDB08}"/>
    <cellStyle name="Warning Text 2 4 2" xfId="15384" xr:uid="{67DB52ED-C42C-49D9-AA26-124128025AA8}"/>
    <cellStyle name="Warning Text 2 4 2 2" xfId="22671" xr:uid="{D9283584-7FA7-4BFC-8128-9BDD498C2940}"/>
    <cellStyle name="Warning Text 2 4 2 2 2" xfId="28227" xr:uid="{D593DD87-191A-4398-BE53-50CAD712027A}"/>
    <cellStyle name="Warning Text 2 4 2 2 3" xfId="33721" xr:uid="{0046974B-A88F-4BC7-9F51-DB2D5DB2469A}"/>
    <cellStyle name="Warning Text 2 4 2 2 4" xfId="39205" xr:uid="{3D22C0CD-B0E6-42AF-A91C-0750224920CE}"/>
    <cellStyle name="Warning Text 2 4 2 3" xfId="25498" xr:uid="{C64E9458-9EBD-4D3A-81CA-3891C00E0208}"/>
    <cellStyle name="Warning Text 2 4 2 4" xfId="30992" xr:uid="{635DBF95-4533-403B-97CA-9F45460ED43A}"/>
    <cellStyle name="Warning Text 2 4 2 5" xfId="36476" xr:uid="{CAF825F7-6E0E-4E73-A118-D6CF87CEB7CF}"/>
    <cellStyle name="Warning Text 2 4 3" xfId="12507" xr:uid="{32FABBD9-22C2-4CA8-8EA9-FFC850EB4709}"/>
    <cellStyle name="Warning Text 2 4 4" xfId="19788" xr:uid="{765094BD-A24F-4545-807A-3A0C2E95AFA3}"/>
    <cellStyle name="Warning Text 2 4 5" xfId="10178" xr:uid="{5057F888-9B59-4FEE-BFC0-A3AEEF64EFC2}"/>
    <cellStyle name="Warning Text 2 4 5 2" xfId="21499" xr:uid="{702C8B4E-A2DA-414E-B4CE-CA0EA15B94C3}"/>
    <cellStyle name="Warning Text 2 4 5 2 2" xfId="27055" xr:uid="{736FBA9A-49AA-44C9-8BBF-67F55612930E}"/>
    <cellStyle name="Warning Text 2 4 5 2 3" xfId="32549" xr:uid="{CFB2B8B9-919A-4FA7-AE7F-B8522FC3D540}"/>
    <cellStyle name="Warning Text 2 4 5 2 4" xfId="38033" xr:uid="{06F63C07-08D2-4BDD-AD1F-EA94772002E2}"/>
    <cellStyle name="Warning Text 2 4 5 3" xfId="24326" xr:uid="{3B2C5A4F-3BC8-4B0C-9C45-38EC4AC7D71B}"/>
    <cellStyle name="Warning Text 2 4 5 4" xfId="29820" xr:uid="{0297EF07-C5F4-4D1D-9BEC-D72BEEF28E80}"/>
    <cellStyle name="Warning Text 2 4 5 5" xfId="35304" xr:uid="{D874FEAC-B32B-4354-8F64-F14889757E2F}"/>
    <cellStyle name="Warning Text 2 5" xfId="7216" xr:uid="{52CA5543-EDFA-4083-B830-E85DAAB167A0}"/>
    <cellStyle name="Warning Text 2 5 2" xfId="19975" xr:uid="{624CDC6E-3A3F-4AE8-91CD-6B5FBFB22CFF}"/>
    <cellStyle name="Warning Text 2 5 3" xfId="10179" xr:uid="{3338C969-27E7-493E-8136-96260999E392}"/>
    <cellStyle name="Warning Text 2 5 3 2" xfId="21500" xr:uid="{6768B446-5435-477B-A620-2C94971B0D73}"/>
    <cellStyle name="Warning Text 2 5 3 2 2" xfId="27056" xr:uid="{17A98C78-84EA-489D-9034-8429599C49F9}"/>
    <cellStyle name="Warning Text 2 5 3 2 3" xfId="32550" xr:uid="{AF508851-A828-46F6-8913-DC9C073BABEA}"/>
    <cellStyle name="Warning Text 2 5 3 2 4" xfId="38034" xr:uid="{C02C3723-BDAC-4EC2-883D-DBCE893E0D30}"/>
    <cellStyle name="Warning Text 2 5 3 3" xfId="24327" xr:uid="{E6B85B1A-6224-4A0C-B977-2F3E4400F565}"/>
    <cellStyle name="Warning Text 2 5 3 4" xfId="29821" xr:uid="{92CBC1D6-3E6A-4EBF-ABBF-CE85BD5DBE59}"/>
    <cellStyle name="Warning Text 2 5 3 5" xfId="35305" xr:uid="{E292C9F1-826D-49A1-B391-B279BD61FFB1}"/>
    <cellStyle name="Warning Text 2 6" xfId="10180" xr:uid="{82D79409-63E4-4A85-BD1B-C36146327B29}"/>
    <cellStyle name="Warning Text 2 6 2" xfId="21501" xr:uid="{08AA80D3-BCF8-483A-B990-C245B9B26832}"/>
    <cellStyle name="Warning Text 2 6 2 2" xfId="27057" xr:uid="{1370D1D8-7590-4C5F-8319-8DD4B03EC192}"/>
    <cellStyle name="Warning Text 2 6 2 3" xfId="32551" xr:uid="{BC0C160F-3516-4814-8842-E3342D4F9709}"/>
    <cellStyle name="Warning Text 2 6 2 4" xfId="38035" xr:uid="{A4E4CA84-188D-49B8-BF38-4EBBD5799327}"/>
    <cellStyle name="Warning Text 2 6 3" xfId="24328" xr:uid="{7AC4B4D6-601C-4852-B9A4-005717AA3954}"/>
    <cellStyle name="Warning Text 2 6 4" xfId="29822" xr:uid="{01A6E2F2-3094-4A5B-90FF-7FECBC83E37F}"/>
    <cellStyle name="Warning Text 2 6 5" xfId="35306" xr:uid="{C0BA4E5E-AAC7-4130-B3FA-9BDF4C917335}"/>
    <cellStyle name="Warning Text 2 7" xfId="15381" xr:uid="{E15B5402-02B5-418F-907F-25EC8C4369ED}"/>
    <cellStyle name="Warning Text 2 7 2" xfId="22668" xr:uid="{4D5616F9-139D-4A42-9A6B-F0CBC34FA890}"/>
    <cellStyle name="Warning Text 2 7 2 2" xfId="28224" xr:uid="{5AC24698-14AE-4441-8878-EEE03F1622CD}"/>
    <cellStyle name="Warning Text 2 7 2 3" xfId="33718" xr:uid="{9ECB6266-B744-4DB4-BED8-9B525D305746}"/>
    <cellStyle name="Warning Text 2 7 2 4" xfId="39202" xr:uid="{8BC8EE94-CEEE-488D-8A92-2141C5CEAC74}"/>
    <cellStyle name="Warning Text 2 7 3" xfId="25495" xr:uid="{B5A4EA00-ACD4-47F9-AB83-A4F6650BB984}"/>
    <cellStyle name="Warning Text 2 7 4" xfId="30989" xr:uid="{FC5FB99A-1275-48BF-BFEE-2F52BBB7CA44}"/>
    <cellStyle name="Warning Text 2 7 5" xfId="36473" xr:uid="{39F08873-0F4F-4B31-9D48-EB00CE9013B1}"/>
    <cellStyle name="Warning Text 2 8" xfId="12282" xr:uid="{494745D5-AB06-46AA-9A54-D91C2E5EDD0D}"/>
    <cellStyle name="Warning Text 2 9" xfId="17518" xr:uid="{AB91B4B8-7F03-45DA-BA66-EA50643A5120}"/>
    <cellStyle name="Warning Text 3" xfId="6978" xr:uid="{AA85579B-0EDE-4C03-A363-BC9FE9A077B0}"/>
    <cellStyle name="Warning Text 3 2" xfId="15385" xr:uid="{1135FEE7-6562-4D52-9E21-8DF635F40269}"/>
    <cellStyle name="Warning Text 3 2 2" xfId="22672" xr:uid="{B73BB916-D5A6-4E78-AC90-FBE6C97E67D2}"/>
    <cellStyle name="Warning Text 3 2 2 2" xfId="28228" xr:uid="{EB255F7D-73AD-4D43-A4B4-C9F32F0CE381}"/>
    <cellStyle name="Warning Text 3 2 2 3" xfId="33722" xr:uid="{90C9D85E-4A6B-45AF-BE56-4D04E1AA9B38}"/>
    <cellStyle name="Warning Text 3 2 2 4" xfId="39206" xr:uid="{50BB5DA7-2499-40C2-8FF6-52A57BE7078A}"/>
    <cellStyle name="Warning Text 3 2 3" xfId="25499" xr:uid="{C3F35FCC-8806-40C5-B73F-734B0F40F8BC}"/>
    <cellStyle name="Warning Text 3 2 4" xfId="30993" xr:uid="{EAC315A9-E6D3-45EB-BDED-E9D1D47CA1B9}"/>
    <cellStyle name="Warning Text 3 2 5" xfId="36477" xr:uid="{F1F0F784-DECF-47F8-B778-860073DC1DFC}"/>
    <cellStyle name="Warning Text 3 3" xfId="12285" xr:uid="{21E81211-890A-4705-916D-8C7983054919}"/>
    <cellStyle name="Warning Text 3 4" xfId="17521" xr:uid="{FCA43EE2-9A6F-4B71-AD06-4F169F7B4DDB}"/>
    <cellStyle name="Warning Text 3 5" xfId="19789" xr:uid="{B6B9C68F-D4B9-45D7-9195-4DDF894E7826}"/>
    <cellStyle name="Warning Text 3 6" xfId="10181" xr:uid="{1FE8B4E4-93A3-4E1A-9E13-3F4166640C78}"/>
    <cellStyle name="Warning Text 3 6 2" xfId="21502" xr:uid="{C0EC0BD0-A676-4409-832D-7E091B3D19DA}"/>
    <cellStyle name="Warning Text 3 6 2 2" xfId="27058" xr:uid="{AC92C0A5-082E-447F-BDB2-2C1930010F72}"/>
    <cellStyle name="Warning Text 3 6 2 3" xfId="32552" xr:uid="{C1666B86-D8B4-40B7-BDE0-FD1FA361C488}"/>
    <cellStyle name="Warning Text 3 6 2 4" xfId="38036" xr:uid="{7A139F44-6D2A-49D5-A9D8-4D57DFD02BB7}"/>
    <cellStyle name="Warning Text 3 6 3" xfId="24329" xr:uid="{6A894380-FEA3-49FC-BF7F-5804327574AC}"/>
    <cellStyle name="Warning Text 3 6 4" xfId="29823" xr:uid="{1C239DB5-6C78-4C3B-BE4E-1C013E5A6617}"/>
    <cellStyle name="Warning Text 3 6 5" xfId="35307" xr:uid="{8EC364CF-D357-447C-8F3B-BCB15C54E3C2}"/>
    <cellStyle name="Warning Text 4" xfId="6979" xr:uid="{143AF1A7-FA84-44F9-919B-6605347118D3}"/>
    <cellStyle name="Warning Text 4 2" xfId="15386" xr:uid="{878F9207-AFF3-49C4-B5EF-2054865B69FE}"/>
    <cellStyle name="Warning Text 4 2 2" xfId="22673" xr:uid="{5BBF0D23-CED3-4014-9D47-01D6FF1146F6}"/>
    <cellStyle name="Warning Text 4 2 2 2" xfId="28229" xr:uid="{D6873598-7055-430C-9174-126939B3E4A6}"/>
    <cellStyle name="Warning Text 4 2 2 3" xfId="33723" xr:uid="{DA9D3095-FF4D-438F-A447-24DD764FF5AE}"/>
    <cellStyle name="Warning Text 4 2 2 4" xfId="39207" xr:uid="{8F0A1B48-AD27-4407-8D1B-344139208C0B}"/>
    <cellStyle name="Warning Text 4 2 3" xfId="25500" xr:uid="{5FC1A536-4B23-4BCE-8B31-B406F3C9C560}"/>
    <cellStyle name="Warning Text 4 2 4" xfId="30994" xr:uid="{6556D49A-380C-423E-BD29-804055924F65}"/>
    <cellStyle name="Warning Text 4 2 5" xfId="36478" xr:uid="{B03E3160-559A-448C-A311-85D57553B020}"/>
    <cellStyle name="Warning Text 4 3" xfId="12286" xr:uid="{6886E0FE-4506-4AFE-884B-F50B3A3EB088}"/>
    <cellStyle name="Warning Text 4 4" xfId="17522" xr:uid="{49021977-34A9-43A1-BE39-01046D82D39D}"/>
    <cellStyle name="Warning Text 4 5" xfId="19790" xr:uid="{38B50D30-A416-4F9B-8105-5FA43CEACD51}"/>
    <cellStyle name="Warning Text 4 6" xfId="10182" xr:uid="{0C68B31C-5770-4375-9883-35593B1051F9}"/>
    <cellStyle name="Warning Text 4 6 2" xfId="21503" xr:uid="{CDBF8325-FF04-418B-BDAE-012B597F8096}"/>
    <cellStyle name="Warning Text 4 6 2 2" xfId="27059" xr:uid="{D6CBE1CD-C92C-4E96-8B6C-E9B147825694}"/>
    <cellStyle name="Warning Text 4 6 2 3" xfId="32553" xr:uid="{7FA1D1BE-DB01-4790-AAC3-79AD8EDC7C52}"/>
    <cellStyle name="Warning Text 4 6 2 4" xfId="38037" xr:uid="{A385BA66-A504-41F5-BC28-20F69341E7EE}"/>
    <cellStyle name="Warning Text 4 6 3" xfId="24330" xr:uid="{964B9193-BC1F-4AA8-BD76-C8881FF400DC}"/>
    <cellStyle name="Warning Text 4 6 4" xfId="29824" xr:uid="{4A382FC0-09B3-40D7-8062-F7ACAA3C6BE5}"/>
    <cellStyle name="Warning Text 4 6 5" xfId="35308" xr:uid="{7672F5C1-1546-4426-BE9F-52B67B9F9FD3}"/>
    <cellStyle name="Warning Text 5" xfId="6980" xr:uid="{ABEBC3A8-5698-4A9E-8DFB-1287A299BAA4}"/>
    <cellStyle name="Warning Text 5 2" xfId="15387" xr:uid="{E9566860-CFCD-4C07-A5DF-45B7A2D224FC}"/>
    <cellStyle name="Warning Text 5 2 2" xfId="22674" xr:uid="{523B037B-50F8-440A-BCF3-FF24F2839F9F}"/>
    <cellStyle name="Warning Text 5 2 2 2" xfId="28230" xr:uid="{FEF0CA28-AEA9-4EF6-AD1C-DF8F5BDCD2BE}"/>
    <cellStyle name="Warning Text 5 2 2 3" xfId="33724" xr:uid="{311813AC-A68C-4AEA-96B9-457F1677C9B0}"/>
    <cellStyle name="Warning Text 5 2 2 4" xfId="39208" xr:uid="{A06B49E7-5407-415C-9180-2E610249F234}"/>
    <cellStyle name="Warning Text 5 2 3" xfId="25501" xr:uid="{FAD73398-F77C-4C30-A306-83D68E07B9BD}"/>
    <cellStyle name="Warning Text 5 2 4" xfId="30995" xr:uid="{F8C685A2-6CF7-466C-AA8A-8D77A9B1599D}"/>
    <cellStyle name="Warning Text 5 2 5" xfId="36479" xr:uid="{6C4B8FC4-5302-4B25-B725-7A1CEB8E2128}"/>
    <cellStyle name="Warning Text 5 3" xfId="12506" xr:uid="{6F5180DF-C55C-456C-965C-3099938F1381}"/>
    <cellStyle name="Warning Text 5 4" xfId="19791" xr:uid="{CC229459-B617-4714-B04D-B0A997D08DE9}"/>
    <cellStyle name="Warning Text 5 5" xfId="10183" xr:uid="{36692151-EE17-45A4-8BC5-0224793E866D}"/>
    <cellStyle name="Warning Text 5 5 2" xfId="21504" xr:uid="{4C777D0E-8089-4DD7-9E81-2082B5C2418A}"/>
    <cellStyle name="Warning Text 5 5 2 2" xfId="27060" xr:uid="{19DB9FD6-494B-4279-B9C2-83794F5DD714}"/>
    <cellStyle name="Warning Text 5 5 2 3" xfId="32554" xr:uid="{8EB3963E-8BCA-46F8-87A2-AE1139B9E602}"/>
    <cellStyle name="Warning Text 5 5 2 4" xfId="38038" xr:uid="{B117BC6C-B61D-4E48-9450-0B3B5A0F71CF}"/>
    <cellStyle name="Warning Text 5 5 3" xfId="24331" xr:uid="{47DF246A-2401-4BD3-9508-4DE13C0CA874}"/>
    <cellStyle name="Warning Text 5 5 4" xfId="29825" xr:uid="{2E7344D0-FD63-48B0-9146-72DC66A88F92}"/>
    <cellStyle name="Warning Text 5 5 5" xfId="35309" xr:uid="{FC6A62F5-F5D7-4672-8AD5-CCD0121E7219}"/>
    <cellStyle name="Warning Text 6" xfId="7122" xr:uid="{B0F7BBE0-639D-4B71-9029-7659AB20828B}"/>
    <cellStyle name="Warning Text 6 2" xfId="19902" xr:uid="{49BECEAF-28C7-4B5A-BF64-7DE15125A3A8}"/>
    <cellStyle name="Warning Text 6 3" xfId="10184" xr:uid="{D5DB6811-9612-44CD-AA82-73320A86EEB3}"/>
    <cellStyle name="Warning Text 6 3 2" xfId="21505" xr:uid="{C2CCC8E4-5188-4CCB-A8D0-4DE2FD2D929F}"/>
    <cellStyle name="Warning Text 6 3 2 2" xfId="27061" xr:uid="{462A6069-C89C-49B5-B371-B69F2CDDD83A}"/>
    <cellStyle name="Warning Text 6 3 2 3" xfId="32555" xr:uid="{D0EC98DA-71A3-41C2-A93D-5A37F3F83774}"/>
    <cellStyle name="Warning Text 6 3 2 4" xfId="38039" xr:uid="{E609A341-154F-4A7A-9A6F-9D7C34A363EF}"/>
    <cellStyle name="Warning Text 6 3 3" xfId="24332" xr:uid="{0029A43E-A050-44B4-AD31-F1E98F0DBED1}"/>
    <cellStyle name="Warning Text 6 3 4" xfId="29826" xr:uid="{4910C5A7-FFC6-488B-BE3F-63C9A31E33EC}"/>
    <cellStyle name="Warning Text 6 3 5" xfId="35310" xr:uid="{0A2E78E1-6275-42D2-9E62-425D85AB5931}"/>
    <cellStyle name="Warning Text 7" xfId="10185" xr:uid="{4A0E376F-0FD1-448A-B148-CC929ECEC331}"/>
    <cellStyle name="Warning Text 7 2" xfId="21506" xr:uid="{2D54C78F-24B2-45FE-BCBC-B3DE88F94BF3}"/>
    <cellStyle name="Warning Text 7 2 2" xfId="27062" xr:uid="{5EFA9DEF-A483-4F54-A22C-3AB41222CF08}"/>
    <cellStyle name="Warning Text 7 2 3" xfId="32556" xr:uid="{B281ACD9-15E9-4EFE-BE06-419F08A1E813}"/>
    <cellStyle name="Warning Text 7 2 4" xfId="38040" xr:uid="{44FF0887-5834-4FCA-B650-DC144021A7BA}"/>
    <cellStyle name="Warning Text 7 3" xfId="24333" xr:uid="{976343C0-5341-42ED-91CF-93C89DCCBACF}"/>
    <cellStyle name="Warning Text 7 4" xfId="29827" xr:uid="{7777A504-E1F9-497C-97BF-C2AA88B8FBD7}"/>
    <cellStyle name="Warning Text 7 5" xfId="35311" xr:uid="{CE0CAC14-5661-49CB-B095-976EF33F1374}"/>
    <cellStyle name="Warning Text 8" xfId="15380" xr:uid="{DCA4E5D9-1AED-424D-8F15-AEEBED4206C0}"/>
    <cellStyle name="Warning Text 8 2" xfId="22667" xr:uid="{D564CF36-A8EB-42AE-93C5-E9DD9882404E}"/>
    <cellStyle name="Warning Text 8 2 2" xfId="28223" xr:uid="{755CDD12-A67C-4746-A0BE-6F7F0A07416F}"/>
    <cellStyle name="Warning Text 8 2 3" xfId="33717" xr:uid="{8D8853E2-AAD5-4D06-A153-E8403ECEA8AA}"/>
    <cellStyle name="Warning Text 8 2 4" xfId="39201" xr:uid="{CBED7C9E-7042-496D-A5BC-CDDF0A058251}"/>
    <cellStyle name="Warning Text 8 3" xfId="25494" xr:uid="{B98AA437-9876-4550-A327-F2ABBDB6C014}"/>
    <cellStyle name="Warning Text 8 4" xfId="30988" xr:uid="{C591FD6A-785A-42F5-A96F-ECE8C7AB1051}"/>
    <cellStyle name="Warning Text 8 5" xfId="36472" xr:uid="{A302ADB0-2D04-48AF-8D02-286ED3FA94CA}"/>
    <cellStyle name="Warning Text 9" xfId="12281" xr:uid="{A0CC18A9-42F4-4BA2-96D3-63A09DF962A6}"/>
  </cellStyles>
  <dxfs count="22">
    <dxf>
      <fill>
        <patternFill>
          <bgColor rgb="FFFFC0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71" formatCode="_-* #,##0\ _€_-;\-* #,##0\ _€_-;_-* &quot;-&quot;??\ _€_-;_-@_-"/>
    </dxf>
    <dxf>
      <numFmt numFmtId="171" formatCode="_-* #,##0\ _€_-;\-* #,##0\ _€_-;_-* &quot;-&quot;??\ _€_-;_-@_-"/>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71" formatCode="_-* #,##0\ _€_-;\-* #,##0\ _€_-;_-* &quot;-&quot;??\ _€_-;_-@_-"/>
    </dxf>
    <dxf>
      <numFmt numFmtId="171" formatCode="_-* #,##0\ _€_-;\-* #,##0\ _€_-;_-* &quot;-&quot;??\ _€_-;_-@_-"/>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71" formatCode="_-* #,##0\ _€_-;\-* #,##0\ _€_-;_-* &quot;-&quot;??\ _€_-;_-@_-"/>
    </dxf>
    <dxf>
      <numFmt numFmtId="171" formatCode="_-* #,##0\ _€_-;\-* #,##0\ _€_-;_-* &quot;-&quot;??\ _€_-;_-@_-"/>
    </dxf>
  </dxfs>
  <tableStyles count="0" defaultTableStyle="TableStyleMedium2" defaultPivotStyle="PivotStyleLight16"/>
  <colors>
    <mruColors>
      <color rgb="FFFFCCFF"/>
      <color rgb="FFCEFB9D"/>
      <color rgb="FFFF5050"/>
      <color rgb="FF66FFCC"/>
      <color rgb="FFFF0000"/>
      <color rgb="FFCC0000"/>
      <color rgb="FF006699"/>
      <color rgb="FF336699"/>
      <color rgb="FF000066"/>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512922</xdr:colOff>
      <xdr:row>3</xdr:row>
      <xdr:rowOff>3809</xdr:rowOff>
    </xdr:from>
    <xdr:to>
      <xdr:col>3</xdr:col>
      <xdr:colOff>197255</xdr:colOff>
      <xdr:row>7</xdr:row>
      <xdr:rowOff>69532</xdr:rowOff>
    </xdr:to>
    <xdr:pic>
      <xdr:nvPicPr>
        <xdr:cNvPr id="2" name="Imagen 1">
          <a:extLst>
            <a:ext uri="{FF2B5EF4-FFF2-40B4-BE49-F238E27FC236}">
              <a16:creationId xmlns:a16="http://schemas.microsoft.com/office/drawing/2014/main" id="{D83AD55E-4CFC-4B18-AA1E-5C34E8903412}"/>
            </a:ext>
          </a:extLst>
        </xdr:cNvPr>
        <xdr:cNvPicPr>
          <a:picLocks noChangeAspect="1"/>
        </xdr:cNvPicPr>
      </xdr:nvPicPr>
      <xdr:blipFill>
        <a:blip xmlns:r="http://schemas.openxmlformats.org/officeDocument/2006/relationships" r:embed="rId1"/>
        <a:stretch>
          <a:fillRect/>
        </a:stretch>
      </xdr:blipFill>
      <xdr:spPr>
        <a:xfrm>
          <a:off x="512922" y="546734"/>
          <a:ext cx="1779833" cy="63722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223308</xdr:colOff>
      <xdr:row>2</xdr:row>
      <xdr:rowOff>26247</xdr:rowOff>
    </xdr:to>
    <xdr:pic>
      <xdr:nvPicPr>
        <xdr:cNvPr id="2" name="Imagen 1">
          <a:extLst>
            <a:ext uri="{FF2B5EF4-FFF2-40B4-BE49-F238E27FC236}">
              <a16:creationId xmlns:a16="http://schemas.microsoft.com/office/drawing/2014/main" id="{4A8A5407-1D8B-49CF-82AA-C1D095D16682}"/>
            </a:ext>
          </a:extLst>
        </xdr:cNvPr>
        <xdr:cNvPicPr>
          <a:picLocks noChangeAspect="1"/>
        </xdr:cNvPicPr>
      </xdr:nvPicPr>
      <xdr:blipFill>
        <a:blip xmlns:r="http://schemas.openxmlformats.org/officeDocument/2006/relationships" r:embed="rId1"/>
        <a:stretch>
          <a:fillRect/>
        </a:stretch>
      </xdr:blipFill>
      <xdr:spPr>
        <a:xfrm>
          <a:off x="0" y="0"/>
          <a:ext cx="1647825" cy="36914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3</xdr:col>
      <xdr:colOff>152400</xdr:colOff>
      <xdr:row>8</xdr:row>
      <xdr:rowOff>152400</xdr:rowOff>
    </xdr:to>
    <xdr:sp macro="" textlink="">
      <xdr:nvSpPr>
        <xdr:cNvPr id="3" name="Picture 1" hidden="1">
          <a:extLst>
            <a:ext uri="{63B3BB69-23CF-44E3-9099-C40C66FF867C}">
              <a14:compatExt xmlns:a14="http://schemas.microsoft.com/office/drawing/2010/main" spid="_x0000_s17409"/>
            </a:ext>
            <a:ext uri="{FF2B5EF4-FFF2-40B4-BE49-F238E27FC236}">
              <a16:creationId xmlns:a16="http://schemas.microsoft.com/office/drawing/2014/main" id="{00000000-0008-0000-0800-0000030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811665</xdr:colOff>
      <xdr:row>2</xdr:row>
      <xdr:rowOff>95251</xdr:rowOff>
    </xdr:from>
    <xdr:to>
      <xdr:col>8</xdr:col>
      <xdr:colOff>70416</xdr:colOff>
      <xdr:row>5</xdr:row>
      <xdr:rowOff>89615</xdr:rowOff>
    </xdr:to>
    <xdr:pic>
      <xdr:nvPicPr>
        <xdr:cNvPr id="4" name="Imagen 3">
          <a:extLst>
            <a:ext uri="{FF2B5EF4-FFF2-40B4-BE49-F238E27FC236}">
              <a16:creationId xmlns:a16="http://schemas.microsoft.com/office/drawing/2014/main" id="{519D0FD1-9303-4E8B-852E-1A94682C801D}"/>
            </a:ext>
          </a:extLst>
        </xdr:cNvPr>
        <xdr:cNvPicPr>
          <a:picLocks noChangeAspect="1"/>
        </xdr:cNvPicPr>
      </xdr:nvPicPr>
      <xdr:blipFill>
        <a:blip xmlns:r="http://schemas.openxmlformats.org/officeDocument/2006/relationships" r:embed="rId1"/>
        <a:stretch>
          <a:fillRect/>
        </a:stretch>
      </xdr:blipFill>
      <xdr:spPr>
        <a:xfrm>
          <a:off x="8475208" y="454480"/>
          <a:ext cx="2807494" cy="6801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476250</xdr:colOff>
      <xdr:row>2</xdr:row>
      <xdr:rowOff>19050</xdr:rowOff>
    </xdr:from>
    <xdr:to>
      <xdr:col>9</xdr:col>
      <xdr:colOff>514350</xdr:colOff>
      <xdr:row>5</xdr:row>
      <xdr:rowOff>6271</xdr:rowOff>
    </xdr:to>
    <xdr:pic>
      <xdr:nvPicPr>
        <xdr:cNvPr id="2" name="Imagen 1">
          <a:extLst>
            <a:ext uri="{FF2B5EF4-FFF2-40B4-BE49-F238E27FC236}">
              <a16:creationId xmlns:a16="http://schemas.microsoft.com/office/drawing/2014/main" id="{1CB37A53-F007-32D1-022D-98C049A9B189}"/>
            </a:ext>
          </a:extLst>
        </xdr:cNvPr>
        <xdr:cNvPicPr>
          <a:picLocks noChangeAspect="1"/>
        </xdr:cNvPicPr>
      </xdr:nvPicPr>
      <xdr:blipFill>
        <a:blip xmlns:r="http://schemas.openxmlformats.org/officeDocument/2006/relationships" r:embed="rId1"/>
        <a:stretch>
          <a:fillRect/>
        </a:stretch>
      </xdr:blipFill>
      <xdr:spPr>
        <a:xfrm>
          <a:off x="8505825" y="400050"/>
          <a:ext cx="2743200" cy="6730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1103086</xdr:colOff>
      <xdr:row>3</xdr:row>
      <xdr:rowOff>33564</xdr:rowOff>
    </xdr:from>
    <xdr:to>
      <xdr:col>7</xdr:col>
      <xdr:colOff>2308679</xdr:colOff>
      <xdr:row>6</xdr:row>
      <xdr:rowOff>43101</xdr:rowOff>
    </xdr:to>
    <xdr:pic>
      <xdr:nvPicPr>
        <xdr:cNvPr id="2" name="Imagen 1">
          <a:extLst>
            <a:ext uri="{FF2B5EF4-FFF2-40B4-BE49-F238E27FC236}">
              <a16:creationId xmlns:a16="http://schemas.microsoft.com/office/drawing/2014/main" id="{4D59B252-F192-431C-9D79-8E7CD1691410}"/>
            </a:ext>
          </a:extLst>
        </xdr:cNvPr>
        <xdr:cNvPicPr>
          <a:picLocks noChangeAspect="1"/>
        </xdr:cNvPicPr>
      </xdr:nvPicPr>
      <xdr:blipFill>
        <a:blip xmlns:r="http://schemas.openxmlformats.org/officeDocument/2006/relationships" r:embed="rId1"/>
        <a:stretch>
          <a:fillRect/>
        </a:stretch>
      </xdr:blipFill>
      <xdr:spPr>
        <a:xfrm>
          <a:off x="7935686" y="643164"/>
          <a:ext cx="2767693" cy="664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462643</xdr:colOff>
      <xdr:row>2</xdr:row>
      <xdr:rowOff>122465</xdr:rowOff>
    </xdr:from>
    <xdr:to>
      <xdr:col>9</xdr:col>
      <xdr:colOff>606879</xdr:colOff>
      <xdr:row>5</xdr:row>
      <xdr:rowOff>199494</xdr:rowOff>
    </xdr:to>
    <xdr:pic>
      <xdr:nvPicPr>
        <xdr:cNvPr id="2" name="Imagen 1">
          <a:extLst>
            <a:ext uri="{FF2B5EF4-FFF2-40B4-BE49-F238E27FC236}">
              <a16:creationId xmlns:a16="http://schemas.microsoft.com/office/drawing/2014/main" id="{3911E5D6-3A43-40B1-B467-7CE7A4C973F9}"/>
            </a:ext>
          </a:extLst>
        </xdr:cNvPr>
        <xdr:cNvPicPr>
          <a:picLocks noChangeAspect="1"/>
        </xdr:cNvPicPr>
      </xdr:nvPicPr>
      <xdr:blipFill>
        <a:blip xmlns:r="http://schemas.openxmlformats.org/officeDocument/2006/relationships" r:embed="rId1"/>
        <a:stretch>
          <a:fillRect/>
        </a:stretch>
      </xdr:blipFill>
      <xdr:spPr>
        <a:xfrm>
          <a:off x="9797143" y="421822"/>
          <a:ext cx="2743200" cy="6730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748393</xdr:colOff>
      <xdr:row>2</xdr:row>
      <xdr:rowOff>136072</xdr:rowOff>
    </xdr:from>
    <xdr:to>
      <xdr:col>11</xdr:col>
      <xdr:colOff>117021</xdr:colOff>
      <xdr:row>6</xdr:row>
      <xdr:rowOff>17157</xdr:rowOff>
    </xdr:to>
    <xdr:pic>
      <xdr:nvPicPr>
        <xdr:cNvPr id="4" name="Imagen 3">
          <a:extLst>
            <a:ext uri="{FF2B5EF4-FFF2-40B4-BE49-F238E27FC236}">
              <a16:creationId xmlns:a16="http://schemas.microsoft.com/office/drawing/2014/main" id="{452F0FE2-20BF-4DA0-8B38-F0D8A1B09265}"/>
            </a:ext>
          </a:extLst>
        </xdr:cNvPr>
        <xdr:cNvPicPr>
          <a:picLocks noChangeAspect="1"/>
        </xdr:cNvPicPr>
      </xdr:nvPicPr>
      <xdr:blipFill>
        <a:blip xmlns:r="http://schemas.openxmlformats.org/officeDocument/2006/relationships" r:embed="rId1"/>
        <a:stretch>
          <a:fillRect/>
        </a:stretch>
      </xdr:blipFill>
      <xdr:spPr>
        <a:xfrm>
          <a:off x="7919357" y="489858"/>
          <a:ext cx="2743200" cy="6730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1058637</xdr:colOff>
      <xdr:row>3</xdr:row>
      <xdr:rowOff>38100</xdr:rowOff>
    </xdr:from>
    <xdr:to>
      <xdr:col>12</xdr:col>
      <xdr:colOff>367394</xdr:colOff>
      <xdr:row>6</xdr:row>
      <xdr:rowOff>115128</xdr:rowOff>
    </xdr:to>
    <xdr:pic>
      <xdr:nvPicPr>
        <xdr:cNvPr id="2" name="Imagen 1">
          <a:extLst>
            <a:ext uri="{FF2B5EF4-FFF2-40B4-BE49-F238E27FC236}">
              <a16:creationId xmlns:a16="http://schemas.microsoft.com/office/drawing/2014/main" id="{94FF245C-D579-4F26-B0D8-C521BB2D3583}"/>
            </a:ext>
          </a:extLst>
        </xdr:cNvPr>
        <xdr:cNvPicPr>
          <a:picLocks noChangeAspect="1"/>
        </xdr:cNvPicPr>
      </xdr:nvPicPr>
      <xdr:blipFill>
        <a:blip xmlns:r="http://schemas.openxmlformats.org/officeDocument/2006/relationships" r:embed="rId1"/>
        <a:stretch>
          <a:fillRect/>
        </a:stretch>
      </xdr:blipFill>
      <xdr:spPr>
        <a:xfrm>
          <a:off x="11868151" y="560614"/>
          <a:ext cx="2824843" cy="6648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741929</xdr:colOff>
      <xdr:row>2</xdr:row>
      <xdr:rowOff>53749</xdr:rowOff>
    </xdr:from>
    <xdr:to>
      <xdr:col>13</xdr:col>
      <xdr:colOff>46264</xdr:colOff>
      <xdr:row>5</xdr:row>
      <xdr:rowOff>146084</xdr:rowOff>
    </xdr:to>
    <xdr:pic>
      <xdr:nvPicPr>
        <xdr:cNvPr id="3" name="Imagen 2">
          <a:extLst>
            <a:ext uri="{FF2B5EF4-FFF2-40B4-BE49-F238E27FC236}">
              <a16:creationId xmlns:a16="http://schemas.microsoft.com/office/drawing/2014/main" id="{94712DBE-617C-4882-943B-175087EB3190}"/>
            </a:ext>
          </a:extLst>
        </xdr:cNvPr>
        <xdr:cNvPicPr>
          <a:picLocks noChangeAspect="1"/>
        </xdr:cNvPicPr>
      </xdr:nvPicPr>
      <xdr:blipFill>
        <a:blip xmlns:r="http://schemas.openxmlformats.org/officeDocument/2006/relationships" r:embed="rId1"/>
        <a:stretch>
          <a:fillRect/>
        </a:stretch>
      </xdr:blipFill>
      <xdr:spPr>
        <a:xfrm>
          <a:off x="7991815" y="380320"/>
          <a:ext cx="2820420" cy="6801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304801</xdr:colOff>
      <xdr:row>2</xdr:row>
      <xdr:rowOff>26415</xdr:rowOff>
    </xdr:to>
    <xdr:pic>
      <xdr:nvPicPr>
        <xdr:cNvPr id="2" name="Imagen 1">
          <a:extLst>
            <a:ext uri="{FF2B5EF4-FFF2-40B4-BE49-F238E27FC236}">
              <a16:creationId xmlns:a16="http://schemas.microsoft.com/office/drawing/2014/main" id="{9FAF656E-794F-4976-BBE4-2A04B4737C8B}"/>
            </a:ext>
          </a:extLst>
        </xdr:cNvPr>
        <xdr:cNvPicPr>
          <a:picLocks noChangeAspect="1"/>
        </xdr:cNvPicPr>
      </xdr:nvPicPr>
      <xdr:blipFill>
        <a:blip xmlns:r="http://schemas.openxmlformats.org/officeDocument/2006/relationships" r:embed="rId1"/>
        <a:stretch>
          <a:fillRect/>
        </a:stretch>
      </xdr:blipFill>
      <xdr:spPr>
        <a:xfrm>
          <a:off x="1" y="0"/>
          <a:ext cx="1809750" cy="4074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843643</xdr:colOff>
      <xdr:row>2</xdr:row>
      <xdr:rowOff>136071</xdr:rowOff>
    </xdr:from>
    <xdr:to>
      <xdr:col>6</xdr:col>
      <xdr:colOff>685801</xdr:colOff>
      <xdr:row>5</xdr:row>
      <xdr:rowOff>115128</xdr:rowOff>
    </xdr:to>
    <xdr:pic>
      <xdr:nvPicPr>
        <xdr:cNvPr id="2" name="Imagen 1">
          <a:extLst>
            <a:ext uri="{FF2B5EF4-FFF2-40B4-BE49-F238E27FC236}">
              <a16:creationId xmlns:a16="http://schemas.microsoft.com/office/drawing/2014/main" id="{A7AC1D03-8CD2-4A28-BA23-2DECC67239E7}"/>
            </a:ext>
          </a:extLst>
        </xdr:cNvPr>
        <xdr:cNvPicPr>
          <a:picLocks noChangeAspect="1"/>
        </xdr:cNvPicPr>
      </xdr:nvPicPr>
      <xdr:blipFill>
        <a:blip xmlns:r="http://schemas.openxmlformats.org/officeDocument/2006/relationships" r:embed="rId1"/>
        <a:stretch>
          <a:fillRect/>
        </a:stretch>
      </xdr:blipFill>
      <xdr:spPr>
        <a:xfrm>
          <a:off x="9048750" y="489857"/>
          <a:ext cx="2743200" cy="67302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dia Rodriguez" refreshedDate="45518.390270717595" createdVersion="8" refreshedVersion="8" minRefreshableVersion="3" recordCount="185" xr:uid="{E495D0AB-62EE-4455-9A50-56FAB35F529B}">
  <cacheSource type="worksheet">
    <worksheetSource ref="C7:F198" sheet="BALANCE GENERAL final"/>
  </cacheSource>
  <cacheFields count="4">
    <cacheField name="Cód. Cuenta PUC/CW" numFmtId="0">
      <sharedItems containsString="0" containsBlank="1" containsNumber="1" containsInteger="1" minValue="130101721" maxValue="2101010200182"/>
    </cacheField>
    <cacheField name="Cuentas" numFmtId="0">
      <sharedItems containsBlank="1"/>
    </cacheField>
    <cacheField name="30/06/2024" numFmtId="0">
      <sharedItems containsString="0" containsBlank="1" containsNumber="1" minValue="-13991494548.949499" maxValue="220380101268.20737"/>
    </cacheField>
    <cacheField name="HOJA BG" numFmtId="0">
      <sharedItems containsBlank="1" count="29">
        <m/>
        <s v="Bancos"/>
        <s v="Títulos de Renta Fija"/>
        <s v="Títulos de Renta Fija en Reporto"/>
        <s v="Intereses a cobrar por inversiones temporarias"/>
        <s v="Menos: Previsión por menor valor"/>
        <s v="Deudores por intermediacion"/>
        <s v="Documentos y Cuentas por Cobrar"/>
        <s v="Cuentas por cobrar a Personas y Empresas relacionadas"/>
        <s v="Otros Activos Corrientes"/>
        <s v="IVA a Pagar"/>
        <s v="Títulos de Renta Variable ANC"/>
        <s v="Acción de la Bolsa de Valores"/>
        <s v="Bienes de Uso"/>
        <s v="(-) Depreciación Acumulada"/>
        <s v="Licencia"/>
        <s v="Programas Informáticos"/>
        <s v="Marcas"/>
        <s v="Gastos de Desarrollo"/>
        <s v="(-) Amortización Acumulada"/>
        <s v="Garantía de Alquiler"/>
        <s v="Acreedores por Intermediación"/>
        <s v="Acreedores varios"/>
        <s v="Sobregiro en cuenta corriente"/>
        <s v="Deudas con terceros por operaciones de reporto"/>
        <s v="Otros Pasivos Corrientes"/>
        <s v="Aportes y Retenciones a Pagar"/>
        <s v="Impuesto a la Renta a Pagar"/>
        <s v="Retenciones de Impuesto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5">
  <r>
    <m/>
    <s v="ACTIVO "/>
    <n v="220380101268.20737"/>
    <x v="0"/>
  </r>
  <r>
    <n v="1102010500111"/>
    <s v="Banco ITAU Cta Cte N°40000054/1"/>
    <n v="5835000"/>
    <x v="1"/>
  </r>
  <r>
    <n v="1102010500112"/>
    <s v="Banco ITAU Cta Cte N°40000054/3"/>
    <n v="7000000"/>
    <x v="1"/>
  </r>
  <r>
    <n v="1102010500113"/>
    <s v="Banco Atlas Cta Cte N°1150897"/>
    <n v="7000000"/>
    <x v="1"/>
  </r>
  <r>
    <n v="1102010500114"/>
    <s v="Banco Nacional de Fomento N°821857/4"/>
    <n v="6154500"/>
    <x v="1"/>
  </r>
  <r>
    <n v="1102010500115"/>
    <s v="Banco GNB Cta Cte Gs. N°12798011 - 3"/>
    <n v="8000000"/>
    <x v="1"/>
  </r>
  <r>
    <n v="1102010500117"/>
    <s v="Banco Rio Cta. Cte. Nro. 08-868320-08"/>
    <n v="2000000"/>
    <x v="1"/>
  </r>
  <r>
    <n v="1102010500118"/>
    <s v="Bancop Cta. Cte. Nro. 410225649 Gs."/>
    <n v="3500000"/>
    <x v="1"/>
  </r>
  <r>
    <n v="1102010500120"/>
    <s v="Banco Sudameris Cta. Cte. N° 5125281"/>
    <n v="4665111"/>
    <x v="1"/>
  </r>
  <r>
    <n v="1102010500121"/>
    <s v="Banco Sudameris Cta.Cte. Nº 8054126 Gs"/>
    <n v="85816015.692871094"/>
    <x v="1"/>
  </r>
  <r>
    <n v="1102010700113"/>
    <s v="Visión Banco Caja de Ahorro N°13352758"/>
    <n v="3000000"/>
    <x v="1"/>
  </r>
  <r>
    <n v="1102010700114"/>
    <s v="Banco Atlas Caja de Ahorro N°1150895"/>
    <n v="300927"/>
    <x v="1"/>
  </r>
  <r>
    <n v="1102010700115"/>
    <s v="Banco Río Caja de Ahorro N°01-00391570-0"/>
    <n v="485525"/>
    <x v="1"/>
  </r>
  <r>
    <n v="1102010700119"/>
    <s v="Banco Continental Caja de Ahorro N°01-00"/>
    <n v="5520550"/>
    <x v="1"/>
  </r>
  <r>
    <n v="1102010700120"/>
    <s v="Banco Familiar  Caja de Ahorro N°00-0231"/>
    <n v="3800000"/>
    <x v="1"/>
  </r>
  <r>
    <n v="1102010700112"/>
    <s v="Banco Interfisa C.A. N°1027186 Gs."/>
    <n v="788027"/>
    <x v="1"/>
  </r>
  <r>
    <n v="1102010700122"/>
    <s v="Sudameris Bank C.A. Gs N°"/>
    <n v="2239001900.998291"/>
    <x v="1"/>
  </r>
  <r>
    <n v="1102010900111"/>
    <s v="Financiera Solar Cta Cte N°185554"/>
    <n v="500000"/>
    <x v="1"/>
  </r>
  <r>
    <n v="1102010900116"/>
    <s v="FIC de Finanzas Caja de Ahorro N°0131001"/>
    <n v="299722"/>
    <x v="1"/>
  </r>
  <r>
    <n v="1102010900117"/>
    <s v="Finexpar Caja de Ahorro N°155007484"/>
    <n v="2157534"/>
    <x v="1"/>
  </r>
  <r>
    <n v="1102010500212"/>
    <s v="Banco ITAU Cta.Cte. N° 400000060 USD"/>
    <n v="45039112.072000027"/>
    <x v="1"/>
  </r>
  <r>
    <n v="1102010500210"/>
    <s v="Sudameris Bank Cta. Cte Nro. 8054126 USD."/>
    <n v="2702894329.972168"/>
    <x v="1"/>
  </r>
  <r>
    <n v="1102010500213"/>
    <s v="Banco ITAU Cta.Cte. N° 400000061 USD"/>
    <n v="45203880.40550001"/>
    <x v="1"/>
  </r>
  <r>
    <n v="1102010500122"/>
    <s v="Banco Sudameris Cta. Cte. N° 5125281 USD"/>
    <n v="914324.25919999182"/>
    <x v="1"/>
  </r>
  <r>
    <n v="1102010500214"/>
    <s v="Banco Atlas Cta Cte N° 1150898 USD"/>
    <n v="43365438.363599993"/>
    <x v="1"/>
  </r>
  <r>
    <n v="1102010500216"/>
    <s v="Banco Nacional de Fomento CC USD"/>
    <n v="19840417.854199998"/>
    <x v="1"/>
  </r>
  <r>
    <n v="1102010500217"/>
    <s v="Banco Sudameris Cta. Cte US$ Nº 4047569"/>
    <n v="823002.2"/>
    <x v="1"/>
  </r>
  <r>
    <n v="1102010500218"/>
    <s v="Banco Río Cta. Cte. Nro. 0879416006 USD"/>
    <n v="7533980"/>
    <x v="1"/>
  </r>
  <r>
    <n v="1102010500219"/>
    <s v="Bancop Cta. Cte. Nro 410225657 USD"/>
    <n v="14667528.580997467"/>
    <x v="1"/>
  </r>
  <r>
    <n v="1102010700123"/>
    <s v="Citibank Ahorro a la Vista USD N° 519876"/>
    <n v="463649.50539999997"/>
    <x v="1"/>
  </r>
  <r>
    <n v="1102010700124"/>
    <s v="Banco Continental Caja de Ahorro USD N°"/>
    <n v="3839240.9321994781"/>
    <x v="1"/>
  </r>
  <r>
    <n v="1102010700126"/>
    <s v="Banco Río Caja de Ahorro Nro. 8270013240 USD"/>
    <n v="2260269.641998291"/>
    <x v="1"/>
  </r>
  <r>
    <n v="1102010700127"/>
    <s v="Banco Interfisa C.A. N° 10290848 USD"/>
    <n v="7560650"/>
    <x v="1"/>
  </r>
  <r>
    <n v="1102010700128"/>
    <s v="Sudameris Bank C.A. Nro. 8054126 USD"/>
    <n v="2227784701.2504883"/>
    <x v="1"/>
  </r>
  <r>
    <n v="1102010900121"/>
    <s v="FIC S.A. de Finanzas C.C. 0131001281"/>
    <n v="2260193.7567999959"/>
    <x v="1"/>
  </r>
  <r>
    <n v="1102010900124"/>
    <s v="Financiera El Comercio Caja de Ahorro N°"/>
    <n v="38729380"/>
    <x v="1"/>
  </r>
  <r>
    <n v="1102010900126"/>
    <s v="Solar C.A. N° 0187071"/>
    <n v="753397.64999999106"/>
    <x v="1"/>
  </r>
  <r>
    <n v="120101150022"/>
    <s v="Bonos Subordinados - USD"/>
    <n v="75339800"/>
    <x v="2"/>
  </r>
  <r>
    <n v="120101150011"/>
    <s v="CDA - GS"/>
    <n v="3446712329"/>
    <x v="2"/>
  </r>
  <r>
    <n v="120101150031"/>
    <s v="Bonos Corporativos - GS"/>
    <n v="5137000000"/>
    <x v="2"/>
  </r>
  <r>
    <n v="120101150032"/>
    <s v="Bonos Corporativos - USD"/>
    <n v="6968931500"/>
    <x v="2"/>
  </r>
  <r>
    <n v="12010125001"/>
    <s v="Bonos en el exterior"/>
    <n v="33902910000"/>
    <x v="2"/>
  </r>
  <r>
    <n v="13080217001"/>
    <s v="Intereses a cobrar  Bonos en el exterior"/>
    <n v="11617428121.566399"/>
    <x v="2"/>
  </r>
  <r>
    <n v="13080217002"/>
    <s v="(-) Intereses a devengar Bonos en el exterior"/>
    <n v="-10473088803.207001"/>
    <x v="2"/>
  </r>
  <r>
    <n v="220101130011"/>
    <s v="Diferencial de precios (-) Bonos del exterior USD"/>
    <n v="-11129371150.5448"/>
    <x v="2"/>
  </r>
  <r>
    <n v="120101170022"/>
    <s v="Bonos Subordinados - USD VINCULADAS"/>
    <n v="444504820"/>
    <x v="2"/>
  </r>
  <r>
    <n v="120101190011"/>
    <s v="CDA  Repo Gs."/>
    <n v="17200000000"/>
    <x v="3"/>
  </r>
  <r>
    <n v="120101190021"/>
    <s v="Bonos Subordinados Repo Gs."/>
    <n v="260000000"/>
    <x v="3"/>
  </r>
  <r>
    <n v="120101190031"/>
    <s v="Bonos Corporativos Repo Gs."/>
    <n v="29456000000"/>
    <x v="3"/>
  </r>
  <r>
    <n v="120101190041"/>
    <s v="Bonos Financieros Repo Gs."/>
    <n v="12800000000"/>
    <x v="3"/>
  </r>
  <r>
    <n v="120101190032"/>
    <s v="Bonos Corporativos Repo USD"/>
    <n v="52067335780"/>
    <x v="3"/>
  </r>
  <r>
    <n v="120101190022"/>
    <s v="Bonos Subordinados Repo USD"/>
    <n v="9990057480"/>
    <x v="3"/>
  </r>
  <r>
    <n v="120101190042"/>
    <s v="Bonos Financieros Repo USD"/>
    <n v="5311455900"/>
    <x v="3"/>
  </r>
  <r>
    <n v="120101190012"/>
    <s v="CDA  Repo USD"/>
    <n v="20714709500"/>
    <x v="3"/>
  </r>
  <r>
    <n v="130802130011"/>
    <s v="Int. a Cobrar - CDA - Gs"/>
    <n v="6753216236.0318565"/>
    <x v="4"/>
  </r>
  <r>
    <n v="130802130012"/>
    <s v="Int. a Cobrar - CDA - USD"/>
    <n v="2835351437.4882989"/>
    <x v="4"/>
  </r>
  <r>
    <n v="130802130031"/>
    <s v="Int. a Cobrar - Bonos Subord. - Gs"/>
    <n v="175019178.09999999"/>
    <x v="4"/>
  </r>
  <r>
    <n v="130802130032"/>
    <s v="Int. a Cobrar - Bonos Subord. - USD"/>
    <n v="24219681.592993528"/>
    <x v="4"/>
  </r>
  <r>
    <n v="130802130051"/>
    <s v="Int. a Cobrar - Bonos Corporativos - Gs"/>
    <n v="9571865342.482933"/>
    <x v="4"/>
  </r>
  <r>
    <n v="130802130052"/>
    <s v="Int. a Cobrar - Bonos Corporativos - USD"/>
    <n v="15876565405.761515"/>
    <x v="4"/>
  </r>
  <r>
    <n v="130802130071"/>
    <s v="Int. a Cobrar - Bonos Financieros - Gs"/>
    <n v="1170130410.9400001"/>
    <x v="4"/>
  </r>
  <r>
    <n v="130802150032"/>
    <s v="Int a Cobrar  - Bonos Sub USD VINC."/>
    <n v="4303949655.2523994"/>
    <x v="4"/>
  </r>
  <r>
    <n v="130802150072"/>
    <s v="Int. a Cobrar - Bonos Financieros - USD"/>
    <n v="697204984.52772355"/>
    <x v="4"/>
  </r>
  <r>
    <n v="130802130021"/>
    <s v="Int. a Deveng. CDA - Gs"/>
    <n v="-6673494432.3500004"/>
    <x v="4"/>
  </r>
  <r>
    <n v="130802130022"/>
    <s v="Int. a Deveng. CDA - USD"/>
    <n v="-2522283619.3180003"/>
    <x v="4"/>
  </r>
  <r>
    <n v="130802130041"/>
    <s v="Int. a Deveng. Bonos Sub. - Gs"/>
    <n v="-159917808.19999999"/>
    <x v="4"/>
  </r>
  <r>
    <n v="130802130042"/>
    <s v="Int. a Deveng. Bonos Sub. - USD"/>
    <n v="-20738053.991400003"/>
    <x v="4"/>
  </r>
  <r>
    <n v="130802130061"/>
    <s v="Int. a Deveng. Bonos Corp. - Gs"/>
    <n v="-8136209305.4600019"/>
    <x v="4"/>
  </r>
  <r>
    <n v="130802130062"/>
    <s v="Int. a Deveng. Bonos Corp. - USD"/>
    <n v="-13782683162.817299"/>
    <x v="4"/>
  </r>
  <r>
    <n v="130802130081"/>
    <s v="Int. a Deveng. Bonos Fin. - Gs"/>
    <n v="-752990684.88999987"/>
    <x v="4"/>
  </r>
  <r>
    <n v="130802150042"/>
    <s v="Int. a Deveng. Bonos Sub USD VINC."/>
    <n v="-3908870375.7864003"/>
    <x v="4"/>
  </r>
  <r>
    <n v="130802150082"/>
    <s v="Int. a Deveng. Bonos Finan. - USD VINC."/>
    <n v="-486936814.59090012"/>
    <x v="4"/>
  </r>
  <r>
    <n v="120101210012"/>
    <s v="Diferencial de Precio Positivo no Amortizado - CDA"/>
    <n v="206747538.48950005"/>
    <x v="5"/>
  </r>
  <r>
    <n v="120101210031"/>
    <s v="Dif. de Precio (+) Bonos corporativos Gs."/>
    <n v="11812349.300000012"/>
    <x v="5"/>
  </r>
  <r>
    <n v="220101100012"/>
    <s v="Diferencial de Precio (-) CDA Gs."/>
    <n v="-410636.79999999702"/>
    <x v="5"/>
  </r>
  <r>
    <n v="220101100031"/>
    <s v="Diferencial de Precio (-) Bonos corporativos Gs."/>
    <n v="-1056125.8999999985"/>
    <x v="5"/>
  </r>
  <r>
    <n v="220101120012"/>
    <s v="Dif. de Precio (-) CDA vinculados USD"/>
    <n v="-37257389.419500001"/>
    <x v="5"/>
  </r>
  <r>
    <n v="130101510021"/>
    <s v="Deudores por servicios de intermediación bursatil renta fija Gs."/>
    <n v="517927649.38790894"/>
    <x v="6"/>
  </r>
  <r>
    <n v="130101510022"/>
    <s v="Deudores por servicios de intermediación bursatil renta fija USD."/>
    <n v="449204931.92860031"/>
    <x v="6"/>
  </r>
  <r>
    <n v="130101721"/>
    <s v="Cupones Pendientes de Reembolso GS"/>
    <n v="407756931"/>
    <x v="7"/>
  </r>
  <r>
    <n v="130101722"/>
    <s v="Cupones Pendientes de Reembolso USD"/>
    <n v="319035574.84039998"/>
    <x v="7"/>
  </r>
  <r>
    <n v="130101723"/>
    <s v="Operaciones a Liquidar Gs"/>
    <n v="3392135"/>
    <x v="7"/>
  </r>
  <r>
    <n v="130101724"/>
    <s v="Operaciones a Liquidar USD"/>
    <n v="4075506.6199999996"/>
    <x v="7"/>
  </r>
  <r>
    <n v="130101630011"/>
    <s v="Servicios Prestados por cobrar - Gs"/>
    <n v="6600000"/>
    <x v="7"/>
  </r>
  <r>
    <n v="130101630013"/>
    <s v="Otras cuentas por cobrar - Gs"/>
    <n v="62784675"/>
    <x v="7"/>
  </r>
  <r>
    <n v="130101630014"/>
    <s v="Otras cuentas por cobrar - USD"/>
    <n v="11739673.559999999"/>
    <x v="7"/>
  </r>
  <r>
    <n v="130101650011"/>
    <s v="Cuentas a cobrar personas y empresas relacionadas - GS"/>
    <n v="577078195.54299998"/>
    <x v="8"/>
  </r>
  <r>
    <n v="130101650012"/>
    <s v="Cuentas a cobrar personas y empresas relacionadas - USD"/>
    <n v="113009700.41999999"/>
    <x v="8"/>
  </r>
  <r>
    <n v="13040191001"/>
    <s v="Anticipos de IRE"/>
    <n v="67256865"/>
    <x v="9"/>
  </r>
  <r>
    <n v="13040191004"/>
    <s v="IVA CF 10%"/>
    <n v="233363.70961636305"/>
    <x v="10"/>
  </r>
  <r>
    <n v="130401870011"/>
    <s v="Anticipos a Proveedores GS"/>
    <n v="966500"/>
    <x v="9"/>
  </r>
  <r>
    <n v="130401870012"/>
    <s v="Anticipos a Proveedores USD"/>
    <n v="25474282.462500006"/>
    <x v="9"/>
  </r>
  <r>
    <n v="130401870021"/>
    <s v="Anticipos a rendir - Varios Gs."/>
    <n v="1000000"/>
    <x v="9"/>
  </r>
  <r>
    <n v="130401970072"/>
    <s v="Aranceles BVPASA"/>
    <n v="43600500"/>
    <x v="9"/>
  </r>
  <r>
    <n v="130401970102"/>
    <s v="Insumos de Computación"/>
    <n v="694168"/>
    <x v="9"/>
  </r>
  <r>
    <n v="130401970012"/>
    <s v="Gastos Pagados por Adelantado a Amortizar"/>
    <n v="60006134.090000004"/>
    <x v="9"/>
  </r>
  <r>
    <n v="130401970101"/>
    <s v="Suscripciones Pagadas por Adelantado"/>
    <n v="59234175"/>
    <x v="9"/>
  </r>
  <r>
    <n v="130401970104"/>
    <s v="Gastos de Patente Comercial"/>
    <n v="37655998"/>
    <x v="9"/>
  </r>
  <r>
    <n v="130401970041"/>
    <s v="Cauciones"/>
    <n v="2952499"/>
    <x v="9"/>
  </r>
  <r>
    <n v="12020131009"/>
    <s v="Acciones en AFPISA"/>
    <n v="14742607600"/>
    <x v="11"/>
  </r>
  <r>
    <n v="12020133001"/>
    <s v="Acción de la  Bolsa de Valores BVPASA"/>
    <n v="1003000000"/>
    <x v="12"/>
  </r>
  <r>
    <n v="14010225012"/>
    <s v="Instalaciones"/>
    <n v="131166820.45"/>
    <x v="13"/>
  </r>
  <r>
    <n v="14010225006"/>
    <s v="Muebles y Útiles"/>
    <n v="253709631"/>
    <x v="13"/>
  </r>
  <r>
    <n v="14010225008"/>
    <s v="Equipos de Informática"/>
    <n v="626303199.59320009"/>
    <x v="13"/>
  </r>
  <r>
    <n v="14010225016"/>
    <s v="Mejora en Predio Ajeno"/>
    <n v="316522493"/>
    <x v="13"/>
  </r>
  <r>
    <n v="14010225013"/>
    <s v="(-) Depreciación Acumulada  Instalaciones"/>
    <n v="-27571620"/>
    <x v="14"/>
  </r>
  <r>
    <n v="14010225007"/>
    <s v="(-) Depreciación Acumulada  Muebles y Útiles"/>
    <n v="-113003689"/>
    <x v="14"/>
  </r>
  <r>
    <n v="14010225009"/>
    <s v="(-) Depreciación Acumulada  Equipos de Informática"/>
    <n v="-431910435"/>
    <x v="14"/>
  </r>
  <r>
    <n v="14010225017"/>
    <s v="(-) Depreciación Acumulada  Mejora en Predio Ajeno"/>
    <n v="-79130628"/>
    <x v="14"/>
  </r>
  <r>
    <n v="15010227002"/>
    <s v="Licencias Informáticas"/>
    <n v="587190835.02810001"/>
    <x v="15"/>
  </r>
  <r>
    <n v="15010227003"/>
    <s v="Software Informático"/>
    <n v="777550871"/>
    <x v="16"/>
  </r>
  <r>
    <n v="15010227001"/>
    <s v="Marcas y Patentes"/>
    <n v="8000000"/>
    <x v="17"/>
  </r>
  <r>
    <n v="15010227004"/>
    <s v="Gastos de Constitución"/>
    <n v="36179280"/>
    <x v="18"/>
  </r>
  <r>
    <n v="15010227005"/>
    <s v="Programas informaticos en desarrollo"/>
    <n v="195179096.18000001"/>
    <x v="16"/>
  </r>
  <r>
    <n v="15010227902"/>
    <s v="(-) Amortización Acumulada Licencias informáticas"/>
    <n v="-259790135"/>
    <x v="19"/>
  </r>
  <r>
    <n v="15010227901"/>
    <s v="(-) Amortización Acumulada  marcas y patentes"/>
    <n v="-7200002"/>
    <x v="19"/>
  </r>
  <r>
    <n v="15010227904"/>
    <s v="(-) Amortización Acumulada - Gastos de Constitución"/>
    <n v="-36179293"/>
    <x v="19"/>
  </r>
  <r>
    <n v="15010227903"/>
    <s v="(-) Amortización Acumulada - Software informàtico"/>
    <n v="-609494529"/>
    <x v="19"/>
  </r>
  <r>
    <n v="13040195001"/>
    <s v="Garantía de alquiler"/>
    <n v="12374918"/>
    <x v="20"/>
  </r>
  <r>
    <m/>
    <m/>
    <m/>
    <x v="0"/>
  </r>
  <r>
    <m/>
    <s v="PASIVO  "/>
    <n v="184784590512.84561"/>
    <x v="0"/>
  </r>
  <r>
    <n v="23010131001"/>
    <s v="Operaciones a Liquidar - Gs"/>
    <n v="-13991494548.949499"/>
    <x v="21"/>
  </r>
  <r>
    <n v="23010131002"/>
    <s v="Operaciones a Liquidar - USD"/>
    <n v="248064603.70800781"/>
    <x v="21"/>
  </r>
  <r>
    <n v="23010131005"/>
    <s v="Cupones Cobrados de Clientes - GS"/>
    <n v="43317485"/>
    <x v="21"/>
  </r>
  <r>
    <n v="23010131006"/>
    <s v="Cupones Cobrados de Clientes - USD"/>
    <n v="104659565.7811"/>
    <x v="21"/>
  </r>
  <r>
    <n v="23010131004"/>
    <s v="Operaciones a Liquidar Terceros - USD"/>
    <n v="15498472.238799999"/>
    <x v="21"/>
  </r>
  <r>
    <n v="210101020031"/>
    <s v="Anticipo de clientes"/>
    <n v="11671183"/>
    <x v="21"/>
  </r>
  <r>
    <n v="210101020032"/>
    <s v="Anticipo de Clientes USD"/>
    <n v="544770.38500000001"/>
    <x v="21"/>
  </r>
  <r>
    <n v="2101010200180"/>
    <s v="Proveedores Gs."/>
    <n v="118333479.45"/>
    <x v="22"/>
  </r>
  <r>
    <n v="2101010200181"/>
    <s v="Proveedores USD"/>
    <n v="224277975.94"/>
    <x v="22"/>
  </r>
  <r>
    <n v="2101010200182"/>
    <s v="Proveedores del exterior USD"/>
    <n v="21120428"/>
    <x v="22"/>
  </r>
  <r>
    <n v="24010134004"/>
    <s v="Tarjeta de Credito a pagar partes vinculadas"/>
    <n v="-655949"/>
    <x v="23"/>
  </r>
  <r>
    <n v="240101320011"/>
    <s v="Sobregiro en cuenta Gs. - vinculadas"/>
    <n v="9692596599"/>
    <x v="23"/>
  </r>
  <r>
    <n v="240101320012"/>
    <s v="Sobregiro en cuenta Gs. otros bancos"/>
    <n v="196993863"/>
    <x v="23"/>
  </r>
  <r>
    <n v="240101320013"/>
    <s v="Sobregiro en cuenta USD - vinculadas"/>
    <n v="40334557472.141502"/>
    <x v="23"/>
  </r>
  <r>
    <n v="230101140011"/>
    <s v="Acreedores Títulos Renta Fija CDA  en Repo Gs."/>
    <n v="17294171110"/>
    <x v="24"/>
  </r>
  <r>
    <n v="230101140021"/>
    <s v="Acreedores Títulos Renta Fija Bonos Subordinados en Repo Gs."/>
    <n v="256082192"/>
    <x v="24"/>
  </r>
  <r>
    <n v="230101140031"/>
    <s v="Acreedores Títulos Renta Fija Bonos Corporativos en Repo Gs."/>
    <n v="28144665995.300003"/>
    <x v="24"/>
  </r>
  <r>
    <n v="230101140041"/>
    <s v="Acreedores Títulos Renta Fija Bonos Financieros en Repo Gs."/>
    <n v="11286615671"/>
    <x v="24"/>
  </r>
  <r>
    <n v="230101140012"/>
    <s v="Acreedores Títulos Renta Fija CDA  en Repo USD"/>
    <n v="20874457456.143188"/>
    <x v="24"/>
  </r>
  <r>
    <n v="230101140022"/>
    <s v="Acreedores Títulos Renta Fija Bonos Subordinados en Repo USD"/>
    <n v="9906723541.4304943"/>
    <x v="24"/>
  </r>
  <r>
    <n v="230101140032"/>
    <s v="Acreedores Títulos Renta Fija Bonos Corporativos en Repo USD"/>
    <n v="52013073318.551331"/>
    <x v="24"/>
  </r>
  <r>
    <n v="230101140042"/>
    <s v="Acreedores Títulos Renta Fija Bonos Financieros en Repo USD"/>
    <n v="5290848472.9573822"/>
    <x v="24"/>
  </r>
  <r>
    <n v="230101260031"/>
    <s v="Intereses a pagar Acreedores Títulos Renta Fija Bonos Corporativos en Repo Gs."/>
    <n v="414296952.97999954"/>
    <x v="24"/>
  </r>
  <r>
    <n v="230101260021"/>
    <s v="Intereses a pagar Acreedores Títulos Renta Fija Bonos Subordinados en Repo Gs."/>
    <n v="9206681"/>
    <x v="24"/>
  </r>
  <r>
    <n v="230101260041"/>
    <s v="Intereses a pagar Acreedores Títulos Renta Fija Bonos Financieros en Repo Gs."/>
    <n v="316983828"/>
    <x v="24"/>
  </r>
  <r>
    <n v="230101260011"/>
    <s v="Intereses a pagar Acreedores Tírulos Renta Fija CDA en Repo Gs."/>
    <n v="31319676"/>
    <x v="24"/>
  </r>
  <r>
    <n v="230101260032"/>
    <s v="Intereses a pagar Acreedores Títulos Renta Fija Bonos Corporativos en Repo USD"/>
    <n v="451450132.01420426"/>
    <x v="24"/>
  </r>
  <r>
    <n v="230101260022"/>
    <s v="Intereses a pagar Acreedores Títulos Renta Fija Bonos Subordinados en Repo USD"/>
    <n v="177514441.05448455"/>
    <x v="24"/>
  </r>
  <r>
    <n v="230101260042"/>
    <s v="Intereses a pagar Acreedores Títulos Renta Fija Bonos Financieros en Repo USD"/>
    <n v="95127768.654064417"/>
    <x v="24"/>
  </r>
  <r>
    <n v="230101260012"/>
    <s v="Intereses a pagar Acreedores Títulos Renta Fija CDA en Repo USD"/>
    <n v="213042161.37220001"/>
    <x v="24"/>
  </r>
  <r>
    <n v="230101260101"/>
    <s v="(-) Intereses a devengar Acreedores Títulos Renta Fija Bonos Corporativos en Repo Gs."/>
    <n v="-128604519.2027998"/>
    <x v="24"/>
  </r>
  <r>
    <n v="230101260091"/>
    <s v="(-) Intereses a devengar Acreedores Títulos Renta Fija Bonos Subordinados en Repo Gs."/>
    <n v="-3255401"/>
    <x v="24"/>
  </r>
  <r>
    <n v="230101260111"/>
    <s v="(-) Intereses a devengar Acreedores Títulos Renta Fija Bonos Financieros en Repo Gs."/>
    <n v="-78728010"/>
    <x v="24"/>
  </r>
  <r>
    <n v="230101260081"/>
    <s v="(-) Intereses a devengar Acreedores Títulos Renta Fija CDA en Repo Gs."/>
    <n v="-17295052"/>
    <x v="24"/>
  </r>
  <r>
    <n v="230101260102"/>
    <s v="(-) Intereses a devengar Acreedores Títulos Renta Fija Bonos Corporativos en Repo USD"/>
    <n v="-222317371.29994559"/>
    <x v="24"/>
  </r>
  <r>
    <n v="230101260092"/>
    <s v="(-) Intereses a devengar Acreedores Títulos Renta Fija Bonos Subordinados en Repo USD"/>
    <n v="-51597394.304507494"/>
    <x v="24"/>
  </r>
  <r>
    <n v="230101260112"/>
    <s v="(-) Intereses a devengar Acreedores Títulos Renta Fija Bonos Financieros en Repo USD"/>
    <n v="-23167074.905493557"/>
    <x v="24"/>
  </r>
  <r>
    <n v="230101260082"/>
    <s v="(-) Intereses a devengar Acreedores Títulos Renta Fija CDA en Repo USD"/>
    <n v="-104298849.21219638"/>
    <x v="24"/>
  </r>
  <r>
    <n v="25010140023"/>
    <s v="Retribuciones especiales a Pagar"/>
    <n v="407612610"/>
    <x v="25"/>
  </r>
  <r>
    <n v="25010140007"/>
    <s v="Aguinaldos a pagar"/>
    <n v="161594023"/>
    <x v="25"/>
  </r>
  <r>
    <n v="25010140009"/>
    <s v="Aportes y Retenciones a pagar"/>
    <n v="120433221"/>
    <x v="26"/>
  </r>
  <r>
    <n v="25010140008"/>
    <s v="Vacaciones a pagar"/>
    <n v="28006436"/>
    <x v="25"/>
  </r>
  <r>
    <n v="25010142001"/>
    <s v="IRE a pagar"/>
    <n v="238284488"/>
    <x v="27"/>
  </r>
  <r>
    <n v="25010142002"/>
    <s v="Impuesto al Valor Agregado a pagar"/>
    <n v="40162214.476089478"/>
    <x v="10"/>
  </r>
  <r>
    <n v="25010142005"/>
    <s v="Retención IVA a pagar"/>
    <n v="368872"/>
    <x v="28"/>
  </r>
  <r>
    <n v="25010142004"/>
    <s v="Retención Impuesto a la Renta no Residente a pagar"/>
    <n v="694553"/>
    <x v="28"/>
  </r>
  <r>
    <n v="25010140016"/>
    <s v="Gastos de Marketing a Pagar"/>
    <n v="77161098"/>
    <x v="25"/>
  </r>
  <r>
    <n v="25010140012"/>
    <s v="Honorarios Auditoría Externa a pagar"/>
    <n v="60282182.549999997"/>
    <x v="25"/>
  </r>
  <r>
    <n v="25010140004"/>
    <s v="Honorarios Abogados a pagar"/>
    <n v="73500000"/>
    <x v="25"/>
  </r>
  <r>
    <n v="25010140024"/>
    <s v="Capacitación del Personal a Pagar"/>
    <n v="38284263.685400002"/>
    <x v="25"/>
  </r>
  <r>
    <n v="25010140025"/>
    <s v="Comisiones a Pagar"/>
    <n v="170740946"/>
    <x v="25"/>
  </r>
  <r>
    <n v="25010140014"/>
    <s v="Fondo Proyectos de Innovacion a Pagar "/>
    <n v="36249999"/>
    <x v="25"/>
  </r>
  <r>
    <n v="250101400101"/>
    <s v="Fondos de Garantía BVPASA a pagar Gs"/>
    <n v="12018927"/>
    <x v="25"/>
  </r>
  <r>
    <n v="250101400102"/>
    <s v="Fondos de Garantía BVPASA a pagar USD"/>
    <n v="5351614.9068"/>
    <x v="25"/>
  </r>
  <r>
    <n v="25010140015"/>
    <s v="Diágnostico/Plan Táctico Integral a Pag."/>
    <n v="13427437"/>
    <x v="25"/>
  </r>
  <r>
    <n v="25010140022"/>
    <s v="Demostraciones y agasajos a pagar"/>
    <n v="63019592"/>
    <x v="25"/>
  </r>
  <r>
    <n v="25010140020"/>
    <s v="Custodia y Admin. de Titulos a Pagar"/>
    <n v="65596909"/>
    <x v="25"/>
  </r>
  <r>
    <n v="25010140021"/>
    <s v="Custodia de Legajos a Pagar"/>
    <n v="6000000"/>
    <x v="25"/>
  </r>
  <r>
    <m/>
    <s v="PATRIMONIO NETO"/>
    <n v="33135050811"/>
    <x v="0"/>
  </r>
  <r>
    <n v="31010502001"/>
    <s v="Capital integrado en efectivo"/>
    <n v="30000000000"/>
    <x v="0"/>
  </r>
  <r>
    <n v="31020504001"/>
    <s v="Aportes irrevocables para integración de capital"/>
    <n v="2487139772"/>
    <x v="0"/>
  </r>
  <r>
    <n v="31030506006"/>
    <s v="Superávit por revaluación de acciones"/>
    <n v="253000000"/>
    <x v="0"/>
  </r>
  <r>
    <n v="31030506001"/>
    <s v="Reserva legal"/>
    <n v="394911039"/>
    <x v="0"/>
  </r>
  <r>
    <n v="31040518001"/>
    <s v="Utilidad del Periodo"/>
    <n v="2460459944.3617554"/>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B85820A-EFF2-4C27-920D-8DAF3F0E2A23}" name="TablaDinámica1"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3:C33" firstHeaderRow="1" firstDataRow="1" firstDataCol="1"/>
  <pivotFields count="4">
    <pivotField showAll="0"/>
    <pivotField showAll="0"/>
    <pivotField dataField="1" showAll="0"/>
    <pivotField axis="axisRow" showAll="0">
      <items count="30">
        <item x="19"/>
        <item x="14"/>
        <item x="12"/>
        <item x="21"/>
        <item x="22"/>
        <item x="26"/>
        <item x="1"/>
        <item x="13"/>
        <item x="8"/>
        <item x="24"/>
        <item x="6"/>
        <item x="7"/>
        <item x="20"/>
        <item x="18"/>
        <item x="27"/>
        <item x="4"/>
        <item x="10"/>
        <item x="15"/>
        <item x="17"/>
        <item x="5"/>
        <item x="9"/>
        <item x="25"/>
        <item x="16"/>
        <item x="28"/>
        <item x="23"/>
        <item x="2"/>
        <item x="3"/>
        <item x="11"/>
        <item x="0"/>
        <item t="default"/>
      </items>
    </pivotField>
  </pivotFields>
  <rowFields count="1">
    <field x="3"/>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Items count="1">
    <i/>
  </colItems>
  <dataFields count="1">
    <dataField name="Suma de 30/06/2024" fld="2" baseField="0" baseItem="0" numFmtId="171"/>
  </dataFields>
  <formats count="7">
    <format dxfId="21">
      <pivotArea outline="0" collapsedLevelsAreSubtotals="1" fieldPosition="0"/>
    </format>
    <format dxfId="20">
      <pivotArea dataOnly="0" labelOnly="1" outline="0" axis="axisValues" fieldPosition="0"/>
    </format>
    <format dxfId="19">
      <pivotArea collapsedLevelsAreSubtotals="1" fieldPosition="0">
        <references count="1">
          <reference field="3" count="1">
            <x v="6"/>
          </reference>
        </references>
      </pivotArea>
    </format>
    <format dxfId="18">
      <pivotArea collapsedLevelsAreSubtotals="1" fieldPosition="0">
        <references count="1">
          <reference field="3" count="1">
            <x v="25"/>
          </reference>
        </references>
      </pivotArea>
    </format>
    <format dxfId="17">
      <pivotArea collapsedLevelsAreSubtotals="1" fieldPosition="0">
        <references count="1">
          <reference field="3" count="1">
            <x v="26"/>
          </reference>
        </references>
      </pivotArea>
    </format>
    <format dxfId="16">
      <pivotArea collapsedLevelsAreSubtotals="1" fieldPosition="0">
        <references count="1">
          <reference field="3" count="1">
            <x v="15"/>
          </reference>
        </references>
      </pivotArea>
    </format>
    <format dxfId="15">
      <pivotArea collapsedLevelsAreSubtotals="1" fieldPosition="0">
        <references count="1">
          <reference field="3" count="1">
            <x v="1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3D53781-0701-4A1E-86C3-6B98B890EBBB}" name="TablaDinámica1"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3:C33" firstHeaderRow="1" firstDataRow="1" firstDataCol="1"/>
  <pivotFields count="4">
    <pivotField showAll="0"/>
    <pivotField showAll="0"/>
    <pivotField dataField="1" showAll="0"/>
    <pivotField axis="axisRow" showAll="0">
      <items count="30">
        <item x="19"/>
        <item x="14"/>
        <item x="12"/>
        <item x="21"/>
        <item x="22"/>
        <item x="26"/>
        <item x="1"/>
        <item x="13"/>
        <item x="8"/>
        <item x="24"/>
        <item x="6"/>
        <item x="7"/>
        <item x="20"/>
        <item x="18"/>
        <item x="27"/>
        <item x="4"/>
        <item x="10"/>
        <item x="15"/>
        <item x="17"/>
        <item x="5"/>
        <item x="9"/>
        <item x="25"/>
        <item x="16"/>
        <item x="28"/>
        <item x="23"/>
        <item x="2"/>
        <item x="3"/>
        <item x="11"/>
        <item x="0"/>
        <item t="default"/>
      </items>
    </pivotField>
  </pivotFields>
  <rowFields count="1">
    <field x="3"/>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Items count="1">
    <i/>
  </colItems>
  <dataFields count="1">
    <dataField name="Suma de 30/06/2024" fld="2" baseField="0" baseItem="0" numFmtId="171"/>
  </dataFields>
  <formats count="7">
    <format dxfId="14">
      <pivotArea outline="0" collapsedLevelsAreSubtotals="1" fieldPosition="0"/>
    </format>
    <format dxfId="13">
      <pivotArea dataOnly="0" labelOnly="1" outline="0" axis="axisValues" fieldPosition="0"/>
    </format>
    <format dxfId="12">
      <pivotArea collapsedLevelsAreSubtotals="1" fieldPosition="0">
        <references count="1">
          <reference field="3" count="1">
            <x v="6"/>
          </reference>
        </references>
      </pivotArea>
    </format>
    <format dxfId="11">
      <pivotArea collapsedLevelsAreSubtotals="1" fieldPosition="0">
        <references count="1">
          <reference field="3" count="1">
            <x v="25"/>
          </reference>
        </references>
      </pivotArea>
    </format>
    <format dxfId="10">
      <pivotArea collapsedLevelsAreSubtotals="1" fieldPosition="0">
        <references count="1">
          <reference field="3" count="1">
            <x v="26"/>
          </reference>
        </references>
      </pivotArea>
    </format>
    <format dxfId="9">
      <pivotArea collapsedLevelsAreSubtotals="1" fieldPosition="0">
        <references count="1">
          <reference field="3" count="1">
            <x v="15"/>
          </reference>
        </references>
      </pivotArea>
    </format>
    <format dxfId="8">
      <pivotArea collapsedLevelsAreSubtotals="1" fieldPosition="0">
        <references count="1">
          <reference field="3" count="1">
            <x v="1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271C8F9-80D2-4D41-9314-EA3912DE81D3}" name="TablaDinámica1"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3:C33" firstHeaderRow="1" firstDataRow="1" firstDataCol="1"/>
  <pivotFields count="4">
    <pivotField showAll="0"/>
    <pivotField showAll="0"/>
    <pivotField dataField="1" showAll="0"/>
    <pivotField axis="axisRow" showAll="0">
      <items count="30">
        <item x="19"/>
        <item x="14"/>
        <item x="12"/>
        <item x="21"/>
        <item x="22"/>
        <item x="26"/>
        <item x="1"/>
        <item x="13"/>
        <item x="8"/>
        <item x="24"/>
        <item x="6"/>
        <item x="7"/>
        <item x="20"/>
        <item x="18"/>
        <item x="27"/>
        <item x="4"/>
        <item x="10"/>
        <item x="15"/>
        <item x="17"/>
        <item x="5"/>
        <item x="9"/>
        <item x="25"/>
        <item x="16"/>
        <item x="28"/>
        <item x="23"/>
        <item x="2"/>
        <item x="3"/>
        <item x="11"/>
        <item x="0"/>
        <item t="default"/>
      </items>
    </pivotField>
  </pivotFields>
  <rowFields count="1">
    <field x="3"/>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Items count="1">
    <i/>
  </colItems>
  <dataFields count="1">
    <dataField name="Suma de 30/06/2024" fld="2" baseField="0" baseItem="0" numFmtId="171"/>
  </dataFields>
  <formats count="7">
    <format dxfId="7">
      <pivotArea outline="0" collapsedLevelsAreSubtotals="1" fieldPosition="0"/>
    </format>
    <format dxfId="6">
      <pivotArea dataOnly="0" labelOnly="1" outline="0" axis="axisValues" fieldPosition="0"/>
    </format>
    <format dxfId="5">
      <pivotArea collapsedLevelsAreSubtotals="1" fieldPosition="0">
        <references count="1">
          <reference field="3" count="1">
            <x v="6"/>
          </reference>
        </references>
      </pivotArea>
    </format>
    <format dxfId="4">
      <pivotArea collapsedLevelsAreSubtotals="1" fieldPosition="0">
        <references count="1">
          <reference field="3" count="1">
            <x v="25"/>
          </reference>
        </references>
      </pivotArea>
    </format>
    <format dxfId="3">
      <pivotArea collapsedLevelsAreSubtotals="1" fieldPosition="0">
        <references count="1">
          <reference field="3" count="1">
            <x v="26"/>
          </reference>
        </references>
      </pivotArea>
    </format>
    <format dxfId="2">
      <pivotArea collapsedLevelsAreSubtotals="1" fieldPosition="0">
        <references count="1">
          <reference field="3" count="1">
            <x v="15"/>
          </reference>
        </references>
      </pivotArea>
    </format>
    <format dxfId="1">
      <pivotArea collapsedLevelsAreSubtotals="1" fieldPosition="0">
        <references count="1">
          <reference field="3" count="1">
            <x v="1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Rojo">
      <a:dk1>
        <a:sysClr val="windowText" lastClr="000000"/>
      </a:dk1>
      <a:lt1>
        <a:sysClr val="window" lastClr="FFFFFF"/>
      </a:lt1>
      <a:dk2>
        <a:srgbClr val="323232"/>
      </a:dk2>
      <a:lt2>
        <a:srgbClr val="E5C243"/>
      </a:lt2>
      <a:accent1>
        <a:srgbClr val="A5300F"/>
      </a:accent1>
      <a:accent2>
        <a:srgbClr val="D55816"/>
      </a:accent2>
      <a:accent3>
        <a:srgbClr val="E19825"/>
      </a:accent3>
      <a:accent4>
        <a:srgbClr val="B19C7D"/>
      </a:accent4>
      <a:accent5>
        <a:srgbClr val="7F5F52"/>
      </a:accent5>
      <a:accent6>
        <a:srgbClr val="B27D49"/>
      </a:accent6>
      <a:hlink>
        <a:srgbClr val="6B9F25"/>
      </a:hlink>
      <a:folHlink>
        <a:srgbClr val="B26B0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drawing" Target="../drawings/drawing9.xml"/><Relationship Id="rId4"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0.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nfo@sudameriscb.com.py" TargetMode="External"/><Relationship Id="rId1" Type="http://schemas.openxmlformats.org/officeDocument/2006/relationships/hyperlink" Target="mailto:karen.olenik@sudameriscb.com.py"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drawing" Target="../drawings/drawing3.xml"/><Relationship Id="rId5" Type="http://schemas.openxmlformats.org/officeDocument/2006/relationships/printerSettings" Target="../printerSettings/printerSettings7.bin"/><Relationship Id="rId4"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printerSettings" Target="../printerSettings/printerSettings11.bin"/><Relationship Id="rId7" Type="http://schemas.openxmlformats.org/officeDocument/2006/relationships/vmlDrawing" Target="../drawings/vmlDrawing2.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drawing" Target="../drawings/drawing5.xml"/><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drawing" Target="../drawings/drawing6.xml"/><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drawing" Target="../drawings/drawing7.xml"/><Relationship Id="rId4" Type="http://schemas.openxmlformats.org/officeDocument/2006/relationships/printerSettings" Target="../printerSettings/printerSettings2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37F09-4740-4AAA-AD6E-90B7105CD6AC}">
  <sheetPr codeName="Hoja1">
    <tabColor rgb="FFFF0000"/>
  </sheetPr>
  <dimension ref="B4:Q39"/>
  <sheetViews>
    <sheetView showGridLines="0" zoomScale="80" zoomScaleNormal="80" workbookViewId="0">
      <selection activeCell="Q26" sqref="Q26"/>
    </sheetView>
  </sheetViews>
  <sheetFormatPr baseColWidth="10" defaultColWidth="11.42578125" defaultRowHeight="15"/>
  <cols>
    <col min="1" max="1" width="7.42578125" customWidth="1"/>
    <col min="2" max="2" width="11.42578125" customWidth="1"/>
    <col min="4" max="4" width="5.140625" customWidth="1"/>
    <col min="5" max="5" width="11.42578125" customWidth="1"/>
    <col min="15" max="15" width="11.42578125" customWidth="1"/>
  </cols>
  <sheetData>
    <row r="4" spans="2:17" ht="14.45" customHeight="1">
      <c r="B4" s="230"/>
      <c r="C4" s="230"/>
      <c r="D4" s="230"/>
      <c r="E4" s="984" t="s">
        <v>706</v>
      </c>
      <c r="F4" s="984"/>
      <c r="G4" s="984"/>
      <c r="H4" s="984"/>
      <c r="I4" s="984"/>
      <c r="J4" s="984"/>
      <c r="K4" s="984"/>
      <c r="L4" s="984"/>
      <c r="M4" s="984"/>
      <c r="N4" s="984"/>
      <c r="O4" s="984"/>
    </row>
    <row r="5" spans="2:17" ht="14.1" customHeight="1">
      <c r="B5" s="230"/>
      <c r="C5" s="230"/>
      <c r="D5" s="230"/>
      <c r="E5" s="984"/>
      <c r="F5" s="984"/>
      <c r="G5" s="984"/>
      <c r="H5" s="984"/>
      <c r="I5" s="984"/>
      <c r="J5" s="984"/>
      <c r="K5" s="984"/>
      <c r="L5" s="984"/>
      <c r="M5" s="984"/>
      <c r="N5" s="984"/>
      <c r="O5" s="984"/>
      <c r="P5" s="1"/>
      <c r="Q5" s="1"/>
    </row>
    <row r="6" spans="2:17" ht="3.6" customHeight="1">
      <c r="B6" s="230"/>
      <c r="C6" s="230"/>
      <c r="D6" s="230"/>
      <c r="E6" s="984"/>
      <c r="F6" s="984"/>
      <c r="G6" s="984"/>
      <c r="H6" s="984"/>
      <c r="I6" s="984"/>
      <c r="J6" s="984"/>
      <c r="K6" s="984"/>
      <c r="L6" s="984"/>
      <c r="M6" s="984"/>
      <c r="N6" s="984"/>
      <c r="O6" s="984"/>
      <c r="P6" s="1"/>
      <c r="Q6" s="1"/>
    </row>
    <row r="7" spans="2:17" ht="14.25" customHeight="1">
      <c r="B7" s="230"/>
      <c r="C7" s="230"/>
      <c r="D7" s="230"/>
      <c r="E7" s="984"/>
      <c r="F7" s="984"/>
      <c r="G7" s="984"/>
      <c r="H7" s="984"/>
      <c r="I7" s="984"/>
      <c r="J7" s="984"/>
      <c r="K7" s="984"/>
      <c r="L7" s="984"/>
      <c r="M7" s="984"/>
      <c r="N7" s="984"/>
      <c r="O7" s="984"/>
      <c r="P7" s="1"/>
      <c r="Q7" s="1"/>
    </row>
    <row r="8" spans="2:17" ht="17.100000000000001" customHeight="1">
      <c r="B8" s="230"/>
      <c r="C8" s="230"/>
      <c r="D8" s="230"/>
      <c r="E8" s="984"/>
      <c r="F8" s="984"/>
      <c r="G8" s="984"/>
      <c r="H8" s="984"/>
      <c r="I8" s="984"/>
      <c r="J8" s="984"/>
      <c r="K8" s="984"/>
      <c r="L8" s="984"/>
      <c r="M8" s="984"/>
      <c r="N8" s="984"/>
      <c r="O8" s="984"/>
      <c r="P8" s="1"/>
      <c r="Q8" s="1"/>
    </row>
    <row r="9" spans="2:17" ht="20.45" customHeight="1">
      <c r="B9" s="230"/>
      <c r="C9" s="230"/>
      <c r="D9" s="230"/>
      <c r="E9" s="984"/>
      <c r="F9" s="984"/>
      <c r="G9" s="984"/>
      <c r="H9" s="984"/>
      <c r="I9" s="984"/>
      <c r="J9" s="984"/>
      <c r="K9" s="984"/>
      <c r="L9" s="984"/>
      <c r="M9" s="984"/>
      <c r="N9" s="984"/>
      <c r="O9" s="984"/>
      <c r="P9" s="1"/>
      <c r="Q9" s="1"/>
    </row>
    <row r="10" spans="2:17" s="4" customFormat="1" ht="15.75">
      <c r="B10" s="2"/>
      <c r="C10" s="2"/>
      <c r="D10" s="3"/>
      <c r="E10" s="2"/>
      <c r="F10" s="2"/>
      <c r="G10" s="2"/>
      <c r="H10" s="2"/>
      <c r="I10" s="2"/>
      <c r="J10" s="2"/>
      <c r="K10" s="2"/>
    </row>
    <row r="11" spans="2:17" s="4" customFormat="1" ht="15.6" customHeight="1">
      <c r="B11" s="2"/>
      <c r="C11" s="5"/>
      <c r="D11" s="5"/>
      <c r="E11" s="5"/>
      <c r="F11" s="5"/>
      <c r="G11" s="5"/>
      <c r="H11" s="5"/>
      <c r="I11" s="5"/>
      <c r="J11" s="5"/>
      <c r="K11" s="5"/>
      <c r="L11" s="5"/>
      <c r="M11" s="5"/>
      <c r="N11" s="5"/>
      <c r="O11" s="5"/>
      <c r="P11" s="5"/>
      <c r="Q11" s="5"/>
    </row>
    <row r="12" spans="2:17" s="4" customFormat="1" ht="18" customHeight="1">
      <c r="B12" s="983" t="s">
        <v>1882</v>
      </c>
      <c r="C12" s="983"/>
      <c r="D12" s="983"/>
      <c r="E12" s="983"/>
      <c r="F12" s="983"/>
      <c r="G12" s="983"/>
      <c r="H12" s="983"/>
      <c r="I12" s="983"/>
      <c r="J12" s="983"/>
      <c r="K12" s="983"/>
      <c r="L12" s="983"/>
      <c r="M12" s="983"/>
      <c r="N12" s="983"/>
      <c r="O12" s="983"/>
      <c r="P12" s="5"/>
      <c r="Q12" s="5"/>
    </row>
    <row r="13" spans="2:17" s="4" customFormat="1">
      <c r="B13" s="2"/>
      <c r="C13" s="2"/>
      <c r="D13" s="2"/>
      <c r="E13" s="2"/>
      <c r="F13" s="2"/>
      <c r="G13" s="2"/>
      <c r="H13" s="2"/>
      <c r="I13" s="2"/>
      <c r="J13" s="2"/>
      <c r="K13" s="2"/>
    </row>
    <row r="14" spans="2:17" s="4" customFormat="1">
      <c r="B14" s="2"/>
      <c r="C14" s="2"/>
      <c r="D14" s="2"/>
      <c r="E14" s="2"/>
      <c r="F14" s="2"/>
      <c r="G14" s="2"/>
      <c r="H14" s="2"/>
      <c r="I14" s="2"/>
      <c r="J14" s="2"/>
      <c r="K14" s="2"/>
    </row>
    <row r="15" spans="2:17" s="263" customFormat="1">
      <c r="B15" s="300"/>
      <c r="C15" s="300"/>
      <c r="D15" s="300"/>
      <c r="E15" s="300"/>
      <c r="F15" s="300"/>
      <c r="G15" s="300"/>
      <c r="H15" s="301"/>
      <c r="I15" s="302"/>
      <c r="J15" s="302"/>
      <c r="K15" s="300"/>
      <c r="L15" s="302"/>
      <c r="M15" s="301"/>
      <c r="N15" s="302"/>
      <c r="O15" s="302"/>
    </row>
    <row r="16" spans="2:17" s="263" customFormat="1">
      <c r="B16" s="300"/>
      <c r="C16" s="300"/>
      <c r="D16" s="300"/>
      <c r="E16" s="300"/>
      <c r="F16" s="300"/>
      <c r="G16" s="300"/>
      <c r="H16" s="301"/>
      <c r="I16" s="302"/>
      <c r="J16" s="302"/>
      <c r="K16" s="301"/>
      <c r="L16" s="301"/>
      <c r="M16" s="301"/>
      <c r="N16" s="302"/>
      <c r="O16" s="302"/>
    </row>
    <row r="17" spans="2:15" s="263" customFormat="1" ht="15.75">
      <c r="B17" s="300"/>
      <c r="C17" s="300"/>
      <c r="D17" s="300"/>
      <c r="E17" s="300"/>
      <c r="F17" s="300"/>
      <c r="G17" s="300"/>
      <c r="H17" s="301"/>
      <c r="I17" s="302"/>
      <c r="J17" s="302"/>
      <c r="K17" s="301"/>
      <c r="L17" s="301"/>
      <c r="M17" s="303" t="s">
        <v>0</v>
      </c>
      <c r="N17" s="302"/>
      <c r="O17" s="302"/>
    </row>
    <row r="18" spans="2:15" s="263" customFormat="1" ht="15.75">
      <c r="B18" s="300"/>
      <c r="C18" s="304"/>
      <c r="D18" s="304"/>
      <c r="E18" s="304"/>
      <c r="F18" s="304"/>
      <c r="G18" s="304"/>
      <c r="H18" s="301"/>
      <c r="I18" s="302"/>
      <c r="J18" s="302"/>
      <c r="K18" s="301"/>
      <c r="L18" s="302"/>
      <c r="M18" s="302"/>
      <c r="N18" s="302"/>
      <c r="O18" s="302"/>
    </row>
    <row r="19" spans="2:15" s="263" customFormat="1" ht="16.5">
      <c r="B19" s="300"/>
      <c r="C19" s="305"/>
      <c r="D19" s="305" t="s">
        <v>1</v>
      </c>
      <c r="E19" s="306"/>
      <c r="F19" s="304"/>
      <c r="G19" s="304"/>
      <c r="H19" s="307"/>
      <c r="I19" s="302"/>
      <c r="J19" s="302"/>
      <c r="K19" s="300"/>
      <c r="L19" s="307"/>
      <c r="M19" s="308" t="s">
        <v>735</v>
      </c>
      <c r="N19" s="302"/>
      <c r="O19" s="302"/>
    </row>
    <row r="20" spans="2:15" s="263" customFormat="1" ht="16.5">
      <c r="B20" s="300"/>
      <c r="C20" s="305"/>
      <c r="D20" s="305"/>
      <c r="E20" s="306"/>
      <c r="F20" s="304"/>
      <c r="G20" s="304"/>
      <c r="H20" s="309"/>
      <c r="I20" s="302"/>
      <c r="J20" s="302"/>
      <c r="K20" s="300"/>
      <c r="L20" s="309"/>
      <c r="M20" s="309"/>
      <c r="N20" s="302"/>
      <c r="O20" s="302"/>
    </row>
    <row r="21" spans="2:15" s="263" customFormat="1" ht="16.5">
      <c r="B21" s="300"/>
      <c r="C21" s="305"/>
      <c r="D21" s="305" t="s">
        <v>2</v>
      </c>
      <c r="E21" s="306"/>
      <c r="F21" s="304"/>
      <c r="G21" s="304"/>
      <c r="H21" s="307"/>
      <c r="I21" s="302"/>
      <c r="J21" s="302"/>
      <c r="K21" s="300"/>
      <c r="L21" s="307"/>
      <c r="M21" s="308" t="s">
        <v>736</v>
      </c>
      <c r="N21" s="302"/>
      <c r="O21" s="302"/>
    </row>
    <row r="22" spans="2:15" s="263" customFormat="1" ht="16.5">
      <c r="B22" s="300"/>
      <c r="C22" s="305"/>
      <c r="D22" s="305"/>
      <c r="E22" s="306"/>
      <c r="F22" s="304"/>
      <c r="G22" s="304"/>
      <c r="H22" s="309"/>
      <c r="I22" s="302"/>
      <c r="J22" s="302"/>
      <c r="K22" s="300"/>
      <c r="L22" s="309"/>
      <c r="M22" s="309"/>
      <c r="N22" s="302"/>
      <c r="O22" s="302"/>
    </row>
    <row r="23" spans="2:15" s="263" customFormat="1" ht="16.5">
      <c r="B23" s="300"/>
      <c r="C23" s="305"/>
      <c r="D23" s="305" t="s">
        <v>3</v>
      </c>
      <c r="E23" s="306"/>
      <c r="F23" s="304"/>
      <c r="G23" s="304"/>
      <c r="H23" s="307"/>
      <c r="I23" s="302"/>
      <c r="J23" s="302"/>
      <c r="K23" s="300"/>
      <c r="L23" s="307"/>
      <c r="M23" s="308" t="s">
        <v>737</v>
      </c>
      <c r="N23" s="302"/>
      <c r="O23" s="302"/>
    </row>
    <row r="24" spans="2:15" s="263" customFormat="1" ht="16.5">
      <c r="B24" s="300"/>
      <c r="C24" s="305"/>
      <c r="D24" s="305"/>
      <c r="E24" s="306"/>
      <c r="F24" s="304"/>
      <c r="G24" s="304"/>
      <c r="H24" s="309"/>
      <c r="I24" s="302"/>
      <c r="J24" s="302"/>
      <c r="K24" s="300"/>
      <c r="L24" s="309"/>
      <c r="M24" s="309"/>
      <c r="N24" s="302"/>
      <c r="O24" s="302"/>
    </row>
    <row r="25" spans="2:15" s="263" customFormat="1" ht="16.5">
      <c r="B25" s="300"/>
      <c r="C25" s="305"/>
      <c r="D25" s="305" t="s">
        <v>4</v>
      </c>
      <c r="E25" s="306"/>
      <c r="F25" s="304"/>
      <c r="G25" s="304"/>
      <c r="H25" s="307"/>
      <c r="I25" s="302"/>
      <c r="J25" s="302"/>
      <c r="K25" s="300"/>
      <c r="L25" s="307"/>
      <c r="M25" s="308" t="s">
        <v>738</v>
      </c>
      <c r="N25" s="302"/>
      <c r="O25" s="302"/>
    </row>
    <row r="26" spans="2:15" s="263" customFormat="1" ht="16.5">
      <c r="B26" s="300"/>
      <c r="C26" s="305"/>
      <c r="D26" s="305"/>
      <c r="E26" s="306"/>
      <c r="F26" s="304"/>
      <c r="G26" s="304"/>
      <c r="H26" s="309"/>
      <c r="I26" s="302"/>
      <c r="J26" s="302"/>
      <c r="K26" s="300"/>
      <c r="L26" s="309"/>
      <c r="M26" s="309"/>
      <c r="N26" s="302"/>
      <c r="O26" s="302"/>
    </row>
    <row r="27" spans="2:15" s="263" customFormat="1" ht="16.5">
      <c r="B27" s="300"/>
      <c r="C27" s="305"/>
      <c r="D27" s="305" t="s">
        <v>5</v>
      </c>
      <c r="E27" s="306"/>
      <c r="F27" s="304"/>
      <c r="G27" s="304"/>
      <c r="H27" s="307"/>
      <c r="I27" s="302"/>
      <c r="J27" s="302"/>
      <c r="K27" s="300"/>
      <c r="L27" s="307"/>
      <c r="M27" s="308" t="s">
        <v>739</v>
      </c>
      <c r="N27" s="302"/>
      <c r="O27" s="302"/>
    </row>
    <row r="28" spans="2:15" s="263" customFormat="1" ht="16.5">
      <c r="B28" s="300"/>
      <c r="C28" s="305"/>
      <c r="D28" s="305"/>
      <c r="E28" s="306"/>
      <c r="F28" s="304"/>
      <c r="G28" s="304"/>
      <c r="H28" s="309"/>
      <c r="I28" s="302"/>
      <c r="J28" s="302"/>
      <c r="K28" s="300"/>
      <c r="L28" s="309"/>
      <c r="M28" s="309"/>
      <c r="N28" s="302"/>
      <c r="O28" s="302"/>
    </row>
    <row r="29" spans="2:15" s="263" customFormat="1" ht="16.5">
      <c r="B29" s="300"/>
      <c r="C29" s="305"/>
      <c r="D29" s="305" t="s">
        <v>6</v>
      </c>
      <c r="E29" s="306"/>
      <c r="F29" s="304"/>
      <c r="G29" s="304"/>
      <c r="H29" s="307"/>
      <c r="I29" s="302"/>
      <c r="J29" s="302"/>
      <c r="K29" s="300"/>
      <c r="L29" s="310"/>
      <c r="M29" s="311" t="s">
        <v>740</v>
      </c>
      <c r="N29" s="302"/>
      <c r="O29" s="302"/>
    </row>
    <row r="30" spans="2:15" s="263" customFormat="1" ht="16.5">
      <c r="B30" s="300"/>
      <c r="C30" s="305"/>
      <c r="D30" s="305"/>
      <c r="E30" s="306"/>
      <c r="F30" s="304"/>
      <c r="G30" s="304"/>
      <c r="H30" s="309"/>
      <c r="I30" s="302"/>
      <c r="J30" s="302"/>
      <c r="K30" s="300"/>
      <c r="L30" s="309"/>
      <c r="M30" s="309"/>
      <c r="N30" s="302"/>
      <c r="O30" s="302"/>
    </row>
    <row r="31" spans="2:15" s="263" customFormat="1" ht="16.5">
      <c r="B31" s="300"/>
      <c r="C31" s="305"/>
      <c r="D31" s="305" t="s">
        <v>7</v>
      </c>
      <c r="E31" s="306"/>
      <c r="F31" s="304"/>
      <c r="G31" s="304"/>
      <c r="H31" s="307"/>
      <c r="I31" s="302"/>
      <c r="J31" s="302"/>
      <c r="K31" s="300"/>
      <c r="L31" s="310"/>
      <c r="M31" s="311" t="s">
        <v>741</v>
      </c>
      <c r="N31" s="302"/>
      <c r="O31" s="302"/>
    </row>
    <row r="32" spans="2:15" s="263" customFormat="1" ht="16.5">
      <c r="B32" s="300"/>
      <c r="C32" s="305"/>
      <c r="D32" s="305"/>
      <c r="E32" s="306"/>
      <c r="F32" s="304"/>
      <c r="G32" s="304"/>
      <c r="H32" s="309"/>
      <c r="I32" s="302"/>
      <c r="J32" s="302"/>
      <c r="K32" s="300"/>
      <c r="L32" s="309"/>
      <c r="M32" s="309"/>
      <c r="N32" s="302"/>
      <c r="O32" s="302"/>
    </row>
    <row r="33" spans="2:15" s="263" customFormat="1" ht="16.5">
      <c r="B33" s="300"/>
      <c r="C33" s="305"/>
      <c r="D33" s="305" t="s">
        <v>8</v>
      </c>
      <c r="E33" s="306"/>
      <c r="F33" s="304"/>
      <c r="G33" s="304"/>
      <c r="H33" s="307"/>
      <c r="I33" s="302"/>
      <c r="J33" s="302"/>
      <c r="K33" s="300"/>
      <c r="L33" s="310"/>
      <c r="M33" s="311" t="s">
        <v>742</v>
      </c>
      <c r="N33" s="302"/>
      <c r="O33" s="302"/>
    </row>
    <row r="34" spans="2:15" s="263" customFormat="1" ht="16.5">
      <c r="B34" s="300"/>
      <c r="C34" s="312"/>
      <c r="D34" s="312"/>
      <c r="E34" s="306"/>
      <c r="F34" s="304"/>
      <c r="G34" s="304"/>
      <c r="H34" s="309"/>
      <c r="I34" s="302"/>
      <c r="J34" s="302"/>
      <c r="K34" s="300"/>
      <c r="L34" s="313"/>
      <c r="M34" s="302"/>
      <c r="N34" s="302"/>
      <c r="O34" s="302"/>
    </row>
    <row r="35" spans="2:15" s="263" customFormat="1" ht="16.5">
      <c r="B35" s="300"/>
      <c r="C35" s="312"/>
      <c r="D35" s="312"/>
      <c r="E35" s="306"/>
      <c r="F35" s="304"/>
      <c r="G35" s="304"/>
      <c r="H35" s="307"/>
      <c r="I35" s="302"/>
      <c r="J35" s="302"/>
      <c r="K35" s="300"/>
      <c r="L35" s="313"/>
      <c r="M35" s="302"/>
      <c r="N35" s="302"/>
      <c r="O35" s="302"/>
    </row>
    <row r="36" spans="2:15" ht="16.5">
      <c r="B36" s="6"/>
      <c r="C36" s="12"/>
      <c r="D36" s="12"/>
      <c r="E36" s="9"/>
      <c r="F36" s="8"/>
      <c r="G36" s="8"/>
      <c r="H36" s="11"/>
      <c r="I36" s="7"/>
      <c r="J36" s="7"/>
      <c r="K36" s="6"/>
      <c r="L36" s="13"/>
      <c r="M36" s="7"/>
      <c r="N36" s="7"/>
      <c r="O36" s="7"/>
    </row>
    <row r="37" spans="2:15" ht="16.5">
      <c r="B37" s="6"/>
      <c r="C37" s="12"/>
      <c r="D37" s="12"/>
      <c r="E37" s="9"/>
      <c r="F37" s="8"/>
      <c r="G37" s="8"/>
      <c r="H37" s="10"/>
      <c r="I37" s="7"/>
      <c r="J37" s="7"/>
      <c r="K37" s="6"/>
      <c r="L37" s="13"/>
      <c r="M37" s="7"/>
      <c r="N37" s="7"/>
      <c r="O37" s="7"/>
    </row>
    <row r="38" spans="2:15" ht="15.75">
      <c r="B38" s="6"/>
      <c r="C38" s="8"/>
      <c r="D38" s="8"/>
      <c r="E38" s="8"/>
      <c r="F38" s="8"/>
      <c r="G38" s="8"/>
      <c r="H38" s="11"/>
      <c r="I38" s="7"/>
      <c r="J38" s="7"/>
      <c r="K38" s="6"/>
      <c r="L38" s="7"/>
      <c r="M38" s="7"/>
      <c r="N38" s="7"/>
      <c r="O38" s="7"/>
    </row>
    <row r="39" spans="2:15">
      <c r="B39" s="6"/>
      <c r="C39" s="6"/>
      <c r="D39" s="6"/>
      <c r="E39" s="6"/>
      <c r="F39" s="6"/>
      <c r="G39" s="6"/>
      <c r="H39" s="11"/>
      <c r="I39" s="7"/>
      <c r="J39" s="7"/>
      <c r="K39" s="6"/>
      <c r="L39" s="7"/>
      <c r="M39" s="7"/>
      <c r="N39" s="7"/>
      <c r="O39" s="7"/>
    </row>
  </sheetData>
  <mergeCells count="2">
    <mergeCell ref="B12:O12"/>
    <mergeCell ref="E4:O9"/>
  </mergeCells>
  <hyperlinks>
    <hyperlink ref="M19" location="IG!A1" display="IGA1" xr:uid="{460BA053-10BA-404A-A69D-F369201DACF3}"/>
    <hyperlink ref="M21" location="BG!A1" display="BGA1" xr:uid="{0BDD9F88-EC7D-4D33-A510-704BE499E672}"/>
    <hyperlink ref="M23" location="EERR!A1" display="EERRA1" xr:uid="{11972342-7129-4E9D-BECC-7E74190A6D13}"/>
    <hyperlink ref="M25" location="EFE!A1" display="EFEA1" xr:uid="{E4DEEB91-F3D2-43C9-861C-5CEF923B0E09}"/>
    <hyperlink ref="M27" location="VPN!A1" display="VPNA1" xr:uid="{DE955F0F-9CF4-4DA0-9696-36B5E1A7210A}"/>
    <hyperlink ref="M31" location="'Nota 5'!A1" display="Nota 5A1" xr:uid="{74AB37FD-BFCD-40E9-953E-16900D87B23E}"/>
    <hyperlink ref="M33" location="'Nota 6 a Nota 12'!A1" display="Nota 6 a Nota 12A1" xr:uid="{D1AC5528-DEC0-4A67-8F48-C2545912625E}"/>
    <hyperlink ref="M29" location="'Nota 1 a Nota 4'!A1" display="Nota 1 a Nota 4A1" xr:uid="{E0F3C89E-641D-47F9-B0E2-A69141624F9D}"/>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FF0000"/>
    <pageSetUpPr fitToPage="1"/>
  </sheetPr>
  <dimension ref="A1:P718"/>
  <sheetViews>
    <sheetView showGridLines="0" topLeftCell="A495" zoomScale="75" zoomScaleNormal="60" zoomScaleSheetLayoutView="100" workbookViewId="0">
      <selection activeCell="F524" sqref="F524"/>
    </sheetView>
  </sheetViews>
  <sheetFormatPr baseColWidth="10" defaultColWidth="9.28515625" defaultRowHeight="17.25"/>
  <cols>
    <col min="1" max="1" width="18.85546875" style="72" bestFit="1" customWidth="1"/>
    <col min="2" max="2" width="80.42578125" style="46" customWidth="1"/>
    <col min="3" max="3" width="20.28515625" style="46" customWidth="1"/>
    <col min="4" max="4" width="28.42578125" style="46" customWidth="1"/>
    <col min="5" max="5" width="21.140625" style="46" bestFit="1" customWidth="1"/>
    <col min="6" max="6" width="22.42578125" style="46" bestFit="1" customWidth="1"/>
    <col min="7" max="7" width="19.85546875" style="46" customWidth="1"/>
    <col min="8" max="8" width="19.7109375" style="46" customWidth="1"/>
    <col min="9" max="9" width="23.140625" style="48" customWidth="1"/>
    <col min="10" max="10" width="20.42578125" style="46" bestFit="1" customWidth="1"/>
    <col min="11" max="11" width="22.7109375" style="46" bestFit="1" customWidth="1"/>
    <col min="12" max="12" width="24.42578125" style="46" bestFit="1" customWidth="1"/>
    <col min="13" max="13" width="15.7109375" style="46" customWidth="1"/>
    <col min="14" max="14" width="16.42578125" style="46" bestFit="1" customWidth="1"/>
    <col min="15" max="15" width="11.42578125" style="46" bestFit="1" customWidth="1"/>
    <col min="16" max="16" width="14.140625" style="46" bestFit="1" customWidth="1"/>
    <col min="17" max="17" width="13.28515625" style="46" bestFit="1" customWidth="1"/>
    <col min="18" max="19" width="9.28515625" style="46"/>
    <col min="20" max="20" width="11.140625" style="46" bestFit="1" customWidth="1"/>
    <col min="21" max="21" width="9.28515625" style="46"/>
    <col min="22" max="22" width="11.42578125" style="46" bestFit="1" customWidth="1"/>
    <col min="23" max="16384" width="9.28515625" style="46"/>
  </cols>
  <sheetData>
    <row r="1" spans="1:16" s="33" customFormat="1" ht="10.35" customHeight="1">
      <c r="A1" s="41"/>
    </row>
    <row r="2" spans="1:16" s="326" customFormat="1" ht="18">
      <c r="A2" s="373"/>
      <c r="B2" s="328"/>
      <c r="C2" s="328"/>
      <c r="D2" s="328"/>
      <c r="E2" s="328"/>
      <c r="F2" s="328"/>
      <c r="G2" s="328"/>
      <c r="H2" s="328"/>
      <c r="I2" s="328"/>
      <c r="J2" s="328"/>
      <c r="K2" s="328"/>
      <c r="L2" s="328"/>
      <c r="M2" s="328"/>
      <c r="N2" s="328"/>
      <c r="O2" s="328"/>
      <c r="P2" s="328"/>
    </row>
    <row r="3" spans="1:16" s="326" customFormat="1" ht="18">
      <c r="A3" s="373"/>
      <c r="B3" s="1111"/>
      <c r="C3" s="1111"/>
      <c r="D3" s="1111"/>
      <c r="E3" s="1111"/>
      <c r="F3" s="1111"/>
      <c r="G3" s="1111"/>
      <c r="H3" s="1111"/>
      <c r="I3" s="1111"/>
      <c r="J3" s="1111"/>
      <c r="K3" s="1111"/>
      <c r="L3" s="1111"/>
      <c r="M3" s="1111"/>
    </row>
    <row r="4" spans="1:16" s="326" customFormat="1" ht="18">
      <c r="A4" s="373"/>
      <c r="B4" s="1111"/>
      <c r="C4" s="1111"/>
      <c r="D4" s="1111"/>
      <c r="E4" s="1111"/>
      <c r="F4" s="1111"/>
      <c r="G4" s="1111"/>
      <c r="H4" s="1111"/>
      <c r="I4" s="1111"/>
      <c r="J4" s="1111"/>
      <c r="K4" s="1111"/>
      <c r="L4" s="1111"/>
      <c r="M4" s="1111"/>
    </row>
    <row r="5" spans="1:16" s="326" customFormat="1" ht="18">
      <c r="A5" s="373"/>
      <c r="B5" s="1111"/>
      <c r="C5" s="1111"/>
      <c r="D5" s="1111"/>
      <c r="E5" s="1111"/>
      <c r="F5" s="1111"/>
      <c r="G5" s="1111"/>
      <c r="H5" s="1111"/>
      <c r="I5" s="1111"/>
      <c r="J5" s="1111"/>
      <c r="K5" s="1111"/>
      <c r="L5" s="1111"/>
      <c r="M5" s="1111"/>
    </row>
    <row r="6" spans="1:16" s="326" customFormat="1" ht="18">
      <c r="A6" s="373"/>
      <c r="B6" s="1111"/>
      <c r="C6" s="1111"/>
      <c r="D6" s="1111"/>
      <c r="E6" s="1111"/>
      <c r="F6" s="1111"/>
      <c r="G6" s="1111"/>
      <c r="H6" s="1111"/>
      <c r="I6" s="1111"/>
      <c r="J6" s="1111"/>
      <c r="K6" s="1111"/>
      <c r="L6" s="1111"/>
      <c r="M6" s="1111"/>
    </row>
    <row r="7" spans="1:16" s="326" customFormat="1" ht="20.45" customHeight="1">
      <c r="A7" s="373"/>
      <c r="B7" s="314"/>
      <c r="C7" s="314"/>
      <c r="D7" s="314"/>
      <c r="E7" s="314"/>
      <c r="F7" s="314"/>
      <c r="G7" s="314"/>
      <c r="H7" s="314"/>
      <c r="I7" s="314"/>
      <c r="J7" s="314"/>
      <c r="K7" s="314"/>
      <c r="L7" s="314"/>
      <c r="M7" s="314"/>
      <c r="N7" s="314"/>
      <c r="O7" s="314"/>
      <c r="P7" s="314"/>
    </row>
    <row r="8" spans="1:16">
      <c r="K8" s="38" t="s">
        <v>9</v>
      </c>
    </row>
    <row r="9" spans="1:16" s="153" customFormat="1" ht="18">
      <c r="A9" s="374"/>
      <c r="B9" s="154" t="s">
        <v>414</v>
      </c>
      <c r="I9" s="155"/>
    </row>
    <row r="11" spans="1:16">
      <c r="B11" s="47" t="s">
        <v>415</v>
      </c>
    </row>
    <row r="12" spans="1:16" ht="33.6" customHeight="1">
      <c r="B12" s="1114" t="s">
        <v>1887</v>
      </c>
      <c r="C12" s="1114"/>
      <c r="D12" s="1114"/>
      <c r="E12" s="1114"/>
      <c r="F12" s="1114"/>
      <c r="G12" s="1114"/>
      <c r="H12" s="1114"/>
      <c r="I12" s="1114"/>
      <c r="J12" s="885"/>
      <c r="K12" s="885"/>
    </row>
    <row r="13" spans="1:16">
      <c r="B13" s="47"/>
    </row>
    <row r="14" spans="1:16" s="49" customFormat="1" ht="28.35" customHeight="1">
      <c r="A14" s="375"/>
      <c r="B14" s="232"/>
      <c r="C14" s="233">
        <v>45657</v>
      </c>
      <c r="D14" s="233">
        <v>45291</v>
      </c>
      <c r="E14" s="46"/>
      <c r="F14" s="46"/>
      <c r="G14" s="46"/>
      <c r="I14" s="50"/>
    </row>
    <row r="15" spans="1:16" s="335" customFormat="1" ht="26.45" customHeight="1">
      <c r="A15" s="376"/>
      <c r="B15" s="333" t="s">
        <v>416</v>
      </c>
      <c r="C15" s="334">
        <v>7831.26</v>
      </c>
      <c r="D15" s="334">
        <v>7263.59</v>
      </c>
      <c r="I15" s="336"/>
    </row>
    <row r="16" spans="1:16" s="335" customFormat="1" ht="26.45" customHeight="1">
      <c r="A16" s="376"/>
      <c r="B16" s="333" t="s">
        <v>417</v>
      </c>
      <c r="C16" s="334">
        <v>7831.26</v>
      </c>
      <c r="D16" s="334">
        <v>7283.62</v>
      </c>
      <c r="I16" s="336"/>
    </row>
    <row r="17" spans="1:12">
      <c r="D17" s="51"/>
    </row>
    <row r="18" spans="1:12">
      <c r="D18" s="51"/>
      <c r="E18" s="51"/>
    </row>
    <row r="19" spans="1:12">
      <c r="B19" s="47" t="s">
        <v>418</v>
      </c>
      <c r="C19" s="52"/>
    </row>
    <row r="20" spans="1:12" ht="16.350000000000001" customHeight="1">
      <c r="B20" s="1112" t="s">
        <v>419</v>
      </c>
      <c r="C20" s="1112"/>
      <c r="D20" s="1112"/>
      <c r="E20" s="1112"/>
      <c r="F20" s="1112"/>
      <c r="G20" s="1112"/>
      <c r="H20" s="1112"/>
    </row>
    <row r="21" spans="1:12" ht="16.350000000000001" customHeight="1">
      <c r="B21" s="88"/>
      <c r="C21" s="88"/>
      <c r="D21" s="88"/>
      <c r="E21" s="88"/>
      <c r="F21" s="88"/>
      <c r="G21" s="88"/>
      <c r="H21" s="88"/>
    </row>
    <row r="22" spans="1:12" ht="17.45" customHeight="1">
      <c r="B22" s="45"/>
      <c r="C22" s="45"/>
      <c r="D22" s="1116"/>
      <c r="E22" s="1116"/>
      <c r="F22" s="1116"/>
      <c r="I22" s="46"/>
    </row>
    <row r="23" spans="1:12" s="53" customFormat="1" ht="36" customHeight="1">
      <c r="A23" s="377"/>
      <c r="B23" s="1102" t="s">
        <v>420</v>
      </c>
      <c r="C23" s="1102" t="s">
        <v>421</v>
      </c>
      <c r="D23" s="1102" t="s">
        <v>422</v>
      </c>
      <c r="E23" s="1102" t="s">
        <v>1875</v>
      </c>
      <c r="F23" s="1102" t="s">
        <v>1876</v>
      </c>
      <c r="G23" s="1102" t="s">
        <v>693</v>
      </c>
      <c r="H23" s="1102" t="s">
        <v>694</v>
      </c>
      <c r="J23" s="54"/>
    </row>
    <row r="24" spans="1:12" ht="15.6" customHeight="1">
      <c r="B24" s="1103"/>
      <c r="C24" s="1103"/>
      <c r="D24" s="1103"/>
      <c r="E24" s="1103"/>
      <c r="F24" s="1103"/>
      <c r="G24" s="1103"/>
      <c r="H24" s="1103"/>
      <c r="I24" s="46"/>
      <c r="J24" s="48"/>
    </row>
    <row r="25" spans="1:12" ht="18.600000000000001" customHeight="1">
      <c r="B25" s="55" t="s">
        <v>78</v>
      </c>
      <c r="C25" s="55"/>
      <c r="D25" s="55"/>
      <c r="E25" s="55"/>
      <c r="F25" s="55"/>
      <c r="G25" s="55"/>
      <c r="H25" s="56"/>
      <c r="I25" s="46"/>
    </row>
    <row r="26" spans="1:12" ht="18.600000000000001" customHeight="1">
      <c r="B26" s="55" t="s">
        <v>79</v>
      </c>
      <c r="C26" s="55"/>
      <c r="D26" s="55"/>
      <c r="E26" s="55"/>
      <c r="F26" s="55"/>
      <c r="G26" s="55"/>
      <c r="H26" s="56"/>
      <c r="I26" s="46"/>
    </row>
    <row r="27" spans="1:12">
      <c r="B27" s="55" t="s">
        <v>248</v>
      </c>
      <c r="C27" s="55"/>
      <c r="D27" s="55"/>
      <c r="E27" s="55"/>
      <c r="F27" s="55"/>
      <c r="G27" s="55"/>
      <c r="H27" s="56"/>
      <c r="I27" s="46"/>
    </row>
    <row r="28" spans="1:12">
      <c r="B28" s="57" t="s">
        <v>80</v>
      </c>
      <c r="C28" s="58" t="s">
        <v>423</v>
      </c>
      <c r="D28" s="213">
        <v>78479.120000000898</v>
      </c>
      <c r="E28" s="59">
        <v>7831.26</v>
      </c>
      <c r="F28" s="924">
        <v>614590393.29120708</v>
      </c>
      <c r="G28" s="59">
        <v>7263.59</v>
      </c>
      <c r="H28" s="924">
        <v>6441690549</v>
      </c>
      <c r="I28" s="693"/>
      <c r="J28" s="218">
        <v>0</v>
      </c>
      <c r="K28" s="61"/>
      <c r="L28" s="61"/>
    </row>
    <row r="29" spans="1:12">
      <c r="B29" s="55" t="s">
        <v>254</v>
      </c>
      <c r="C29" s="55"/>
      <c r="D29" s="62"/>
      <c r="E29" s="63"/>
      <c r="F29" s="925"/>
      <c r="G29" s="63"/>
      <c r="H29" s="930"/>
      <c r="I29" s="694"/>
    </row>
    <row r="30" spans="1:12">
      <c r="B30" s="57" t="s">
        <v>83</v>
      </c>
      <c r="C30" s="58" t="s">
        <v>423</v>
      </c>
      <c r="D30" s="213">
        <v>0</v>
      </c>
      <c r="E30" s="59">
        <v>7831.26</v>
      </c>
      <c r="F30" s="924">
        <v>0</v>
      </c>
      <c r="G30" s="59">
        <v>7263.59</v>
      </c>
      <c r="H30" s="924">
        <v>4292781690</v>
      </c>
      <c r="I30" s="693"/>
      <c r="J30" s="61"/>
      <c r="K30" s="61"/>
    </row>
    <row r="31" spans="1:12">
      <c r="B31" s="57" t="s">
        <v>424</v>
      </c>
      <c r="C31" s="58" t="s">
        <v>423</v>
      </c>
      <c r="D31" s="213">
        <v>0</v>
      </c>
      <c r="E31" s="59">
        <v>7831.26</v>
      </c>
      <c r="F31" s="924">
        <v>0</v>
      </c>
      <c r="G31" s="59">
        <v>7263.59</v>
      </c>
      <c r="H31" s="924">
        <v>0</v>
      </c>
      <c r="I31" s="693"/>
      <c r="K31" s="61"/>
    </row>
    <row r="32" spans="1:12">
      <c r="B32" s="57" t="s">
        <v>85</v>
      </c>
      <c r="C32" s="58" t="s">
        <v>423</v>
      </c>
      <c r="D32" s="213">
        <v>1700263.8899999857</v>
      </c>
      <c r="E32" s="59">
        <v>7831.26</v>
      </c>
      <c r="F32" s="924">
        <v>13315208591.201288</v>
      </c>
      <c r="G32" s="59">
        <v>7263.59</v>
      </c>
      <c r="H32" s="924">
        <v>559296430</v>
      </c>
      <c r="I32" s="693"/>
      <c r="K32" s="61"/>
    </row>
    <row r="33" spans="2:11">
      <c r="B33" s="57" t="s">
        <v>1543</v>
      </c>
      <c r="C33" s="58" t="s">
        <v>423</v>
      </c>
      <c r="D33" s="213">
        <v>0</v>
      </c>
      <c r="E33" s="59">
        <v>7831.26</v>
      </c>
      <c r="F33" s="924">
        <v>0</v>
      </c>
      <c r="G33" s="59">
        <v>7263.59</v>
      </c>
      <c r="H33" s="924">
        <v>0</v>
      </c>
      <c r="I33" s="693"/>
      <c r="K33" s="61"/>
    </row>
    <row r="34" spans="2:11">
      <c r="B34" s="57" t="s">
        <v>1542</v>
      </c>
      <c r="C34" s="58" t="s">
        <v>423</v>
      </c>
      <c r="D34" s="213">
        <v>46000</v>
      </c>
      <c r="E34" s="59">
        <v>7831.26</v>
      </c>
      <c r="F34" s="924">
        <v>360237960</v>
      </c>
      <c r="G34" s="59">
        <v>7263.59</v>
      </c>
      <c r="H34" s="924">
        <v>20587291413</v>
      </c>
      <c r="I34" s="693"/>
      <c r="K34" s="61"/>
    </row>
    <row r="35" spans="2:11">
      <c r="B35" s="57" t="s">
        <v>1545</v>
      </c>
      <c r="C35" s="58" t="s">
        <v>423</v>
      </c>
      <c r="D35" s="213">
        <v>7331000</v>
      </c>
      <c r="E35" s="59">
        <v>7831.26</v>
      </c>
      <c r="F35" s="924">
        <v>57410967060</v>
      </c>
      <c r="G35" s="59">
        <v>7263.59</v>
      </c>
      <c r="H35" s="924">
        <v>0</v>
      </c>
      <c r="I35" s="693"/>
      <c r="J35" s="218">
        <v>0</v>
      </c>
      <c r="K35" s="61"/>
    </row>
    <row r="36" spans="2:11">
      <c r="B36" s="57" t="s">
        <v>425</v>
      </c>
      <c r="C36" s="58" t="s">
        <v>423</v>
      </c>
      <c r="D36" s="213">
        <v>3790886.7800000003</v>
      </c>
      <c r="E36" s="59">
        <v>7831.26</v>
      </c>
      <c r="F36" s="924">
        <v>29687420004.742802</v>
      </c>
      <c r="G36" s="59">
        <v>7263.59</v>
      </c>
      <c r="H36" s="924">
        <v>0</v>
      </c>
      <c r="I36" s="693"/>
      <c r="K36" s="61"/>
    </row>
    <row r="37" spans="2:11">
      <c r="B37" s="57" t="s">
        <v>274</v>
      </c>
      <c r="C37" s="58" t="s">
        <v>423</v>
      </c>
      <c r="D37" s="213">
        <v>-3522206.23</v>
      </c>
      <c r="E37" s="59">
        <v>7831.26</v>
      </c>
      <c r="F37" s="924">
        <v>-27583312760.749802</v>
      </c>
      <c r="G37" s="59">
        <v>7263.59</v>
      </c>
      <c r="H37" s="924">
        <v>-19723629592</v>
      </c>
      <c r="I37" s="693"/>
      <c r="J37" s="61"/>
      <c r="K37" s="61"/>
    </row>
    <row r="38" spans="2:11">
      <c r="B38" s="57" t="s">
        <v>1544</v>
      </c>
      <c r="C38" s="58" t="s">
        <v>423</v>
      </c>
      <c r="D38" s="213">
        <v>0</v>
      </c>
      <c r="E38" s="59">
        <v>7831.26</v>
      </c>
      <c r="F38" s="924">
        <v>0</v>
      </c>
      <c r="G38" s="59">
        <v>7263.59</v>
      </c>
      <c r="H38" s="924">
        <v>0</v>
      </c>
      <c r="I38" s="693"/>
      <c r="J38" s="61"/>
      <c r="K38" s="61"/>
    </row>
    <row r="39" spans="2:11">
      <c r="B39" s="57" t="s">
        <v>426</v>
      </c>
      <c r="C39" s="58" t="s">
        <v>423</v>
      </c>
      <c r="D39" s="213">
        <v>2983000</v>
      </c>
      <c r="E39" s="59">
        <v>7831.26</v>
      </c>
      <c r="F39" s="924">
        <v>23360648580</v>
      </c>
      <c r="G39" s="59">
        <v>7263.59</v>
      </c>
      <c r="H39" s="924">
        <v>85419818400</v>
      </c>
      <c r="I39" s="693"/>
      <c r="J39" s="61"/>
      <c r="K39" s="61"/>
    </row>
    <row r="40" spans="2:11">
      <c r="B40" s="57" t="s">
        <v>427</v>
      </c>
      <c r="C40" s="58" t="s">
        <v>423</v>
      </c>
      <c r="D40" s="213">
        <v>0</v>
      </c>
      <c r="E40" s="59">
        <v>7831.26</v>
      </c>
      <c r="F40" s="924">
        <v>0</v>
      </c>
      <c r="G40" s="59">
        <v>7263.59</v>
      </c>
      <c r="H40" s="924">
        <v>0</v>
      </c>
      <c r="I40" s="693"/>
      <c r="J40" s="61"/>
      <c r="K40" s="61"/>
    </row>
    <row r="41" spans="2:11">
      <c r="B41" s="55" t="s">
        <v>428</v>
      </c>
      <c r="C41" s="55"/>
      <c r="D41" s="62"/>
      <c r="E41" s="63"/>
      <c r="F41" s="925"/>
      <c r="G41" s="63"/>
      <c r="H41" s="930"/>
      <c r="I41" s="694"/>
    </row>
    <row r="42" spans="2:11">
      <c r="B42" s="57" t="s">
        <v>86</v>
      </c>
      <c r="C42" s="58" t="s">
        <v>423</v>
      </c>
      <c r="D42" s="213">
        <v>0</v>
      </c>
      <c r="E42" s="59">
        <v>7831.26</v>
      </c>
      <c r="F42" s="924">
        <v>0</v>
      </c>
      <c r="G42" s="59">
        <v>7263.59</v>
      </c>
      <c r="H42" s="924">
        <v>385435721</v>
      </c>
      <c r="I42" s="693"/>
      <c r="J42" s="61"/>
      <c r="K42" s="61"/>
    </row>
    <row r="43" spans="2:11">
      <c r="B43" s="57" t="s">
        <v>429</v>
      </c>
      <c r="C43" s="58" t="s">
        <v>423</v>
      </c>
      <c r="D43" s="213">
        <v>4864.96</v>
      </c>
      <c r="E43" s="59">
        <v>7831.26</v>
      </c>
      <c r="F43" s="924">
        <v>38098766.649599999</v>
      </c>
      <c r="G43" s="59">
        <v>7263.59</v>
      </c>
      <c r="H43" s="924">
        <v>0</v>
      </c>
      <c r="I43" s="693"/>
      <c r="J43" s="61"/>
      <c r="K43" s="61"/>
    </row>
    <row r="44" spans="2:11">
      <c r="B44" s="57" t="s">
        <v>430</v>
      </c>
      <c r="C44" s="58" t="s">
        <v>423</v>
      </c>
      <c r="D44" s="213">
        <v>8492.489999999998</v>
      </c>
      <c r="E44" s="59">
        <v>7831.26</v>
      </c>
      <c r="F44" s="924">
        <v>66506897.237399988</v>
      </c>
      <c r="G44" s="59">
        <v>7263.59</v>
      </c>
      <c r="H44" s="924">
        <v>6301557</v>
      </c>
      <c r="I44" s="693"/>
      <c r="J44" s="61"/>
      <c r="K44" s="61"/>
    </row>
    <row r="45" spans="2:11">
      <c r="B45" s="57" t="s">
        <v>264</v>
      </c>
      <c r="C45" s="58" t="s">
        <v>423</v>
      </c>
      <c r="D45" s="213">
        <v>0</v>
      </c>
      <c r="E45" s="59">
        <v>7831.26</v>
      </c>
      <c r="F45" s="924">
        <v>0</v>
      </c>
      <c r="G45" s="59">
        <v>7263.59</v>
      </c>
      <c r="H45" s="924">
        <v>11318344</v>
      </c>
      <c r="I45" s="693"/>
      <c r="J45" s="61"/>
      <c r="K45" s="61"/>
    </row>
    <row r="46" spans="2:11">
      <c r="B46" s="57" t="s">
        <v>431</v>
      </c>
      <c r="C46" s="58" t="s">
        <v>423</v>
      </c>
      <c r="D46" s="213">
        <v>0</v>
      </c>
      <c r="E46" s="59">
        <v>7831.26</v>
      </c>
      <c r="F46" s="924">
        <v>0</v>
      </c>
      <c r="G46" s="59">
        <v>7263.59</v>
      </c>
      <c r="H46" s="924">
        <v>47939694</v>
      </c>
      <c r="I46" s="693"/>
      <c r="J46" s="61"/>
      <c r="K46" s="61"/>
    </row>
    <row r="47" spans="2:11">
      <c r="B47" s="156" t="s">
        <v>283</v>
      </c>
      <c r="C47" s="58"/>
      <c r="D47" s="931">
        <v>12420781.009999989</v>
      </c>
      <c r="E47" s="157"/>
      <c r="F47" s="926">
        <v>97270365492.372482</v>
      </c>
      <c r="G47" s="158"/>
      <c r="H47" s="926">
        <v>98028244206</v>
      </c>
      <c r="I47" s="695"/>
      <c r="J47" s="114"/>
    </row>
    <row r="48" spans="2:11">
      <c r="B48" s="55" t="s">
        <v>105</v>
      </c>
      <c r="C48" s="156"/>
      <c r="D48" s="932"/>
      <c r="E48" s="156"/>
      <c r="F48" s="927"/>
      <c r="G48" s="156"/>
      <c r="H48" s="930"/>
      <c r="I48" s="813"/>
      <c r="J48" s="74"/>
    </row>
    <row r="49" spans="1:11">
      <c r="B49" s="55" t="s">
        <v>106</v>
      </c>
      <c r="C49" s="156"/>
      <c r="D49" s="932"/>
      <c r="E49" s="156"/>
      <c r="F49" s="927"/>
      <c r="G49" s="156"/>
      <c r="H49" s="930"/>
      <c r="I49" s="694"/>
      <c r="J49" s="74"/>
    </row>
    <row r="50" spans="1:11">
      <c r="B50" s="55" t="s">
        <v>432</v>
      </c>
      <c r="C50" s="794"/>
      <c r="D50" s="62"/>
      <c r="E50" s="55"/>
      <c r="F50" s="925"/>
      <c r="G50" s="55"/>
      <c r="H50" s="930"/>
      <c r="I50" s="694"/>
      <c r="J50" s="74"/>
    </row>
    <row r="51" spans="1:11">
      <c r="B51" s="814" t="s">
        <v>193</v>
      </c>
      <c r="C51" s="58" t="s">
        <v>423</v>
      </c>
      <c r="D51" s="213">
        <v>-15096.759999990463</v>
      </c>
      <c r="E51" s="59">
        <v>7831.26</v>
      </c>
      <c r="F51" s="924">
        <v>-118226652.71752532</v>
      </c>
      <c r="G51" s="59">
        <v>7283.62</v>
      </c>
      <c r="H51" s="924">
        <v>-357312591</v>
      </c>
      <c r="I51" s="693"/>
      <c r="J51" s="61"/>
      <c r="K51" s="61"/>
    </row>
    <row r="52" spans="1:11">
      <c r="B52" s="814" t="s">
        <v>433</v>
      </c>
      <c r="C52" s="58" t="s">
        <v>423</v>
      </c>
      <c r="D52" s="213">
        <v>0</v>
      </c>
      <c r="E52" s="59">
        <v>7831.26</v>
      </c>
      <c r="F52" s="924">
        <v>0</v>
      </c>
      <c r="G52" s="59">
        <v>7283.62</v>
      </c>
      <c r="H52" s="924">
        <v>0</v>
      </c>
      <c r="I52" s="693"/>
      <c r="J52" s="61"/>
      <c r="K52" s="61"/>
    </row>
    <row r="53" spans="1:11">
      <c r="B53" s="814" t="s">
        <v>434</v>
      </c>
      <c r="C53" s="58" t="s">
        <v>423</v>
      </c>
      <c r="D53" s="213">
        <v>0</v>
      </c>
      <c r="E53" s="59">
        <v>7831.26</v>
      </c>
      <c r="F53" s="924">
        <v>0</v>
      </c>
      <c r="G53" s="59">
        <v>7283.62</v>
      </c>
      <c r="H53" s="924">
        <v>-28802784</v>
      </c>
      <c r="I53" s="693"/>
      <c r="J53" s="61"/>
      <c r="K53" s="61"/>
    </row>
    <row r="54" spans="1:11">
      <c r="B54" s="57" t="s">
        <v>970</v>
      </c>
      <c r="C54" s="58" t="s">
        <v>423</v>
      </c>
      <c r="D54" s="213">
        <v>0</v>
      </c>
      <c r="E54" s="59">
        <v>7831.26</v>
      </c>
      <c r="F54" s="924">
        <v>0</v>
      </c>
      <c r="G54" s="59">
        <v>7283.62</v>
      </c>
      <c r="H54" s="924">
        <v>0</v>
      </c>
      <c r="I54" s="693"/>
      <c r="J54" s="61"/>
      <c r="K54" s="61"/>
    </row>
    <row r="55" spans="1:11">
      <c r="B55" s="57" t="s">
        <v>971</v>
      </c>
      <c r="C55" s="58" t="s">
        <v>423</v>
      </c>
      <c r="D55" s="213">
        <v>0</v>
      </c>
      <c r="E55" s="59">
        <v>7831.26</v>
      </c>
      <c r="F55" s="924">
        <v>0</v>
      </c>
      <c r="G55" s="59">
        <v>7283.62</v>
      </c>
      <c r="H55" s="924">
        <v>0</v>
      </c>
      <c r="I55" s="693"/>
      <c r="J55" s="61"/>
      <c r="K55" s="61"/>
    </row>
    <row r="56" spans="1:11">
      <c r="B56" s="57" t="s">
        <v>1889</v>
      </c>
      <c r="C56" s="58" t="s">
        <v>423</v>
      </c>
      <c r="D56" s="213">
        <v>-11115.67</v>
      </c>
      <c r="E56" s="59">
        <v>7831.26</v>
      </c>
      <c r="F56" s="924">
        <v>-87049701.8442</v>
      </c>
      <c r="G56" s="59">
        <v>7283.62</v>
      </c>
      <c r="H56" s="924">
        <v>0</v>
      </c>
      <c r="I56" s="693"/>
      <c r="J56" s="61"/>
      <c r="K56" s="61"/>
    </row>
    <row r="57" spans="1:11">
      <c r="B57" s="55" t="s">
        <v>435</v>
      </c>
      <c r="C57" s="794"/>
      <c r="D57" s="62"/>
      <c r="E57" s="62"/>
      <c r="F57" s="928"/>
      <c r="G57" s="795"/>
      <c r="H57" s="930"/>
      <c r="I57" s="694"/>
      <c r="J57" s="61"/>
      <c r="K57" s="61"/>
    </row>
    <row r="58" spans="1:11">
      <c r="B58" s="57" t="s">
        <v>435</v>
      </c>
      <c r="C58" s="58" t="s">
        <v>423</v>
      </c>
      <c r="D58" s="213">
        <v>-5189863.0200000005</v>
      </c>
      <c r="E58" s="59">
        <v>7831.26</v>
      </c>
      <c r="F58" s="924">
        <v>-40643166674.005203</v>
      </c>
      <c r="G58" s="59">
        <v>7283.62</v>
      </c>
      <c r="H58" s="924">
        <v>0</v>
      </c>
      <c r="I58" s="693"/>
      <c r="J58" s="61"/>
      <c r="K58" s="61"/>
    </row>
    <row r="59" spans="1:11">
      <c r="B59" s="57" t="s">
        <v>436</v>
      </c>
      <c r="C59" s="58" t="s">
        <v>423</v>
      </c>
      <c r="D59" s="213">
        <v>-1043343.3500000006</v>
      </c>
      <c r="E59" s="59">
        <v>7831.26</v>
      </c>
      <c r="F59" s="924">
        <v>-8170693043.1210051</v>
      </c>
      <c r="G59" s="59">
        <v>7283.62</v>
      </c>
      <c r="H59" s="924">
        <v>0</v>
      </c>
      <c r="I59" s="693"/>
      <c r="J59" s="61"/>
      <c r="K59" s="61"/>
    </row>
    <row r="60" spans="1:11">
      <c r="B60" s="55" t="s">
        <v>437</v>
      </c>
      <c r="C60" s="794"/>
      <c r="D60" s="62"/>
      <c r="E60" s="62"/>
      <c r="F60" s="928"/>
      <c r="G60" s="795"/>
      <c r="H60" s="930"/>
      <c r="I60" s="694"/>
      <c r="J60" s="61"/>
      <c r="K60" s="61"/>
    </row>
    <row r="61" spans="1:11">
      <c r="B61" s="814" t="s">
        <v>438</v>
      </c>
      <c r="C61" s="58" t="s">
        <v>423</v>
      </c>
      <c r="D61" s="213">
        <v>-2131204.3801380619</v>
      </c>
      <c r="E61" s="59">
        <v>7831.26</v>
      </c>
      <c r="F61" s="924">
        <v>-16690015614</v>
      </c>
      <c r="G61" s="59">
        <v>7283.62</v>
      </c>
      <c r="H61" s="924">
        <v>-22400045</v>
      </c>
      <c r="I61" s="693"/>
      <c r="J61" s="61"/>
      <c r="K61" s="61"/>
    </row>
    <row r="62" spans="1:11">
      <c r="A62" s="46"/>
      <c r="B62" s="815" t="s">
        <v>203</v>
      </c>
      <c r="C62" s="816" t="s">
        <v>423</v>
      </c>
      <c r="D62" s="933">
        <v>-2992783.9780571708</v>
      </c>
      <c r="E62" s="225">
        <v>7831.26</v>
      </c>
      <c r="F62" s="929">
        <v>-23437269456</v>
      </c>
      <c r="G62" s="225">
        <v>7283.62</v>
      </c>
      <c r="H62" s="924">
        <v>-86442720892</v>
      </c>
      <c r="I62" s="693"/>
      <c r="J62" s="61"/>
      <c r="K62" s="61"/>
    </row>
    <row r="63" spans="1:11">
      <c r="B63" s="156" t="s">
        <v>275</v>
      </c>
      <c r="C63" s="58"/>
      <c r="D63" s="934">
        <v>-11383407.158195224</v>
      </c>
      <c r="E63" s="213"/>
      <c r="F63" s="928">
        <v>-89146421141.687927</v>
      </c>
      <c r="G63" s="60"/>
      <c r="H63" s="928">
        <v>-86851236312</v>
      </c>
      <c r="I63" s="46"/>
    </row>
    <row r="64" spans="1:11">
      <c r="D64" s="202"/>
    </row>
    <row r="65" spans="1:11">
      <c r="D65" s="462"/>
      <c r="J65" s="61"/>
    </row>
    <row r="66" spans="1:11">
      <c r="B66" s="47" t="s">
        <v>439</v>
      </c>
      <c r="D66" s="462"/>
      <c r="H66" s="48"/>
      <c r="J66" s="61"/>
    </row>
    <row r="67" spans="1:11">
      <c r="D67" s="335"/>
      <c r="H67" s="48"/>
      <c r="J67" s="61"/>
    </row>
    <row r="68" spans="1:11" s="64" customFormat="1" ht="20.45" customHeight="1">
      <c r="A68" s="378"/>
      <c r="B68" s="1102" t="s">
        <v>440</v>
      </c>
      <c r="C68" s="1102" t="s">
        <v>1877</v>
      </c>
      <c r="D68" s="1102" t="s">
        <v>1878</v>
      </c>
      <c r="E68" s="1102" t="s">
        <v>702</v>
      </c>
      <c r="F68" s="1102" t="s">
        <v>691</v>
      </c>
      <c r="H68" s="48"/>
      <c r="I68" s="48"/>
      <c r="J68" s="61"/>
    </row>
    <row r="69" spans="1:11" ht="36.6" customHeight="1">
      <c r="B69" s="1103"/>
      <c r="C69" s="1103"/>
      <c r="D69" s="1103"/>
      <c r="E69" s="1103"/>
      <c r="F69" s="1103"/>
      <c r="G69" s="65"/>
      <c r="H69" s="48"/>
      <c r="J69" s="61"/>
      <c r="K69" s="65"/>
    </row>
    <row r="70" spans="1:11" ht="35.1" customHeight="1">
      <c r="B70" s="66" t="s">
        <v>441</v>
      </c>
      <c r="C70" s="158">
        <v>7831.26</v>
      </c>
      <c r="D70" s="924">
        <v>31535186415</v>
      </c>
      <c r="E70" s="158">
        <v>7263.59</v>
      </c>
      <c r="F70" s="924">
        <v>5252170821</v>
      </c>
      <c r="H70" s="48"/>
      <c r="J70" s="61"/>
    </row>
    <row r="71" spans="1:11" ht="35.1" customHeight="1">
      <c r="B71" s="66" t="s">
        <v>442</v>
      </c>
      <c r="C71" s="158">
        <v>7831.26</v>
      </c>
      <c r="D71" s="924">
        <v>35131295748</v>
      </c>
      <c r="E71" s="158">
        <v>7283.62</v>
      </c>
      <c r="F71" s="924">
        <v>3815560158</v>
      </c>
      <c r="H71" s="48"/>
      <c r="J71" s="65"/>
    </row>
    <row r="72" spans="1:11" s="159" customFormat="1" ht="20.45" customHeight="1">
      <c r="A72" s="379"/>
      <c r="B72" s="129" t="s">
        <v>443</v>
      </c>
      <c r="C72" s="356"/>
      <c r="D72" s="928">
        <v>66666482163</v>
      </c>
      <c r="E72" s="356"/>
      <c r="F72" s="928">
        <v>9067730979</v>
      </c>
      <c r="H72" s="817"/>
      <c r="I72" s="818"/>
      <c r="J72" s="819"/>
    </row>
    <row r="73" spans="1:11" ht="35.1" customHeight="1">
      <c r="B73" s="66" t="s">
        <v>444</v>
      </c>
      <c r="C73" s="158">
        <v>7831.26</v>
      </c>
      <c r="D73" s="924">
        <v>-25209636523</v>
      </c>
      <c r="E73" s="158">
        <v>7263.59</v>
      </c>
      <c r="F73" s="924">
        <v>-6486324455</v>
      </c>
      <c r="H73" s="48"/>
      <c r="J73" s="65"/>
    </row>
    <row r="74" spans="1:11" ht="35.1" customHeight="1">
      <c r="B74" s="66" t="s">
        <v>445</v>
      </c>
      <c r="C74" s="158">
        <v>7831.26</v>
      </c>
      <c r="D74" s="924">
        <v>-40231606878</v>
      </c>
      <c r="E74" s="158">
        <v>7283.62</v>
      </c>
      <c r="F74" s="924">
        <v>-2724802351</v>
      </c>
      <c r="H74" s="48"/>
      <c r="J74" s="65"/>
    </row>
    <row r="75" spans="1:11" s="159" customFormat="1" ht="20.45" customHeight="1">
      <c r="A75" s="379"/>
      <c r="B75" s="129" t="s">
        <v>446</v>
      </c>
      <c r="C75" s="356"/>
      <c r="D75" s="928">
        <v>-65441243401</v>
      </c>
      <c r="E75" s="356"/>
      <c r="F75" s="928">
        <v>-9211126806</v>
      </c>
      <c r="H75" s="817"/>
      <c r="I75" s="818"/>
      <c r="J75" s="819"/>
    </row>
    <row r="76" spans="1:11" s="159" customFormat="1" ht="20.45" customHeight="1">
      <c r="A76" s="379"/>
      <c r="B76" s="129" t="s">
        <v>447</v>
      </c>
      <c r="C76" s="356"/>
      <c r="D76" s="928">
        <v>1225238762</v>
      </c>
      <c r="E76" s="356"/>
      <c r="F76" s="928">
        <v>-143395827</v>
      </c>
      <c r="G76" s="209"/>
      <c r="H76" s="817"/>
      <c r="I76" s="818"/>
      <c r="J76" s="819"/>
    </row>
    <row r="77" spans="1:11">
      <c r="D77" s="820"/>
    </row>
    <row r="78" spans="1:11">
      <c r="D78" s="68"/>
    </row>
    <row r="79" spans="1:11">
      <c r="B79" s="47" t="s">
        <v>448</v>
      </c>
      <c r="C79" s="69"/>
      <c r="H79" s="70"/>
      <c r="I79" s="70"/>
    </row>
    <row r="80" spans="1:11">
      <c r="B80" s="46" t="s">
        <v>449</v>
      </c>
      <c r="I80" s="70"/>
    </row>
    <row r="81" spans="1:10">
      <c r="B81" s="71"/>
      <c r="C81" s="72"/>
      <c r="D81" s="72"/>
    </row>
    <row r="82" spans="1:10" ht="29.1" customHeight="1">
      <c r="B82" s="234" t="s">
        <v>77</v>
      </c>
      <c r="C82" s="234" t="s">
        <v>450</v>
      </c>
      <c r="D82" s="233">
        <v>45657</v>
      </c>
      <c r="E82" s="233">
        <v>45291</v>
      </c>
    </row>
    <row r="83" spans="1:10" s="47" customFormat="1">
      <c r="A83" s="380"/>
      <c r="B83" s="137" t="s">
        <v>452</v>
      </c>
      <c r="C83" s="214"/>
      <c r="D83" s="161"/>
      <c r="E83" s="161"/>
      <c r="I83" s="215"/>
    </row>
    <row r="84" spans="1:10" s="47" customFormat="1">
      <c r="A84" s="381">
        <v>1102010500111</v>
      </c>
      <c r="B84" s="160" t="s">
        <v>453</v>
      </c>
      <c r="C84" s="162" t="s">
        <v>451</v>
      </c>
      <c r="D84" s="935">
        <v>1626906664</v>
      </c>
      <c r="E84" s="935">
        <v>6763989</v>
      </c>
      <c r="I84" s="215"/>
    </row>
    <row r="85" spans="1:10" s="47" customFormat="1">
      <c r="A85" s="381">
        <v>1102010500112</v>
      </c>
      <c r="B85" s="160" t="s">
        <v>454</v>
      </c>
      <c r="C85" s="162" t="s">
        <v>451</v>
      </c>
      <c r="D85" s="935">
        <v>7000000</v>
      </c>
      <c r="E85" s="935">
        <v>7000000</v>
      </c>
      <c r="I85" s="215"/>
    </row>
    <row r="86" spans="1:10" s="47" customFormat="1">
      <c r="A86" s="258">
        <v>1102010500212</v>
      </c>
      <c r="B86" s="160" t="s">
        <v>455</v>
      </c>
      <c r="C86" s="162" t="s">
        <v>451</v>
      </c>
      <c r="D86" s="935">
        <v>48342367.980000004</v>
      </c>
      <c r="E86" s="935">
        <v>78626909</v>
      </c>
      <c r="I86" s="215"/>
    </row>
    <row r="87" spans="1:10" s="47" customFormat="1">
      <c r="A87" s="382">
        <v>1102010500213</v>
      </c>
      <c r="B87" s="160" t="s">
        <v>456</v>
      </c>
      <c r="C87" s="162" t="s">
        <v>451</v>
      </c>
      <c r="D87" s="935">
        <v>46987560</v>
      </c>
      <c r="E87" s="935">
        <v>69584829</v>
      </c>
      <c r="I87" s="215"/>
      <c r="J87" s="61"/>
    </row>
    <row r="88" spans="1:10">
      <c r="A88" s="383"/>
      <c r="B88" s="137" t="s">
        <v>457</v>
      </c>
      <c r="C88" s="162"/>
      <c r="D88" s="935"/>
      <c r="E88" s="935"/>
      <c r="J88" s="61"/>
    </row>
    <row r="89" spans="1:10">
      <c r="A89" s="381">
        <v>1102010500113</v>
      </c>
      <c r="B89" s="160" t="s">
        <v>458</v>
      </c>
      <c r="C89" s="162" t="s">
        <v>451</v>
      </c>
      <c r="D89" s="935">
        <v>18490188</v>
      </c>
      <c r="E89" s="935">
        <v>14491475</v>
      </c>
      <c r="J89" s="61"/>
    </row>
    <row r="90" spans="1:10">
      <c r="A90" s="381">
        <v>1102010700114</v>
      </c>
      <c r="B90" s="160" t="s">
        <v>459</v>
      </c>
      <c r="C90" s="162" t="s">
        <v>451</v>
      </c>
      <c r="D90" s="935">
        <v>301040</v>
      </c>
      <c r="E90" s="935">
        <v>300889</v>
      </c>
    </row>
    <row r="91" spans="1:10">
      <c r="A91" s="382">
        <v>1102010500214</v>
      </c>
      <c r="B91" s="160" t="s">
        <v>460</v>
      </c>
      <c r="C91" s="162" t="s">
        <v>451</v>
      </c>
      <c r="D91" s="935">
        <v>38294861.399999999</v>
      </c>
      <c r="E91" s="935">
        <v>41809079</v>
      </c>
    </row>
    <row r="92" spans="1:10">
      <c r="A92" s="383"/>
      <c r="B92" s="137" t="s">
        <v>461</v>
      </c>
      <c r="C92" s="162"/>
      <c r="D92" s="935"/>
      <c r="E92" s="935"/>
    </row>
    <row r="93" spans="1:10">
      <c r="A93" s="381">
        <v>1102010700115</v>
      </c>
      <c r="B93" s="160" t="s">
        <v>462</v>
      </c>
      <c r="C93" s="162" t="s">
        <v>451</v>
      </c>
      <c r="D93" s="935">
        <v>506135</v>
      </c>
      <c r="E93" s="935">
        <v>14720697</v>
      </c>
    </row>
    <row r="94" spans="1:10">
      <c r="A94" s="381">
        <v>1102010500117</v>
      </c>
      <c r="B94" s="160" t="s">
        <v>463</v>
      </c>
      <c r="C94" s="162" t="s">
        <v>451</v>
      </c>
      <c r="D94" s="935">
        <v>2000000</v>
      </c>
      <c r="E94" s="935">
        <v>2000000</v>
      </c>
    </row>
    <row r="95" spans="1:10">
      <c r="A95" s="381">
        <v>1102010700126</v>
      </c>
      <c r="B95" s="160" t="s">
        <v>464</v>
      </c>
      <c r="C95" s="162" t="s">
        <v>451</v>
      </c>
      <c r="D95" s="935">
        <v>2354233.3812000002</v>
      </c>
      <c r="E95" s="935">
        <v>30077291</v>
      </c>
    </row>
    <row r="96" spans="1:10">
      <c r="A96" s="258">
        <v>1102010500218</v>
      </c>
      <c r="B96" s="160" t="s">
        <v>465</v>
      </c>
      <c r="C96" s="162" t="s">
        <v>451</v>
      </c>
      <c r="D96" s="935">
        <v>7831260</v>
      </c>
      <c r="E96" s="935">
        <v>7263590</v>
      </c>
    </row>
    <row r="97" spans="1:5">
      <c r="A97" s="383"/>
      <c r="B97" s="137" t="s">
        <v>466</v>
      </c>
      <c r="C97" s="162"/>
      <c r="D97" s="935"/>
      <c r="E97" s="935"/>
    </row>
    <row r="98" spans="1:5">
      <c r="A98" s="381">
        <v>1102010900117</v>
      </c>
      <c r="B98" s="160" t="s">
        <v>467</v>
      </c>
      <c r="C98" s="162" t="s">
        <v>451</v>
      </c>
      <c r="D98" s="935">
        <v>4172</v>
      </c>
      <c r="E98" s="935">
        <v>4033473</v>
      </c>
    </row>
    <row r="99" spans="1:5">
      <c r="A99" s="381">
        <v>1102010900123</v>
      </c>
      <c r="B99" s="160" t="s">
        <v>468</v>
      </c>
      <c r="C99" s="162" t="s">
        <v>451</v>
      </c>
      <c r="D99" s="935">
        <v>1096.3764000000001</v>
      </c>
      <c r="E99" s="935">
        <v>25123814</v>
      </c>
    </row>
    <row r="100" spans="1:5">
      <c r="A100" s="383"/>
      <c r="B100" s="137" t="s">
        <v>469</v>
      </c>
      <c r="C100" s="162"/>
      <c r="D100" s="935"/>
      <c r="E100" s="935"/>
    </row>
    <row r="101" spans="1:5">
      <c r="A101" s="381">
        <v>1102010900114</v>
      </c>
      <c r="B101" s="160" t="s">
        <v>470</v>
      </c>
      <c r="C101" s="162" t="s">
        <v>451</v>
      </c>
      <c r="D101" s="936">
        <v>0</v>
      </c>
      <c r="E101" s="935">
        <v>96416399</v>
      </c>
    </row>
    <row r="102" spans="1:5">
      <c r="A102" s="383"/>
      <c r="B102" s="160" t="s">
        <v>471</v>
      </c>
      <c r="C102" s="162" t="s">
        <v>451</v>
      </c>
      <c r="D102" s="936">
        <v>0</v>
      </c>
      <c r="E102" s="935">
        <v>12066679</v>
      </c>
    </row>
    <row r="103" spans="1:5">
      <c r="A103" s="383"/>
      <c r="B103" s="137" t="s">
        <v>472</v>
      </c>
      <c r="C103" s="162"/>
      <c r="D103" s="935"/>
      <c r="E103" s="935"/>
    </row>
    <row r="104" spans="1:5">
      <c r="A104" s="381">
        <v>1102010700119</v>
      </c>
      <c r="B104" s="160" t="s">
        <v>473</v>
      </c>
      <c r="C104" s="162" t="s">
        <v>451</v>
      </c>
      <c r="D104" s="936">
        <v>0</v>
      </c>
      <c r="E104" s="935">
        <v>11427364</v>
      </c>
    </row>
    <row r="105" spans="1:5">
      <c r="A105" s="381">
        <v>1102010700124</v>
      </c>
      <c r="B105" s="160" t="s">
        <v>171</v>
      </c>
      <c r="C105" s="162" t="s">
        <v>451</v>
      </c>
      <c r="D105" s="936">
        <v>0</v>
      </c>
      <c r="E105" s="935">
        <v>7807488</v>
      </c>
    </row>
    <row r="106" spans="1:5">
      <c r="A106" s="383"/>
      <c r="B106" s="137" t="s">
        <v>474</v>
      </c>
      <c r="C106" s="162"/>
      <c r="D106" s="935"/>
      <c r="E106" s="935"/>
    </row>
    <row r="107" spans="1:5">
      <c r="A107" s="381">
        <v>1102010500115</v>
      </c>
      <c r="B107" s="160" t="s">
        <v>475</v>
      </c>
      <c r="C107" s="162" t="s">
        <v>476</v>
      </c>
      <c r="D107" s="936">
        <v>0</v>
      </c>
      <c r="E107" s="936">
        <v>0</v>
      </c>
    </row>
    <row r="108" spans="1:5">
      <c r="A108" s="381">
        <v>1102010700118</v>
      </c>
      <c r="B108" s="160" t="s">
        <v>477</v>
      </c>
      <c r="C108" s="162" t="s">
        <v>451</v>
      </c>
      <c r="D108" s="935">
        <v>8000000</v>
      </c>
      <c r="E108" s="935">
        <v>5022366</v>
      </c>
    </row>
    <row r="109" spans="1:5">
      <c r="A109" s="381">
        <v>1102010500220</v>
      </c>
      <c r="B109" s="160" t="s">
        <v>478</v>
      </c>
      <c r="C109" s="162" t="s">
        <v>476</v>
      </c>
      <c r="D109" s="936">
        <v>0</v>
      </c>
      <c r="E109" s="936">
        <v>0</v>
      </c>
    </row>
    <row r="110" spans="1:5">
      <c r="A110" s="381">
        <v>1102010700125</v>
      </c>
      <c r="B110" s="160" t="s">
        <v>479</v>
      </c>
      <c r="C110" s="162" t="s">
        <v>451</v>
      </c>
      <c r="D110" s="935">
        <v>313.25040000000001</v>
      </c>
      <c r="E110" s="935">
        <v>63699287</v>
      </c>
    </row>
    <row r="111" spans="1:5">
      <c r="A111" s="381">
        <v>1102010500220</v>
      </c>
      <c r="B111" s="160" t="s">
        <v>684</v>
      </c>
      <c r="C111" s="162" t="s">
        <v>451</v>
      </c>
      <c r="D111" s="936">
        <v>0</v>
      </c>
      <c r="E111" s="935">
        <v>22375560</v>
      </c>
    </row>
    <row r="112" spans="1:5">
      <c r="A112" s="383"/>
      <c r="B112" s="160" t="s">
        <v>685</v>
      </c>
      <c r="C112" s="162" t="s">
        <v>451</v>
      </c>
      <c r="D112" s="936">
        <v>0</v>
      </c>
      <c r="E112" s="935">
        <v>24547520</v>
      </c>
    </row>
    <row r="113" spans="1:5">
      <c r="A113" s="383"/>
      <c r="B113" s="137" t="s">
        <v>480</v>
      </c>
      <c r="C113" s="162"/>
      <c r="D113" s="935"/>
      <c r="E113" s="935"/>
    </row>
    <row r="114" spans="1:5">
      <c r="A114" s="383"/>
      <c r="B114" s="160" t="s">
        <v>481</v>
      </c>
      <c r="C114" s="162" t="s">
        <v>451</v>
      </c>
      <c r="D114" s="935">
        <v>519926</v>
      </c>
      <c r="E114" s="935">
        <v>8834370</v>
      </c>
    </row>
    <row r="115" spans="1:5">
      <c r="A115" s="383"/>
      <c r="B115" s="160" t="s">
        <v>482</v>
      </c>
      <c r="C115" s="162" t="s">
        <v>451</v>
      </c>
      <c r="D115" s="935">
        <v>1409.6268</v>
      </c>
      <c r="E115" s="935">
        <v>152470308</v>
      </c>
    </row>
    <row r="116" spans="1:5">
      <c r="A116" s="381">
        <v>1102010500118</v>
      </c>
      <c r="B116" s="160" t="s">
        <v>483</v>
      </c>
      <c r="C116" s="162" t="s">
        <v>451</v>
      </c>
      <c r="D116" s="935">
        <v>3500000</v>
      </c>
      <c r="E116" s="935">
        <v>5000000</v>
      </c>
    </row>
    <row r="117" spans="1:5">
      <c r="A117" s="258">
        <v>1102010500219</v>
      </c>
      <c r="B117" s="160" t="s">
        <v>484</v>
      </c>
      <c r="C117" s="162" t="s">
        <v>451</v>
      </c>
      <c r="D117" s="935">
        <v>87455596.049999997</v>
      </c>
      <c r="E117" s="935">
        <v>22198766</v>
      </c>
    </row>
    <row r="118" spans="1:5">
      <c r="A118" s="383"/>
      <c r="B118" s="137" t="s">
        <v>485</v>
      </c>
      <c r="C118" s="162"/>
      <c r="D118" s="935"/>
      <c r="E118" s="935"/>
    </row>
    <row r="119" spans="1:5">
      <c r="A119" s="381">
        <v>1102010500114</v>
      </c>
      <c r="B119" s="160" t="s">
        <v>486</v>
      </c>
      <c r="C119" s="162" t="s">
        <v>451</v>
      </c>
      <c r="D119" s="935">
        <v>6055500</v>
      </c>
      <c r="E119" s="935">
        <v>2150281172</v>
      </c>
    </row>
    <row r="120" spans="1:5">
      <c r="A120" s="258">
        <v>1102010500216</v>
      </c>
      <c r="B120" s="160" t="s">
        <v>487</v>
      </c>
      <c r="C120" s="162" t="s">
        <v>451</v>
      </c>
      <c r="D120" s="935">
        <v>20278186.3314</v>
      </c>
      <c r="E120" s="935">
        <v>88814239</v>
      </c>
    </row>
    <row r="121" spans="1:5">
      <c r="A121" s="383"/>
      <c r="B121" s="137" t="s">
        <v>488</v>
      </c>
      <c r="C121" s="162"/>
      <c r="D121" s="935"/>
      <c r="E121" s="935"/>
    </row>
    <row r="122" spans="1:5">
      <c r="A122" s="381">
        <v>1102010900111</v>
      </c>
      <c r="B122" s="160" t="s">
        <v>489</v>
      </c>
      <c r="C122" s="162" t="s">
        <v>451</v>
      </c>
      <c r="D122" s="935">
        <v>501100</v>
      </c>
      <c r="E122" s="935">
        <v>23123662</v>
      </c>
    </row>
    <row r="123" spans="1:5">
      <c r="A123" s="381">
        <v>1102010900126</v>
      </c>
      <c r="B123" s="160" t="s">
        <v>490</v>
      </c>
      <c r="C123" s="162" t="s">
        <v>451</v>
      </c>
      <c r="D123" s="935">
        <v>783126</v>
      </c>
      <c r="E123" s="935">
        <v>49887353</v>
      </c>
    </row>
    <row r="124" spans="1:5">
      <c r="A124" s="383"/>
      <c r="B124" s="137" t="s">
        <v>491</v>
      </c>
      <c r="C124" s="162"/>
      <c r="D124" s="935"/>
      <c r="E124" s="935"/>
    </row>
    <row r="125" spans="1:5">
      <c r="A125" s="381">
        <v>1102010700120</v>
      </c>
      <c r="B125" s="160" t="s">
        <v>492</v>
      </c>
      <c r="C125" s="162" t="s">
        <v>451</v>
      </c>
      <c r="D125" s="935">
        <v>3800000</v>
      </c>
      <c r="E125" s="935">
        <v>3800000</v>
      </c>
    </row>
    <row r="126" spans="1:5">
      <c r="A126" s="383"/>
      <c r="B126" s="137" t="s">
        <v>493</v>
      </c>
      <c r="C126" s="162"/>
      <c r="D126" s="935"/>
      <c r="E126" s="935"/>
    </row>
    <row r="127" spans="1:5">
      <c r="A127" s="381">
        <v>1102010700112</v>
      </c>
      <c r="B127" s="160" t="s">
        <v>494</v>
      </c>
      <c r="C127" s="162" t="s">
        <v>451</v>
      </c>
      <c r="D127" s="935">
        <v>790517</v>
      </c>
      <c r="E127" s="935">
        <v>787222</v>
      </c>
    </row>
    <row r="128" spans="1:5">
      <c r="A128" s="381">
        <v>1102010700127</v>
      </c>
      <c r="B128" s="160" t="s">
        <v>495</v>
      </c>
      <c r="C128" s="162" t="s">
        <v>451</v>
      </c>
      <c r="D128" s="935">
        <v>7869006.673200001</v>
      </c>
      <c r="E128" s="935">
        <v>7283274</v>
      </c>
    </row>
    <row r="129" spans="1:5">
      <c r="A129" s="383"/>
      <c r="B129" s="137" t="s">
        <v>496</v>
      </c>
      <c r="C129" s="162"/>
      <c r="D129" s="935"/>
      <c r="E129" s="935"/>
    </row>
    <row r="130" spans="1:5">
      <c r="A130" s="381">
        <v>1102010700123</v>
      </c>
      <c r="B130" s="160" t="s">
        <v>497</v>
      </c>
      <c r="C130" s="162" t="s">
        <v>451</v>
      </c>
      <c r="D130" s="935">
        <v>177612.9768</v>
      </c>
      <c r="E130" s="935">
        <v>450125</v>
      </c>
    </row>
    <row r="131" spans="1:5">
      <c r="A131" s="383"/>
      <c r="B131" s="137" t="s">
        <v>498</v>
      </c>
      <c r="C131" s="162"/>
      <c r="D131" s="935"/>
      <c r="E131" s="935"/>
    </row>
    <row r="132" spans="1:5">
      <c r="A132" s="383"/>
      <c r="B132" s="160" t="s">
        <v>499</v>
      </c>
      <c r="C132" s="162" t="s">
        <v>451</v>
      </c>
      <c r="D132" s="936">
        <v>0</v>
      </c>
      <c r="E132" s="935">
        <v>7874237</v>
      </c>
    </row>
    <row r="133" spans="1:5">
      <c r="A133" s="383"/>
      <c r="B133" s="160" t="s">
        <v>500</v>
      </c>
      <c r="C133" s="162" t="s">
        <v>451</v>
      </c>
      <c r="D133" s="936">
        <v>0</v>
      </c>
      <c r="E133" s="935">
        <v>53997819</v>
      </c>
    </row>
    <row r="134" spans="1:5">
      <c r="A134" s="383"/>
      <c r="B134" s="137" t="s">
        <v>501</v>
      </c>
      <c r="C134" s="162"/>
      <c r="D134" s="935"/>
      <c r="E134" s="935"/>
    </row>
    <row r="135" spans="1:5">
      <c r="A135" s="381">
        <v>1102010900116</v>
      </c>
      <c r="B135" s="160" t="s">
        <v>502</v>
      </c>
      <c r="C135" s="162" t="s">
        <v>451</v>
      </c>
      <c r="D135" s="935">
        <v>300737.5</v>
      </c>
      <c r="E135" s="935">
        <v>6859138</v>
      </c>
    </row>
    <row r="136" spans="1:5">
      <c r="A136" s="464">
        <v>1102010900121</v>
      </c>
      <c r="B136" s="160" t="s">
        <v>503</v>
      </c>
      <c r="C136" s="162" t="s">
        <v>451</v>
      </c>
      <c r="D136" s="935">
        <v>2350709.3142000004</v>
      </c>
      <c r="E136" s="935">
        <v>33412223</v>
      </c>
    </row>
    <row r="137" spans="1:5">
      <c r="A137" s="383"/>
      <c r="B137" s="137" t="s">
        <v>727</v>
      </c>
      <c r="C137" s="162"/>
      <c r="D137" s="935"/>
      <c r="E137" s="935"/>
    </row>
    <row r="138" spans="1:5">
      <c r="A138" s="383"/>
      <c r="B138" s="160" t="s">
        <v>502</v>
      </c>
      <c r="C138" s="162" t="s">
        <v>451</v>
      </c>
      <c r="D138" s="936">
        <v>0</v>
      </c>
      <c r="E138" s="935">
        <v>96197380</v>
      </c>
    </row>
    <row r="139" spans="1:5">
      <c r="A139" s="383"/>
      <c r="B139" s="160" t="s">
        <v>503</v>
      </c>
      <c r="C139" s="162" t="s">
        <v>451</v>
      </c>
      <c r="D139" s="936">
        <v>0</v>
      </c>
      <c r="E139" s="935">
        <v>307315810</v>
      </c>
    </row>
    <row r="140" spans="1:5">
      <c r="A140" s="383"/>
      <c r="B140" s="160" t="s">
        <v>682</v>
      </c>
      <c r="C140" s="162" t="s">
        <v>451</v>
      </c>
      <c r="D140" s="936">
        <v>0</v>
      </c>
      <c r="E140" s="935">
        <v>633799483</v>
      </c>
    </row>
    <row r="141" spans="1:5">
      <c r="A141" s="383"/>
      <c r="B141" s="160" t="s">
        <v>683</v>
      </c>
      <c r="C141" s="162" t="s">
        <v>451</v>
      </c>
      <c r="D141" s="936">
        <v>0</v>
      </c>
      <c r="E141" s="935">
        <v>3619300336</v>
      </c>
    </row>
    <row r="142" spans="1:5">
      <c r="A142" s="383"/>
      <c r="B142" s="160" t="s">
        <v>686</v>
      </c>
      <c r="C142" s="162" t="s">
        <v>451</v>
      </c>
      <c r="D142" s="936">
        <v>0</v>
      </c>
      <c r="E142" s="935">
        <v>998591564</v>
      </c>
    </row>
    <row r="143" spans="1:5">
      <c r="A143" s="464">
        <v>1102010500121</v>
      </c>
      <c r="B143" s="160" t="s">
        <v>969</v>
      </c>
      <c r="C143" s="162" t="s">
        <v>451</v>
      </c>
      <c r="D143" s="935">
        <v>1020170355</v>
      </c>
      <c r="E143" s="936">
        <v>0</v>
      </c>
    </row>
    <row r="144" spans="1:5">
      <c r="A144" s="464">
        <v>1102010700128</v>
      </c>
      <c r="B144" s="160" t="s">
        <v>968</v>
      </c>
      <c r="C144" s="162" t="s">
        <v>451</v>
      </c>
      <c r="D144" s="935">
        <v>344306906.09460002</v>
      </c>
      <c r="E144" s="935">
        <v>4364337787</v>
      </c>
    </row>
    <row r="145" spans="1:10">
      <c r="A145" s="464">
        <v>1102010500120</v>
      </c>
      <c r="B145" s="160" t="s">
        <v>1763</v>
      </c>
      <c r="C145" s="162" t="s">
        <v>451</v>
      </c>
      <c r="D145" s="935">
        <v>74243425</v>
      </c>
      <c r="E145" s="936">
        <v>0</v>
      </c>
    </row>
    <row r="146" spans="1:10">
      <c r="A146" s="464">
        <v>1102010500120</v>
      </c>
      <c r="B146" s="160" t="s">
        <v>1890</v>
      </c>
      <c r="C146" s="162" t="s">
        <v>451</v>
      </c>
      <c r="D146" s="935">
        <v>7553876.770800001</v>
      </c>
      <c r="E146" s="936">
        <v>0</v>
      </c>
    </row>
    <row r="147" spans="1:10">
      <c r="A147" s="465">
        <v>1102010500210</v>
      </c>
      <c r="B147" s="160" t="s">
        <v>991</v>
      </c>
      <c r="C147" s="162" t="s">
        <v>451</v>
      </c>
      <c r="D147" s="936">
        <v>0</v>
      </c>
      <c r="E147" s="936">
        <v>0</v>
      </c>
    </row>
    <row r="148" spans="1:10">
      <c r="A148" s="464">
        <v>1102010500217</v>
      </c>
      <c r="B148" s="160" t="s">
        <v>1762</v>
      </c>
      <c r="C148" s="162" t="s">
        <v>451</v>
      </c>
      <c r="D148" s="936">
        <v>0</v>
      </c>
      <c r="E148" s="936">
        <v>0</v>
      </c>
    </row>
    <row r="149" spans="1:10">
      <c r="A149" s="383"/>
      <c r="B149" s="137" t="s">
        <v>505</v>
      </c>
      <c r="C149" s="162"/>
      <c r="D149" s="935"/>
      <c r="E149" s="935"/>
    </row>
    <row r="150" spans="1:10">
      <c r="A150" s="383"/>
      <c r="B150" s="160" t="s">
        <v>506</v>
      </c>
      <c r="C150" s="162" t="s">
        <v>451</v>
      </c>
      <c r="D150" s="935">
        <v>5025</v>
      </c>
      <c r="E150" s="935">
        <v>22421916</v>
      </c>
    </row>
    <row r="151" spans="1:10">
      <c r="A151" s="383"/>
      <c r="B151" s="160" t="s">
        <v>1901</v>
      </c>
      <c r="C151" s="162" t="s">
        <v>451</v>
      </c>
      <c r="D151" s="935">
        <v>2264.1034098600003</v>
      </c>
      <c r="E151" s="935">
        <v>2324639</v>
      </c>
    </row>
    <row r="152" spans="1:10">
      <c r="A152" s="383"/>
      <c r="B152" s="137" t="s">
        <v>507</v>
      </c>
      <c r="C152" s="162"/>
      <c r="D152" s="935"/>
      <c r="E152" s="935"/>
    </row>
    <row r="153" spans="1:10">
      <c r="A153" s="464">
        <v>1102010700113</v>
      </c>
      <c r="B153" s="160" t="s">
        <v>170</v>
      </c>
      <c r="C153" s="162" t="s">
        <v>451</v>
      </c>
      <c r="D153" s="936">
        <v>0</v>
      </c>
      <c r="E153" s="935">
        <v>7982310</v>
      </c>
    </row>
    <row r="154" spans="1:10">
      <c r="A154" s="383"/>
      <c r="B154" s="137" t="s">
        <v>967</v>
      </c>
      <c r="C154" s="162"/>
      <c r="D154" s="935"/>
      <c r="E154" s="935"/>
    </row>
    <row r="155" spans="1:10">
      <c r="A155" s="464">
        <v>1102010900124</v>
      </c>
      <c r="B155" s="348" t="s">
        <v>973</v>
      </c>
      <c r="C155" s="372" t="s">
        <v>451</v>
      </c>
      <c r="D155" s="936">
        <v>0</v>
      </c>
      <c r="E155" s="936">
        <v>0</v>
      </c>
    </row>
    <row r="156" spans="1:10">
      <c r="A156" s="383"/>
      <c r="B156" s="160"/>
      <c r="C156" s="162"/>
      <c r="D156" s="935"/>
      <c r="E156" s="935"/>
    </row>
    <row r="157" spans="1:10">
      <c r="B157" s="147" t="s">
        <v>508</v>
      </c>
      <c r="C157" s="812" t="s">
        <v>508</v>
      </c>
      <c r="D157" s="937">
        <v>3387685170.8292103</v>
      </c>
      <c r="E157" s="937">
        <v>13212503831</v>
      </c>
      <c r="F157" s="74"/>
      <c r="G157" s="74"/>
    </row>
    <row r="158" spans="1:10">
      <c r="C158" s="75"/>
      <c r="D158" s="75"/>
    </row>
    <row r="159" spans="1:10">
      <c r="D159" s="67"/>
    </row>
    <row r="160" spans="1:10" s="76" customFormat="1">
      <c r="A160" s="384"/>
      <c r="B160" s="47" t="s">
        <v>509</v>
      </c>
      <c r="C160" s="77"/>
      <c r="I160" s="78"/>
      <c r="J160" s="46"/>
    </row>
    <row r="161" spans="1:13" s="76" customFormat="1">
      <c r="A161" s="384"/>
      <c r="B161" s="47"/>
      <c r="I161" s="78"/>
      <c r="J161" s="46"/>
    </row>
    <row r="162" spans="1:13" s="76" customFormat="1">
      <c r="A162" s="384"/>
      <c r="B162" s="47" t="s">
        <v>510</v>
      </c>
      <c r="I162" s="78"/>
    </row>
    <row r="163" spans="1:13" s="76" customFormat="1">
      <c r="A163" s="384"/>
      <c r="B163" s="46" t="s">
        <v>1873</v>
      </c>
      <c r="I163" s="78"/>
    </row>
    <row r="164" spans="1:13" s="76" customFormat="1">
      <c r="A164" s="384"/>
      <c r="B164" s="46"/>
      <c r="I164" s="78"/>
    </row>
    <row r="165" spans="1:13" s="76" customFormat="1">
      <c r="A165" s="384"/>
      <c r="I165" s="78"/>
    </row>
    <row r="166" spans="1:13" s="76" customFormat="1" ht="18" customHeight="1">
      <c r="A166" s="384"/>
      <c r="B166" s="1104" t="s">
        <v>511</v>
      </c>
      <c r="C166" s="1105"/>
      <c r="D166" s="1105"/>
      <c r="E166" s="1105"/>
      <c r="F166" s="1105"/>
      <c r="G166" s="1106"/>
      <c r="H166" s="1104" t="s">
        <v>512</v>
      </c>
      <c r="I166" s="1105"/>
      <c r="J166" s="1106"/>
    </row>
    <row r="167" spans="1:13" s="76" customFormat="1" ht="15" customHeight="1">
      <c r="A167" s="384"/>
      <c r="B167" s="1107" t="s">
        <v>513</v>
      </c>
      <c r="C167" s="1107" t="s">
        <v>514</v>
      </c>
      <c r="D167" s="1102" t="s">
        <v>515</v>
      </c>
      <c r="E167" s="1104" t="s">
        <v>516</v>
      </c>
      <c r="F167" s="1106"/>
      <c r="G167" s="1102" t="s">
        <v>517</v>
      </c>
      <c r="H167" s="1107" t="s">
        <v>518</v>
      </c>
      <c r="I167" s="1107" t="s">
        <v>519</v>
      </c>
      <c r="J167" s="1102" t="s">
        <v>520</v>
      </c>
    </row>
    <row r="168" spans="1:13" s="76" customFormat="1" ht="20.45" customHeight="1">
      <c r="A168" s="384"/>
      <c r="B168" s="1108"/>
      <c r="C168" s="1108"/>
      <c r="D168" s="1103"/>
      <c r="E168" s="234" t="s">
        <v>521</v>
      </c>
      <c r="F168" s="234" t="s">
        <v>522</v>
      </c>
      <c r="G168" s="1103"/>
      <c r="H168" s="1108"/>
      <c r="I168" s="1108"/>
      <c r="J168" s="1103"/>
    </row>
    <row r="169" spans="1:13" s="76" customFormat="1" ht="15" customHeight="1">
      <c r="A169" s="384"/>
      <c r="B169" s="808" t="s">
        <v>81</v>
      </c>
      <c r="C169" s="809"/>
      <c r="D169" s="810"/>
      <c r="E169" s="810"/>
      <c r="F169" s="810"/>
      <c r="G169" s="810"/>
      <c r="H169" s="810"/>
      <c r="I169" s="810"/>
      <c r="J169" s="811"/>
    </row>
    <row r="170" spans="1:13" s="76" customFormat="1" ht="15" customHeight="1">
      <c r="A170" s="384"/>
      <c r="B170" s="849" t="s">
        <v>523</v>
      </c>
      <c r="C170" s="800"/>
      <c r="D170" s="850"/>
      <c r="E170" s="850"/>
      <c r="F170" s="850"/>
      <c r="G170" s="850"/>
      <c r="H170" s="850"/>
      <c r="I170" s="850"/>
      <c r="J170" s="851"/>
    </row>
    <row r="171" spans="1:13" s="76" customFormat="1">
      <c r="A171" s="384"/>
      <c r="B171" s="250" t="s">
        <v>504</v>
      </c>
      <c r="C171" s="239" t="s">
        <v>84</v>
      </c>
      <c r="D171" s="219">
        <v>1</v>
      </c>
      <c r="E171" s="696">
        <v>0</v>
      </c>
      <c r="F171" s="696">
        <v>0</v>
      </c>
      <c r="G171" s="860">
        <v>537472120.72602701</v>
      </c>
      <c r="H171" s="861">
        <v>2597686176000</v>
      </c>
      <c r="I171" s="862">
        <v>472440112482</v>
      </c>
      <c r="J171" s="863">
        <v>3565248121008</v>
      </c>
      <c r="M171" s="79"/>
    </row>
    <row r="172" spans="1:13" s="76" customFormat="1">
      <c r="A172" s="384"/>
      <c r="B172" s="250" t="s">
        <v>504</v>
      </c>
      <c r="C172" s="239" t="s">
        <v>84</v>
      </c>
      <c r="D172" s="219">
        <v>1</v>
      </c>
      <c r="E172" s="696">
        <v>0</v>
      </c>
      <c r="F172" s="696">
        <v>0</v>
      </c>
      <c r="G172" s="860">
        <v>512561643.83561647</v>
      </c>
      <c r="H172" s="861">
        <v>2597686176000</v>
      </c>
      <c r="I172" s="862">
        <v>472440112482</v>
      </c>
      <c r="J172" s="863">
        <v>3565248121008</v>
      </c>
      <c r="M172" s="79"/>
    </row>
    <row r="173" spans="1:13" s="76" customFormat="1">
      <c r="A173" s="384"/>
      <c r="B173" s="241" t="s">
        <v>504</v>
      </c>
      <c r="C173" s="239" t="s">
        <v>84</v>
      </c>
      <c r="D173" s="219">
        <v>1</v>
      </c>
      <c r="E173" s="696">
        <v>0</v>
      </c>
      <c r="F173" s="696">
        <v>0</v>
      </c>
      <c r="G173" s="864">
        <v>512561643.83561647</v>
      </c>
      <c r="H173" s="861">
        <v>2597686176000</v>
      </c>
      <c r="I173" s="862">
        <v>472440112482</v>
      </c>
      <c r="J173" s="863">
        <v>3565248121008</v>
      </c>
      <c r="M173" s="79"/>
    </row>
    <row r="174" spans="1:13" s="76" customFormat="1">
      <c r="A174" s="384"/>
      <c r="B174" s="241" t="s">
        <v>504</v>
      </c>
      <c r="C174" s="239" t="s">
        <v>84</v>
      </c>
      <c r="D174" s="219">
        <v>1</v>
      </c>
      <c r="E174" s="696">
        <v>0</v>
      </c>
      <c r="F174" s="696">
        <v>0</v>
      </c>
      <c r="G174" s="864">
        <v>512561643.83561647</v>
      </c>
      <c r="H174" s="861">
        <v>2597686176000</v>
      </c>
      <c r="I174" s="862">
        <v>472440112482</v>
      </c>
      <c r="J174" s="863">
        <v>3565248121008</v>
      </c>
      <c r="M174" s="79"/>
    </row>
    <row r="175" spans="1:13" s="76" customFormat="1">
      <c r="A175" s="384"/>
      <c r="B175" s="241" t="s">
        <v>504</v>
      </c>
      <c r="C175" s="239" t="s">
        <v>84</v>
      </c>
      <c r="D175" s="219">
        <v>1</v>
      </c>
      <c r="E175" s="696">
        <v>0</v>
      </c>
      <c r="F175" s="696">
        <v>0</v>
      </c>
      <c r="G175" s="864">
        <v>512561643.83561647</v>
      </c>
      <c r="H175" s="861">
        <v>2597686176000</v>
      </c>
      <c r="I175" s="862">
        <v>472440112482</v>
      </c>
      <c r="J175" s="863">
        <v>3565248121008</v>
      </c>
      <c r="M175" s="79"/>
    </row>
    <row r="176" spans="1:13" s="76" customFormat="1">
      <c r="A176" s="384"/>
      <c r="B176" s="241" t="s">
        <v>504</v>
      </c>
      <c r="C176" s="239" t="s">
        <v>84</v>
      </c>
      <c r="D176" s="219">
        <v>1</v>
      </c>
      <c r="E176" s="696">
        <v>0</v>
      </c>
      <c r="F176" s="696">
        <v>0</v>
      </c>
      <c r="G176" s="864">
        <v>512561643.83561647</v>
      </c>
      <c r="H176" s="861">
        <v>2597686176000</v>
      </c>
      <c r="I176" s="862">
        <v>472440112482</v>
      </c>
      <c r="J176" s="863">
        <v>3565248121008</v>
      </c>
      <c r="M176" s="79"/>
    </row>
    <row r="177" spans="1:13" s="76" customFormat="1">
      <c r="A177" s="384"/>
      <c r="B177" s="241" t="s">
        <v>504</v>
      </c>
      <c r="C177" s="239" t="s">
        <v>84</v>
      </c>
      <c r="D177" s="219">
        <v>1</v>
      </c>
      <c r="E177" s="696">
        <v>0</v>
      </c>
      <c r="F177" s="696">
        <v>0</v>
      </c>
      <c r="G177" s="864">
        <v>512561643.83561647</v>
      </c>
      <c r="H177" s="861">
        <v>2597686176000</v>
      </c>
      <c r="I177" s="862">
        <v>472440112482</v>
      </c>
      <c r="J177" s="863">
        <v>3565248121008</v>
      </c>
      <c r="M177" s="79"/>
    </row>
    <row r="178" spans="1:13" s="76" customFormat="1">
      <c r="A178" s="384"/>
      <c r="B178" s="241" t="s">
        <v>504</v>
      </c>
      <c r="C178" s="239" t="s">
        <v>84</v>
      </c>
      <c r="D178" s="219">
        <v>1</v>
      </c>
      <c r="E178" s="696">
        <v>0</v>
      </c>
      <c r="F178" s="696">
        <v>0</v>
      </c>
      <c r="G178" s="864">
        <v>512561643.83561647</v>
      </c>
      <c r="H178" s="861">
        <v>2597686176000</v>
      </c>
      <c r="I178" s="862">
        <v>472440112482</v>
      </c>
      <c r="J178" s="863">
        <v>3565248121008</v>
      </c>
      <c r="M178" s="79"/>
    </row>
    <row r="179" spans="1:13" s="853" customFormat="1">
      <c r="A179" s="384"/>
      <c r="B179" s="852" t="s">
        <v>504</v>
      </c>
      <c r="C179" s="239" t="s">
        <v>84</v>
      </c>
      <c r="D179" s="219">
        <v>1</v>
      </c>
      <c r="E179" s="696">
        <v>0</v>
      </c>
      <c r="F179" s="696">
        <v>0</v>
      </c>
      <c r="G179" s="864">
        <v>512561643.83561647</v>
      </c>
      <c r="H179" s="861">
        <v>2597686176000</v>
      </c>
      <c r="I179" s="862">
        <v>472440112482</v>
      </c>
      <c r="J179" s="863">
        <v>3565248121008</v>
      </c>
      <c r="L179" s="76"/>
    </row>
    <row r="180" spans="1:13" s="853" customFormat="1">
      <c r="A180" s="384"/>
      <c r="B180" s="852" t="s">
        <v>504</v>
      </c>
      <c r="C180" s="239" t="s">
        <v>84</v>
      </c>
      <c r="D180" s="219">
        <v>1</v>
      </c>
      <c r="E180" s="696">
        <v>0</v>
      </c>
      <c r="F180" s="696">
        <v>0</v>
      </c>
      <c r="G180" s="864">
        <v>512561643.83561647</v>
      </c>
      <c r="H180" s="861">
        <v>2597686176000</v>
      </c>
      <c r="I180" s="862">
        <v>472440112482</v>
      </c>
      <c r="J180" s="863">
        <v>3565248121008</v>
      </c>
      <c r="L180" s="76"/>
    </row>
    <row r="181" spans="1:13" s="853" customFormat="1">
      <c r="A181" s="384"/>
      <c r="B181" s="852" t="s">
        <v>504</v>
      </c>
      <c r="C181" s="239" t="s">
        <v>84</v>
      </c>
      <c r="D181" s="219">
        <v>1</v>
      </c>
      <c r="E181" s="696">
        <v>0</v>
      </c>
      <c r="F181" s="696">
        <v>0</v>
      </c>
      <c r="G181" s="864">
        <v>512561643.83561647</v>
      </c>
      <c r="H181" s="861">
        <v>2597686176000</v>
      </c>
      <c r="I181" s="862">
        <v>472440112482</v>
      </c>
      <c r="J181" s="863">
        <v>3565248121008</v>
      </c>
      <c r="L181" s="76"/>
    </row>
    <row r="182" spans="1:13" s="853" customFormat="1">
      <c r="A182" s="384"/>
      <c r="B182" s="852" t="s">
        <v>504</v>
      </c>
      <c r="C182" s="239" t="s">
        <v>84</v>
      </c>
      <c r="D182" s="219">
        <v>1</v>
      </c>
      <c r="E182" s="696">
        <v>0</v>
      </c>
      <c r="F182" s="696">
        <v>0</v>
      </c>
      <c r="G182" s="864">
        <v>512561643.83561647</v>
      </c>
      <c r="H182" s="861">
        <v>2597686176000</v>
      </c>
      <c r="I182" s="862">
        <v>472440112482</v>
      </c>
      <c r="J182" s="863">
        <v>3565248121008</v>
      </c>
      <c r="L182" s="76"/>
    </row>
    <row r="183" spans="1:13" s="853" customFormat="1">
      <c r="A183" s="384"/>
      <c r="B183" s="852" t="s">
        <v>504</v>
      </c>
      <c r="C183" s="239" t="s">
        <v>84</v>
      </c>
      <c r="D183" s="219">
        <v>1</v>
      </c>
      <c r="E183" s="696">
        <v>0</v>
      </c>
      <c r="F183" s="696">
        <v>0</v>
      </c>
      <c r="G183" s="864">
        <v>512561643.83561647</v>
      </c>
      <c r="H183" s="861">
        <v>2597686176000</v>
      </c>
      <c r="I183" s="862">
        <v>472440112482</v>
      </c>
      <c r="J183" s="863">
        <v>3565248121008</v>
      </c>
      <c r="L183" s="76"/>
    </row>
    <row r="184" spans="1:13" s="76" customFormat="1">
      <c r="A184" s="384"/>
      <c r="B184" s="241" t="s">
        <v>504</v>
      </c>
      <c r="C184" s="239" t="s">
        <v>84</v>
      </c>
      <c r="D184" s="219">
        <v>1</v>
      </c>
      <c r="E184" s="696">
        <v>0</v>
      </c>
      <c r="F184" s="696">
        <v>0</v>
      </c>
      <c r="G184" s="864">
        <v>512561643.83561647</v>
      </c>
      <c r="H184" s="861">
        <v>2597686176000</v>
      </c>
      <c r="I184" s="862">
        <v>472440112482</v>
      </c>
      <c r="J184" s="863">
        <v>3565248121008</v>
      </c>
      <c r="M184" s="79"/>
    </row>
    <row r="185" spans="1:13" s="76" customFormat="1">
      <c r="A185" s="384"/>
      <c r="B185" s="241" t="s">
        <v>452</v>
      </c>
      <c r="C185" s="239" t="s">
        <v>82</v>
      </c>
      <c r="D185" s="219">
        <v>561</v>
      </c>
      <c r="E185" s="242">
        <v>1000000</v>
      </c>
      <c r="F185" s="696">
        <v>0</v>
      </c>
      <c r="G185" s="864">
        <v>589661720.54794514</v>
      </c>
      <c r="H185" s="861">
        <v>1133000000000</v>
      </c>
      <c r="I185" s="862">
        <v>320014824041</v>
      </c>
      <c r="J185" s="863">
        <v>5996542620850</v>
      </c>
      <c r="K185" s="82"/>
      <c r="M185" s="79"/>
    </row>
    <row r="186" spans="1:13" s="76" customFormat="1">
      <c r="A186" s="384"/>
      <c r="B186" s="241" t="s">
        <v>1905</v>
      </c>
      <c r="C186" s="239" t="s">
        <v>85</v>
      </c>
      <c r="D186" s="219">
        <v>377</v>
      </c>
      <c r="E186" s="242">
        <v>1000000</v>
      </c>
      <c r="F186" s="696">
        <v>0</v>
      </c>
      <c r="G186" s="864">
        <v>392694344.61643797</v>
      </c>
      <c r="H186" s="861">
        <v>21000000000</v>
      </c>
      <c r="I186" s="862">
        <v>4287314467</v>
      </c>
      <c r="J186" s="863">
        <v>50512718407</v>
      </c>
      <c r="K186" s="80"/>
      <c r="M186" s="79"/>
    </row>
    <row r="187" spans="1:13" s="76" customFormat="1">
      <c r="A187" s="384"/>
      <c r="B187" s="241" t="s">
        <v>1904</v>
      </c>
      <c r="C187" s="239" t="s">
        <v>85</v>
      </c>
      <c r="D187" s="219">
        <v>101</v>
      </c>
      <c r="E187" s="242">
        <v>1000000</v>
      </c>
      <c r="F187" s="696">
        <v>0</v>
      </c>
      <c r="G187" s="864">
        <v>103155589.04109588</v>
      </c>
      <c r="H187" s="861">
        <v>182000000000</v>
      </c>
      <c r="I187" s="862">
        <v>28149162749</v>
      </c>
      <c r="J187" s="863">
        <v>239480283866</v>
      </c>
      <c r="K187" s="82"/>
      <c r="M187" s="79"/>
    </row>
    <row r="188" spans="1:13" s="76" customFormat="1">
      <c r="A188" s="384"/>
      <c r="B188" s="241" t="s">
        <v>1769</v>
      </c>
      <c r="C188" s="239" t="s">
        <v>85</v>
      </c>
      <c r="D188" s="219">
        <v>709</v>
      </c>
      <c r="E188" s="242">
        <v>1000000</v>
      </c>
      <c r="F188" s="696">
        <v>0</v>
      </c>
      <c r="G188" s="864">
        <v>20308427.452054799</v>
      </c>
      <c r="H188" s="861">
        <v>1380600000000</v>
      </c>
      <c r="I188" s="862">
        <v>410364000000</v>
      </c>
      <c r="J188" s="863">
        <v>3199522000000</v>
      </c>
      <c r="M188" s="79"/>
    </row>
    <row r="189" spans="1:13" s="76" customFormat="1">
      <c r="A189" s="384"/>
      <c r="B189" s="241" t="s">
        <v>1766</v>
      </c>
      <c r="C189" s="239" t="s">
        <v>85</v>
      </c>
      <c r="D189" s="219">
        <v>80</v>
      </c>
      <c r="E189" s="242">
        <v>1000000</v>
      </c>
      <c r="F189" s="696">
        <v>0</v>
      </c>
      <c r="G189" s="864">
        <v>82296986.301369876</v>
      </c>
      <c r="H189" s="861">
        <v>146400000000</v>
      </c>
      <c r="I189" s="862">
        <v>225617000000</v>
      </c>
      <c r="J189" s="863">
        <v>936307000000</v>
      </c>
      <c r="M189" s="79"/>
    </row>
    <row r="190" spans="1:13" s="76" customFormat="1">
      <c r="A190" s="384"/>
      <c r="B190" s="241" t="s">
        <v>1906</v>
      </c>
      <c r="C190" s="239" t="s">
        <v>85</v>
      </c>
      <c r="D190" s="219">
        <v>308</v>
      </c>
      <c r="E190" s="242">
        <v>1000000</v>
      </c>
      <c r="F190" s="696">
        <v>0</v>
      </c>
      <c r="G190" s="864">
        <v>308056536.98630136</v>
      </c>
      <c r="H190" s="861">
        <v>327245000000</v>
      </c>
      <c r="I190" s="862">
        <v>134308000000</v>
      </c>
      <c r="J190" s="863">
        <v>829025800000</v>
      </c>
      <c r="M190" s="79"/>
    </row>
    <row r="191" spans="1:13" s="76" customFormat="1">
      <c r="A191" s="384"/>
      <c r="B191" s="241" t="s">
        <v>504</v>
      </c>
      <c r="C191" s="239" t="s">
        <v>83</v>
      </c>
      <c r="D191" s="219">
        <v>12275</v>
      </c>
      <c r="E191" s="242">
        <v>1000000</v>
      </c>
      <c r="F191" s="696">
        <v>0</v>
      </c>
      <c r="G191" s="864">
        <v>15301783560</v>
      </c>
      <c r="H191" s="861">
        <v>2597686176000</v>
      </c>
      <c r="I191" s="862">
        <v>472440112482</v>
      </c>
      <c r="J191" s="863">
        <v>3565248121008</v>
      </c>
      <c r="K191" s="80"/>
      <c r="M191" s="79"/>
    </row>
    <row r="192" spans="1:13" s="76" customFormat="1">
      <c r="A192" s="384"/>
      <c r="B192" s="241" t="s">
        <v>1767</v>
      </c>
      <c r="C192" s="239" t="s">
        <v>1907</v>
      </c>
      <c r="D192" s="219">
        <v>1</v>
      </c>
      <c r="E192" s="696">
        <v>0</v>
      </c>
      <c r="F192" s="696">
        <v>0</v>
      </c>
      <c r="G192" s="864">
        <v>1809021060</v>
      </c>
      <c r="H192" s="865" t="s">
        <v>1888</v>
      </c>
      <c r="I192" s="865" t="s">
        <v>1888</v>
      </c>
      <c r="J192" s="866" t="s">
        <v>1888</v>
      </c>
      <c r="M192" s="79"/>
    </row>
    <row r="193" spans="1:13" s="76" customFormat="1">
      <c r="A193" s="384"/>
      <c r="B193" s="241" t="s">
        <v>1768</v>
      </c>
      <c r="C193" s="239" t="s">
        <v>85</v>
      </c>
      <c r="D193" s="219">
        <v>1490</v>
      </c>
      <c r="E193" s="696">
        <v>0</v>
      </c>
      <c r="F193" s="240">
        <v>1000</v>
      </c>
      <c r="G193" s="864">
        <v>11410413944.3699</v>
      </c>
      <c r="H193" s="861">
        <v>60000000000</v>
      </c>
      <c r="I193" s="864">
        <v>-26072146830</v>
      </c>
      <c r="J193" s="864">
        <v>-13793561714</v>
      </c>
      <c r="M193" s="79"/>
    </row>
    <row r="194" spans="1:13" s="76" customFormat="1">
      <c r="A194" s="384"/>
      <c r="B194" s="241" t="s">
        <v>1768</v>
      </c>
      <c r="C194" s="239" t="s">
        <v>85</v>
      </c>
      <c r="D194" s="219">
        <v>1490</v>
      </c>
      <c r="E194" s="696">
        <v>0</v>
      </c>
      <c r="F194" s="240">
        <v>1000</v>
      </c>
      <c r="G194" s="938">
        <v>-2922036643</v>
      </c>
      <c r="H194" s="861">
        <v>60000000000</v>
      </c>
      <c r="I194" s="864">
        <v>-26072146830</v>
      </c>
      <c r="J194" s="864">
        <v>-13793561714</v>
      </c>
      <c r="M194" s="79"/>
    </row>
    <row r="195" spans="1:13" s="76" customFormat="1">
      <c r="A195" s="384"/>
      <c r="B195" s="241" t="s">
        <v>1771</v>
      </c>
      <c r="C195" s="239" t="s">
        <v>85</v>
      </c>
      <c r="D195" s="219">
        <v>5</v>
      </c>
      <c r="E195" s="696">
        <v>0</v>
      </c>
      <c r="F195" s="240">
        <v>1000</v>
      </c>
      <c r="G195" s="864">
        <v>39587555.687671237</v>
      </c>
      <c r="H195" s="861">
        <v>720000000000</v>
      </c>
      <c r="I195" s="862">
        <v>-127990398215</v>
      </c>
      <c r="J195" s="862">
        <v>212634470439</v>
      </c>
      <c r="M195" s="79"/>
    </row>
    <row r="196" spans="1:13" s="76" customFormat="1">
      <c r="A196" s="384"/>
      <c r="B196" s="241" t="s">
        <v>1769</v>
      </c>
      <c r="C196" s="239" t="s">
        <v>85</v>
      </c>
      <c r="D196" s="219">
        <v>152</v>
      </c>
      <c r="E196" s="696">
        <v>0</v>
      </c>
      <c r="F196" s="240">
        <v>1000</v>
      </c>
      <c r="G196" s="864">
        <v>1193889962.189589</v>
      </c>
      <c r="H196" s="861">
        <v>1380600000000</v>
      </c>
      <c r="I196" s="862">
        <v>410364000000</v>
      </c>
      <c r="J196" s="862">
        <v>3199522000000</v>
      </c>
      <c r="M196" s="79"/>
    </row>
    <row r="197" spans="1:13" s="76" customFormat="1">
      <c r="A197" s="384"/>
      <c r="B197" s="241" t="s">
        <v>1769</v>
      </c>
      <c r="C197" s="239" t="s">
        <v>85</v>
      </c>
      <c r="D197" s="219">
        <v>30</v>
      </c>
      <c r="E197" s="696">
        <v>0</v>
      </c>
      <c r="F197" s="240">
        <v>1000</v>
      </c>
      <c r="G197" s="864">
        <v>235636176.74794522</v>
      </c>
      <c r="H197" s="861">
        <v>1380600000000</v>
      </c>
      <c r="I197" s="862">
        <v>410364000000</v>
      </c>
      <c r="J197" s="862">
        <v>3199522000000</v>
      </c>
      <c r="M197" s="79"/>
    </row>
    <row r="198" spans="1:13" s="76" customFormat="1">
      <c r="A198" s="384"/>
      <c r="B198" s="241" t="s">
        <v>526</v>
      </c>
      <c r="C198" s="239" t="s">
        <v>85</v>
      </c>
      <c r="D198" s="219">
        <v>3</v>
      </c>
      <c r="E198" s="696">
        <v>0</v>
      </c>
      <c r="F198" s="240">
        <v>1000</v>
      </c>
      <c r="G198" s="864">
        <v>23517112.863698628</v>
      </c>
      <c r="H198" s="861">
        <v>53000000000</v>
      </c>
      <c r="I198" s="862">
        <v>20585848465.97348</v>
      </c>
      <c r="J198" s="862">
        <v>98498126525.998291</v>
      </c>
      <c r="M198" s="79"/>
    </row>
    <row r="199" spans="1:13" s="76" customFormat="1">
      <c r="A199" s="384"/>
      <c r="B199" s="241" t="s">
        <v>526</v>
      </c>
      <c r="C199" s="239" t="s">
        <v>85</v>
      </c>
      <c r="D199" s="219">
        <v>72</v>
      </c>
      <c r="E199" s="696">
        <v>0</v>
      </c>
      <c r="F199" s="240">
        <v>1000</v>
      </c>
      <c r="G199" s="864">
        <v>564487948.5534246</v>
      </c>
      <c r="H199" s="861">
        <v>53000000000</v>
      </c>
      <c r="I199" s="862">
        <v>20585848465.97348</v>
      </c>
      <c r="J199" s="862">
        <v>98498126525.998291</v>
      </c>
      <c r="M199" s="79"/>
    </row>
    <row r="200" spans="1:13" s="76" customFormat="1">
      <c r="A200" s="384"/>
      <c r="B200" s="241" t="s">
        <v>504</v>
      </c>
      <c r="C200" s="239" t="s">
        <v>83</v>
      </c>
      <c r="D200" s="219">
        <v>10</v>
      </c>
      <c r="E200" s="696">
        <v>0</v>
      </c>
      <c r="F200" s="240">
        <v>1000</v>
      </c>
      <c r="G200" s="864">
        <v>78547001.412328765</v>
      </c>
      <c r="H200" s="861">
        <v>2597686176000</v>
      </c>
      <c r="I200" s="862">
        <v>472440112482</v>
      </c>
      <c r="J200" s="862">
        <v>3565248121008</v>
      </c>
      <c r="M200" s="79"/>
    </row>
    <row r="201" spans="1:13" s="76" customFormat="1">
      <c r="A201" s="384"/>
      <c r="B201" s="241" t="s">
        <v>504</v>
      </c>
      <c r="C201" s="239" t="s">
        <v>83</v>
      </c>
      <c r="D201" s="219">
        <v>36</v>
      </c>
      <c r="E201" s="696">
        <v>0</v>
      </c>
      <c r="F201" s="240">
        <v>1000</v>
      </c>
      <c r="G201" s="864">
        <v>282172527.43890411</v>
      </c>
      <c r="H201" s="861">
        <v>2597686176000</v>
      </c>
      <c r="I201" s="862">
        <v>472440112482</v>
      </c>
      <c r="J201" s="862">
        <v>3565248121008</v>
      </c>
      <c r="M201" s="79"/>
    </row>
    <row r="202" spans="1:13" s="76" customFormat="1">
      <c r="A202" s="384"/>
      <c r="B202" s="241" t="s">
        <v>1769</v>
      </c>
      <c r="C202" s="239" t="s">
        <v>1032</v>
      </c>
      <c r="D202" s="219">
        <v>500</v>
      </c>
      <c r="E202" s="696">
        <v>0</v>
      </c>
      <c r="F202" s="240">
        <v>1000</v>
      </c>
      <c r="G202" s="864">
        <v>4049447985.2191801</v>
      </c>
      <c r="H202" s="865">
        <v>1380600000000</v>
      </c>
      <c r="I202" s="865">
        <v>410364000000</v>
      </c>
      <c r="J202" s="866">
        <v>3199522000000</v>
      </c>
      <c r="K202" s="84"/>
      <c r="M202" s="79"/>
    </row>
    <row r="203" spans="1:13" s="76" customFormat="1">
      <c r="A203" s="384"/>
      <c r="B203" s="241" t="s">
        <v>1769</v>
      </c>
      <c r="C203" s="239" t="s">
        <v>1032</v>
      </c>
      <c r="D203" s="219">
        <v>4000</v>
      </c>
      <c r="E203" s="696">
        <v>0</v>
      </c>
      <c r="F203" s="240">
        <v>1000</v>
      </c>
      <c r="G203" s="864">
        <v>32395583969.753426</v>
      </c>
      <c r="H203" s="865">
        <v>1380600000000</v>
      </c>
      <c r="I203" s="865">
        <v>410364000000</v>
      </c>
      <c r="J203" s="866">
        <v>3199522000000</v>
      </c>
      <c r="M203" s="79"/>
    </row>
    <row r="204" spans="1:13" s="76" customFormat="1">
      <c r="A204" s="384"/>
      <c r="B204" s="241" t="s">
        <v>1769</v>
      </c>
      <c r="C204" s="239" t="s">
        <v>1032</v>
      </c>
      <c r="D204" s="219">
        <v>1500</v>
      </c>
      <c r="E204" s="696">
        <v>0</v>
      </c>
      <c r="F204" s="240">
        <v>1000</v>
      </c>
      <c r="G204" s="864">
        <v>12148343988.657536</v>
      </c>
      <c r="H204" s="865">
        <v>1380600000000</v>
      </c>
      <c r="I204" s="865">
        <v>410364000000</v>
      </c>
      <c r="J204" s="866">
        <v>3199522000000</v>
      </c>
      <c r="M204" s="79"/>
    </row>
    <row r="205" spans="1:13" s="76" customFormat="1">
      <c r="A205" s="384"/>
      <c r="B205" s="241" t="s">
        <v>1769</v>
      </c>
      <c r="C205" s="239" t="s">
        <v>1032</v>
      </c>
      <c r="D205" s="219">
        <v>1100</v>
      </c>
      <c r="E205" s="696">
        <v>0</v>
      </c>
      <c r="F205" s="240">
        <v>1000</v>
      </c>
      <c r="G205" s="864">
        <v>8908785591.6821918</v>
      </c>
      <c r="H205" s="865">
        <v>1380600000000</v>
      </c>
      <c r="I205" s="865">
        <v>410364000000</v>
      </c>
      <c r="J205" s="866">
        <v>3199522000000</v>
      </c>
      <c r="M205" s="79"/>
    </row>
    <row r="206" spans="1:13" s="76" customFormat="1">
      <c r="A206" s="384"/>
      <c r="B206" s="241"/>
      <c r="C206" s="239"/>
      <c r="D206" s="219"/>
      <c r="E206" s="240"/>
      <c r="F206" s="240"/>
      <c r="G206" s="864"/>
      <c r="H206" s="861"/>
      <c r="I206" s="862"/>
      <c r="J206" s="862"/>
      <c r="M206" s="79"/>
    </row>
    <row r="207" spans="1:13" s="76" customFormat="1" ht="29.25" customHeight="1">
      <c r="A207" s="384"/>
      <c r="B207" s="221" t="s">
        <v>524</v>
      </c>
      <c r="C207" s="854"/>
      <c r="D207" s="222"/>
      <c r="E207" s="854"/>
      <c r="F207" s="854"/>
      <c r="G207" s="867"/>
      <c r="H207" s="868"/>
      <c r="I207" s="868"/>
      <c r="J207" s="862"/>
      <c r="M207" s="79"/>
    </row>
    <row r="208" spans="1:13" s="76" customFormat="1">
      <c r="A208" s="384"/>
      <c r="B208" s="241" t="s">
        <v>452</v>
      </c>
      <c r="C208" s="239" t="s">
        <v>82</v>
      </c>
      <c r="D208" s="219">
        <v>1185</v>
      </c>
      <c r="E208" s="220">
        <v>1000000</v>
      </c>
      <c r="F208" s="696">
        <v>0</v>
      </c>
      <c r="G208" s="869">
        <v>60542136.986301422</v>
      </c>
      <c r="H208" s="861">
        <v>1133000000000</v>
      </c>
      <c r="I208" s="862">
        <v>320014824041</v>
      </c>
      <c r="J208" s="862">
        <v>5996542620850</v>
      </c>
      <c r="K208" s="226"/>
      <c r="M208" s="79"/>
    </row>
    <row r="209" spans="1:13" s="76" customFormat="1">
      <c r="A209" s="384"/>
      <c r="B209" s="241" t="s">
        <v>1766</v>
      </c>
      <c r="C209" s="239" t="s">
        <v>85</v>
      </c>
      <c r="D209" s="219">
        <v>7000</v>
      </c>
      <c r="E209" s="220">
        <v>1000000</v>
      </c>
      <c r="F209" s="696">
        <v>0</v>
      </c>
      <c r="G209" s="864">
        <v>178375342.46575332</v>
      </c>
      <c r="H209" s="861">
        <v>146400000000</v>
      </c>
      <c r="I209" s="862">
        <v>225617000000</v>
      </c>
      <c r="J209" s="863">
        <v>936307000000</v>
      </c>
      <c r="K209" s="226"/>
      <c r="M209" s="79"/>
    </row>
    <row r="210" spans="1:13" s="76" customFormat="1">
      <c r="A210" s="384"/>
      <c r="B210" s="241" t="s">
        <v>1766</v>
      </c>
      <c r="C210" s="239" t="s">
        <v>85</v>
      </c>
      <c r="D210" s="219">
        <v>563</v>
      </c>
      <c r="E210" s="220">
        <v>1000000</v>
      </c>
      <c r="F210" s="696">
        <v>0</v>
      </c>
      <c r="G210" s="864">
        <v>14346473.97260274</v>
      </c>
      <c r="H210" s="870">
        <v>146400000000</v>
      </c>
      <c r="I210" s="871">
        <v>225617000000</v>
      </c>
      <c r="J210" s="872">
        <v>936307000000</v>
      </c>
      <c r="K210" s="226"/>
      <c r="M210" s="79"/>
    </row>
    <row r="211" spans="1:13" s="76" customFormat="1">
      <c r="A211" s="384"/>
      <c r="B211" s="241" t="s">
        <v>1906</v>
      </c>
      <c r="C211" s="239" t="s">
        <v>85</v>
      </c>
      <c r="D211" s="219">
        <v>3400</v>
      </c>
      <c r="E211" s="220">
        <v>1000000</v>
      </c>
      <c r="F211" s="696">
        <v>0</v>
      </c>
      <c r="G211" s="864">
        <v>624109.58904111385</v>
      </c>
      <c r="H211" s="870">
        <v>327245000000</v>
      </c>
      <c r="I211" s="871">
        <v>134308000000</v>
      </c>
      <c r="J211" s="872">
        <v>829025800000</v>
      </c>
      <c r="M211" s="79"/>
    </row>
    <row r="212" spans="1:13" s="76" customFormat="1">
      <c r="A212" s="384"/>
      <c r="B212" s="241" t="s">
        <v>1906</v>
      </c>
      <c r="C212" s="239" t="s">
        <v>85</v>
      </c>
      <c r="D212" s="219">
        <v>532</v>
      </c>
      <c r="E212" s="220">
        <v>1000000</v>
      </c>
      <c r="F212" s="696">
        <v>0</v>
      </c>
      <c r="G212" s="864">
        <v>109315.06849312782</v>
      </c>
      <c r="H212" s="870">
        <v>327245000000</v>
      </c>
      <c r="I212" s="871">
        <v>134308000000</v>
      </c>
      <c r="J212" s="872">
        <v>829025800000</v>
      </c>
      <c r="M212" s="79"/>
    </row>
    <row r="213" spans="1:13" s="76" customFormat="1">
      <c r="A213" s="384"/>
      <c r="B213" s="250" t="s">
        <v>504</v>
      </c>
      <c r="C213" s="239" t="s">
        <v>83</v>
      </c>
      <c r="D213" s="219">
        <v>1800</v>
      </c>
      <c r="E213" s="696">
        <v>0</v>
      </c>
      <c r="F213" s="240">
        <v>1000</v>
      </c>
      <c r="G213" s="864">
        <v>20082300.410963099</v>
      </c>
      <c r="H213" s="870">
        <v>2597686176000</v>
      </c>
      <c r="I213" s="871">
        <v>472440112482</v>
      </c>
      <c r="J213" s="872">
        <v>3565248121008</v>
      </c>
      <c r="K213" s="226"/>
      <c r="M213" s="79"/>
    </row>
    <row r="214" spans="1:13" s="76" customFormat="1">
      <c r="A214" s="384"/>
      <c r="B214" s="250" t="s">
        <v>1771</v>
      </c>
      <c r="C214" s="239" t="s">
        <v>85</v>
      </c>
      <c r="D214" s="219">
        <v>55</v>
      </c>
      <c r="E214" s="696">
        <v>0</v>
      </c>
      <c r="F214" s="240">
        <v>1000</v>
      </c>
      <c r="G214" s="864">
        <v>4743812.5643835664</v>
      </c>
      <c r="H214" s="870">
        <v>720000000000</v>
      </c>
      <c r="I214" s="871">
        <v>-127990398215</v>
      </c>
      <c r="J214" s="872">
        <v>212634470439</v>
      </c>
      <c r="M214" s="79"/>
    </row>
    <row r="215" spans="1:13" s="76" customFormat="1">
      <c r="A215" s="384"/>
      <c r="B215" s="250" t="s">
        <v>1769</v>
      </c>
      <c r="C215" s="239" t="s">
        <v>85</v>
      </c>
      <c r="D215" s="219">
        <v>1128</v>
      </c>
      <c r="E215" s="696">
        <v>0</v>
      </c>
      <c r="F215" s="240">
        <v>1000</v>
      </c>
      <c r="G215" s="864">
        <v>26258965.722742081</v>
      </c>
      <c r="H215" s="870">
        <v>1380600000000</v>
      </c>
      <c r="I215" s="871">
        <v>410364000000</v>
      </c>
      <c r="J215" s="872">
        <v>3199522000000</v>
      </c>
      <c r="M215" s="79"/>
    </row>
    <row r="216" spans="1:13" s="76" customFormat="1">
      <c r="A216" s="384"/>
      <c r="B216" s="855"/>
      <c r="C216" s="239"/>
      <c r="D216" s="219"/>
      <c r="E216" s="220"/>
      <c r="F216" s="240"/>
      <c r="G216" s="873"/>
      <c r="H216" s="861"/>
      <c r="I216" s="862"/>
      <c r="J216" s="863"/>
      <c r="K216" s="226"/>
      <c r="L216" s="80"/>
      <c r="M216" s="79"/>
    </row>
    <row r="217" spans="1:13" s="223" customFormat="1" ht="15" customHeight="1">
      <c r="A217" s="385"/>
      <c r="B217" s="221" t="s">
        <v>525</v>
      </c>
      <c r="C217" s="854"/>
      <c r="D217" s="222"/>
      <c r="E217" s="854"/>
      <c r="F217" s="854"/>
      <c r="G217" s="867"/>
      <c r="H217" s="861"/>
      <c r="I217" s="862"/>
      <c r="J217" s="863"/>
      <c r="K217" s="856"/>
      <c r="M217" s="224"/>
    </row>
    <row r="218" spans="1:13" s="223" customFormat="1" ht="15" customHeight="1">
      <c r="A218" s="385"/>
      <c r="B218" s="241" t="s">
        <v>452</v>
      </c>
      <c r="C218" s="239" t="s">
        <v>82</v>
      </c>
      <c r="D218" s="219">
        <v>1185</v>
      </c>
      <c r="E218" s="220">
        <v>1000000</v>
      </c>
      <c r="F218" s="696">
        <v>0</v>
      </c>
      <c r="G218" s="860">
        <v>1185000000</v>
      </c>
      <c r="H218" s="861">
        <v>1133000000000</v>
      </c>
      <c r="I218" s="862">
        <v>320014824041</v>
      </c>
      <c r="J218" s="862">
        <v>5996542620850</v>
      </c>
      <c r="M218" s="224"/>
    </row>
    <row r="219" spans="1:13" s="223" customFormat="1" ht="15" customHeight="1">
      <c r="A219" s="385"/>
      <c r="B219" s="241" t="s">
        <v>1766</v>
      </c>
      <c r="C219" s="239" t="s">
        <v>85</v>
      </c>
      <c r="D219" s="219">
        <v>7000</v>
      </c>
      <c r="E219" s="220">
        <v>1000000</v>
      </c>
      <c r="F219" s="696">
        <v>0</v>
      </c>
      <c r="G219" s="864">
        <v>7000000000</v>
      </c>
      <c r="H219" s="861">
        <v>146400000000</v>
      </c>
      <c r="I219" s="862">
        <v>225617000000</v>
      </c>
      <c r="J219" s="863">
        <v>936307000000</v>
      </c>
      <c r="M219" s="224"/>
    </row>
    <row r="220" spans="1:13" s="223" customFormat="1" ht="15" customHeight="1">
      <c r="A220" s="385"/>
      <c r="B220" s="241" t="s">
        <v>1766</v>
      </c>
      <c r="C220" s="239" t="s">
        <v>85</v>
      </c>
      <c r="D220" s="219">
        <v>563</v>
      </c>
      <c r="E220" s="220">
        <v>1000000</v>
      </c>
      <c r="F220" s="696">
        <v>0</v>
      </c>
      <c r="G220" s="864">
        <v>563000000</v>
      </c>
      <c r="H220" s="870">
        <v>146400000000</v>
      </c>
      <c r="I220" s="871">
        <v>225617000000</v>
      </c>
      <c r="J220" s="872">
        <v>936307000000</v>
      </c>
      <c r="M220" s="224"/>
    </row>
    <row r="221" spans="1:13" s="223" customFormat="1" ht="15" customHeight="1">
      <c r="A221" s="385"/>
      <c r="B221" s="241" t="s">
        <v>1906</v>
      </c>
      <c r="C221" s="239" t="s">
        <v>85</v>
      </c>
      <c r="D221" s="219">
        <v>3400</v>
      </c>
      <c r="E221" s="220">
        <v>1000000</v>
      </c>
      <c r="F221" s="696">
        <v>0</v>
      </c>
      <c r="G221" s="864">
        <v>3400000000</v>
      </c>
      <c r="H221" s="870">
        <v>327245000000</v>
      </c>
      <c r="I221" s="871">
        <v>134308000000</v>
      </c>
      <c r="J221" s="872">
        <v>829025800000</v>
      </c>
      <c r="M221" s="224"/>
    </row>
    <row r="222" spans="1:13" s="223" customFormat="1" ht="15" customHeight="1">
      <c r="A222" s="385"/>
      <c r="B222" s="241" t="s">
        <v>1906</v>
      </c>
      <c r="C222" s="239" t="s">
        <v>85</v>
      </c>
      <c r="D222" s="219">
        <v>532</v>
      </c>
      <c r="E222" s="220">
        <v>1000000</v>
      </c>
      <c r="F222" s="696">
        <v>0</v>
      </c>
      <c r="G222" s="864">
        <v>532000000</v>
      </c>
      <c r="H222" s="870">
        <v>327245000000</v>
      </c>
      <c r="I222" s="871">
        <v>134308000000</v>
      </c>
      <c r="J222" s="872">
        <v>829025800000</v>
      </c>
      <c r="K222" s="857"/>
      <c r="M222" s="224"/>
    </row>
    <row r="223" spans="1:13" s="223" customFormat="1" ht="15" customHeight="1">
      <c r="A223" s="385"/>
      <c r="B223" s="250" t="s">
        <v>504</v>
      </c>
      <c r="C223" s="239" t="s">
        <v>83</v>
      </c>
      <c r="D223" s="219">
        <v>1800</v>
      </c>
      <c r="E223" s="696">
        <v>0</v>
      </c>
      <c r="F223" s="240">
        <v>1000</v>
      </c>
      <c r="G223" s="860">
        <v>14096268000</v>
      </c>
      <c r="H223" s="870">
        <v>2597686176000</v>
      </c>
      <c r="I223" s="871">
        <v>472440112482</v>
      </c>
      <c r="J223" s="872">
        <v>3565248121008</v>
      </c>
      <c r="K223" s="857"/>
      <c r="M223" s="224"/>
    </row>
    <row r="224" spans="1:13" s="223" customFormat="1" ht="15" customHeight="1">
      <c r="A224" s="385"/>
      <c r="B224" s="250" t="s">
        <v>1771</v>
      </c>
      <c r="C224" s="239" t="s">
        <v>85</v>
      </c>
      <c r="D224" s="219">
        <v>55</v>
      </c>
      <c r="E224" s="696">
        <v>0</v>
      </c>
      <c r="F224" s="240">
        <v>1000</v>
      </c>
      <c r="G224" s="860">
        <v>430719300</v>
      </c>
      <c r="H224" s="870">
        <v>720000000000</v>
      </c>
      <c r="I224" s="871">
        <v>-127990398215</v>
      </c>
      <c r="J224" s="872">
        <v>212634470439</v>
      </c>
      <c r="K224" s="857"/>
      <c r="M224" s="224"/>
    </row>
    <row r="225" spans="1:13" s="223" customFormat="1" ht="15" customHeight="1">
      <c r="A225" s="385"/>
      <c r="B225" s="250" t="s">
        <v>1769</v>
      </c>
      <c r="C225" s="239" t="s">
        <v>85</v>
      </c>
      <c r="D225" s="219">
        <v>1128</v>
      </c>
      <c r="E225" s="696">
        <v>0</v>
      </c>
      <c r="F225" s="240">
        <v>1000</v>
      </c>
      <c r="G225" s="860">
        <v>8833661280</v>
      </c>
      <c r="H225" s="870">
        <v>1380600000000</v>
      </c>
      <c r="I225" s="871">
        <v>410364000000</v>
      </c>
      <c r="J225" s="872">
        <v>3199522000000</v>
      </c>
      <c r="K225" s="858"/>
      <c r="M225" s="224"/>
    </row>
    <row r="226" spans="1:13" s="223" customFormat="1" ht="15" customHeight="1">
      <c r="A226" s="385"/>
      <c r="B226" s="241"/>
      <c r="C226" s="239"/>
      <c r="D226" s="219"/>
      <c r="E226" s="219"/>
      <c r="F226" s="219"/>
      <c r="G226" s="864"/>
      <c r="H226" s="874"/>
      <c r="I226" s="875"/>
      <c r="J226" s="876"/>
      <c r="M226" s="224"/>
    </row>
    <row r="227" spans="1:13" s="76" customFormat="1">
      <c r="A227" s="384"/>
      <c r="B227" s="55" t="s">
        <v>1874</v>
      </c>
      <c r="C227" s="794"/>
      <c r="D227" s="795"/>
      <c r="E227" s="795"/>
      <c r="F227" s="795"/>
      <c r="G227" s="877">
        <v>130561859873.8903</v>
      </c>
      <c r="H227" s="878"/>
      <c r="I227" s="502"/>
      <c r="J227" s="80"/>
      <c r="K227" s="796"/>
      <c r="M227" s="79"/>
    </row>
    <row r="228" spans="1:13" s="76" customFormat="1">
      <c r="A228" s="384"/>
      <c r="B228" s="55" t="s">
        <v>690</v>
      </c>
      <c r="C228" s="797"/>
      <c r="D228" s="798"/>
      <c r="E228" s="798"/>
      <c r="F228" s="798"/>
      <c r="G228" s="879">
        <v>154796964287</v>
      </c>
      <c r="H228" s="799"/>
      <c r="I228" s="799"/>
      <c r="J228" s="80"/>
      <c r="K228" s="82"/>
      <c r="M228" s="79"/>
    </row>
    <row r="229" spans="1:13" s="76" customFormat="1">
      <c r="A229" s="384"/>
      <c r="B229" s="800" t="s">
        <v>95</v>
      </c>
      <c r="C229" s="801"/>
      <c r="D229" s="801"/>
      <c r="E229" s="802"/>
      <c r="F229" s="802"/>
      <c r="G229" s="803"/>
      <c r="H229" s="39"/>
      <c r="I229" s="804"/>
      <c r="J229" s="805"/>
      <c r="K229" s="227"/>
      <c r="M229" s="79"/>
    </row>
    <row r="230" spans="1:13" s="76" customFormat="1" ht="21.75" customHeight="1">
      <c r="A230" s="384"/>
      <c r="B230" s="83" t="s">
        <v>527</v>
      </c>
      <c r="C230" s="58" t="s">
        <v>528</v>
      </c>
      <c r="D230" s="806">
        <v>1</v>
      </c>
      <c r="E230" s="880">
        <v>400000000</v>
      </c>
      <c r="F230" s="881">
        <v>0</v>
      </c>
      <c r="G230" s="882">
        <v>1003000000</v>
      </c>
      <c r="H230" s="80"/>
      <c r="I230" s="78"/>
      <c r="J230" s="82"/>
      <c r="K230" s="82"/>
      <c r="M230" s="84"/>
    </row>
    <row r="231" spans="1:13" s="76" customFormat="1" ht="19.5" customHeight="1">
      <c r="A231" s="384"/>
      <c r="B231" s="83" t="s">
        <v>96</v>
      </c>
      <c r="C231" s="58" t="s">
        <v>529</v>
      </c>
      <c r="D231" s="807">
        <v>12115</v>
      </c>
      <c r="E231" s="880">
        <v>12115000000</v>
      </c>
      <c r="F231" s="881">
        <v>0</v>
      </c>
      <c r="G231" s="882">
        <v>13202731965</v>
      </c>
      <c r="H231" s="80"/>
      <c r="I231" s="78"/>
      <c r="J231" s="82"/>
      <c r="M231" s="84"/>
    </row>
    <row r="232" spans="1:13" s="76" customFormat="1" ht="19.5" customHeight="1">
      <c r="A232" s="384"/>
      <c r="B232" s="83" t="s">
        <v>1770</v>
      </c>
      <c r="C232" s="58" t="s">
        <v>529</v>
      </c>
      <c r="D232" s="807" t="s">
        <v>571</v>
      </c>
      <c r="E232" s="880" t="s">
        <v>571</v>
      </c>
      <c r="F232" s="881">
        <v>0</v>
      </c>
      <c r="G232" s="882">
        <v>5171191395</v>
      </c>
      <c r="H232" s="80"/>
      <c r="I232" s="78"/>
      <c r="J232" s="82"/>
      <c r="M232" s="84"/>
    </row>
    <row r="233" spans="1:13" s="76" customFormat="1">
      <c r="A233" s="384"/>
      <c r="B233" s="55" t="s">
        <v>1874</v>
      </c>
      <c r="C233" s="794"/>
      <c r="D233" s="55"/>
      <c r="E233" s="883">
        <v>12515000000</v>
      </c>
      <c r="F233" s="884"/>
      <c r="G233" s="884">
        <v>19376923360</v>
      </c>
      <c r="H233" s="80"/>
      <c r="I233" s="78"/>
      <c r="J233" s="82"/>
      <c r="M233" s="79"/>
    </row>
    <row r="234" spans="1:13" s="76" customFormat="1">
      <c r="A234" s="384"/>
      <c r="B234" s="55" t="s">
        <v>690</v>
      </c>
      <c r="C234" s="794"/>
      <c r="D234" s="55"/>
      <c r="E234" s="883">
        <v>5199000000</v>
      </c>
      <c r="F234" s="884"/>
      <c r="G234" s="884">
        <v>13594877084</v>
      </c>
      <c r="I234" s="78"/>
      <c r="M234" s="79"/>
    </row>
    <row r="235" spans="1:13" s="76" customFormat="1">
      <c r="A235" s="384"/>
      <c r="I235" s="78"/>
      <c r="M235" s="79"/>
    </row>
    <row r="236" spans="1:13" s="76" customFormat="1" ht="15" customHeight="1">
      <c r="A236" s="384"/>
      <c r="B236" s="39" t="s">
        <v>1908</v>
      </c>
      <c r="C236" s="39"/>
      <c r="D236" s="39"/>
      <c r="E236" s="39"/>
      <c r="F236" s="39"/>
      <c r="G236" s="39"/>
      <c r="H236" s="39"/>
      <c r="I236" s="39"/>
      <c r="J236" s="39"/>
      <c r="K236" s="39"/>
      <c r="L236" s="39"/>
      <c r="M236" s="79"/>
    </row>
    <row r="237" spans="1:13" s="76" customFormat="1" ht="15" customHeight="1">
      <c r="A237" s="384"/>
      <c r="B237" s="39"/>
      <c r="C237" s="39"/>
      <c r="D237" s="39"/>
      <c r="E237" s="39"/>
      <c r="F237" s="39"/>
      <c r="G237" s="39"/>
      <c r="H237" s="39"/>
      <c r="I237" s="39"/>
      <c r="J237" s="39"/>
      <c r="K237" s="39"/>
      <c r="L237" s="39"/>
      <c r="M237" s="79"/>
    </row>
    <row r="238" spans="1:13" s="76" customFormat="1" ht="39.6" customHeight="1">
      <c r="A238" s="384"/>
      <c r="B238" s="234" t="s">
        <v>530</v>
      </c>
      <c r="C238" s="231" t="s">
        <v>531</v>
      </c>
      <c r="D238" s="231" t="s">
        <v>532</v>
      </c>
      <c r="E238" s="231" t="s">
        <v>533</v>
      </c>
      <c r="F238" s="231" t="s">
        <v>534</v>
      </c>
      <c r="I238" s="78"/>
      <c r="M238" s="79"/>
    </row>
    <row r="239" spans="1:13" s="76" customFormat="1">
      <c r="A239" s="384"/>
      <c r="B239" s="515" t="s">
        <v>535</v>
      </c>
      <c r="C239" s="891"/>
      <c r="D239" s="891"/>
      <c r="E239" s="891"/>
      <c r="F239" s="892"/>
      <c r="I239" s="78"/>
      <c r="M239" s="79"/>
    </row>
    <row r="240" spans="1:13" s="76" customFormat="1">
      <c r="A240" s="384"/>
      <c r="B240" s="221" t="s">
        <v>523</v>
      </c>
      <c r="C240" s="86"/>
      <c r="D240" s="86"/>
      <c r="E240" s="86"/>
      <c r="F240" s="86"/>
      <c r="G240" s="81"/>
      <c r="H240" s="82"/>
      <c r="I240" s="78"/>
      <c r="M240" s="79"/>
    </row>
    <row r="241" spans="1:13" s="76" customFormat="1">
      <c r="A241" s="384"/>
      <c r="B241" s="85" t="s">
        <v>504</v>
      </c>
      <c r="C241" s="86">
        <v>537472120.72602701</v>
      </c>
      <c r="D241" s="86">
        <v>537472120.72602701</v>
      </c>
      <c r="E241" s="86">
        <v>537472120.72602701</v>
      </c>
      <c r="F241" s="86">
        <v>537472120.72602701</v>
      </c>
      <c r="I241" s="211"/>
      <c r="M241" s="79"/>
    </row>
    <row r="242" spans="1:13" s="76" customFormat="1">
      <c r="A242" s="384"/>
      <c r="B242" s="85" t="s">
        <v>504</v>
      </c>
      <c r="C242" s="86">
        <v>512561643.83561647</v>
      </c>
      <c r="D242" s="86">
        <v>512561643.83561647</v>
      </c>
      <c r="E242" s="86">
        <v>512561643.83561647</v>
      </c>
      <c r="F242" s="86">
        <v>512561643.83561647</v>
      </c>
      <c r="G242" s="226"/>
      <c r="H242" s="226"/>
      <c r="I242" s="78"/>
      <c r="M242" s="79"/>
    </row>
    <row r="243" spans="1:13" s="76" customFormat="1">
      <c r="A243" s="384"/>
      <c r="B243" s="85" t="s">
        <v>504</v>
      </c>
      <c r="C243" s="86">
        <v>512561643.83561647</v>
      </c>
      <c r="D243" s="86">
        <v>512561643.83561647</v>
      </c>
      <c r="E243" s="86">
        <v>512561643.83561647</v>
      </c>
      <c r="F243" s="86">
        <v>512561643.83561647</v>
      </c>
      <c r="G243" s="227"/>
      <c r="M243" s="79"/>
    </row>
    <row r="244" spans="1:13" s="76" customFormat="1">
      <c r="A244" s="384"/>
      <c r="B244" s="85" t="s">
        <v>504</v>
      </c>
      <c r="C244" s="86">
        <v>512561643.83561647</v>
      </c>
      <c r="D244" s="86">
        <v>512561643.83561647</v>
      </c>
      <c r="E244" s="86">
        <v>512561643.83561647</v>
      </c>
      <c r="F244" s="86">
        <v>512561643.83561647</v>
      </c>
      <c r="M244" s="79"/>
    </row>
    <row r="245" spans="1:13" s="76" customFormat="1">
      <c r="A245" s="384"/>
      <c r="B245" s="85" t="s">
        <v>504</v>
      </c>
      <c r="C245" s="86">
        <v>512561643.83561647</v>
      </c>
      <c r="D245" s="86">
        <v>512561643.83561647</v>
      </c>
      <c r="E245" s="86">
        <v>512561643.83561647</v>
      </c>
      <c r="F245" s="86">
        <v>512561643.83561647</v>
      </c>
      <c r="G245" s="226"/>
      <c r="H245" s="226"/>
      <c r="I245" s="226"/>
      <c r="M245" s="79"/>
    </row>
    <row r="246" spans="1:13" s="76" customFormat="1">
      <c r="A246" s="384"/>
      <c r="B246" s="85" t="s">
        <v>504</v>
      </c>
      <c r="C246" s="86">
        <v>512561643.83561647</v>
      </c>
      <c r="D246" s="86">
        <v>512561643.83561647</v>
      </c>
      <c r="E246" s="86">
        <v>512561643.83561647</v>
      </c>
      <c r="F246" s="86">
        <v>512561643.83561647</v>
      </c>
      <c r="H246" s="226"/>
      <c r="I246" s="226"/>
      <c r="M246" s="79"/>
    </row>
    <row r="247" spans="1:13" s="76" customFormat="1">
      <c r="A247" s="384"/>
      <c r="B247" s="85" t="s">
        <v>504</v>
      </c>
      <c r="C247" s="86">
        <v>512561643.83561647</v>
      </c>
      <c r="D247" s="86">
        <v>512561643.83561647</v>
      </c>
      <c r="E247" s="86">
        <v>512561643.83561647</v>
      </c>
      <c r="F247" s="86">
        <v>512561643.83561647</v>
      </c>
      <c r="I247" s="78"/>
      <c r="M247" s="79"/>
    </row>
    <row r="248" spans="1:13" s="76" customFormat="1">
      <c r="A248" s="384"/>
      <c r="B248" s="85" t="s">
        <v>504</v>
      </c>
      <c r="C248" s="86">
        <v>512561643.83561647</v>
      </c>
      <c r="D248" s="86">
        <v>512561643.83561647</v>
      </c>
      <c r="E248" s="86">
        <v>512561643.83561647</v>
      </c>
      <c r="F248" s="86">
        <v>512561643.83561647</v>
      </c>
      <c r="I248" s="78"/>
      <c r="M248" s="79"/>
    </row>
    <row r="249" spans="1:13" s="76" customFormat="1">
      <c r="A249" s="384"/>
      <c r="B249" s="85" t="s">
        <v>504</v>
      </c>
      <c r="C249" s="86">
        <v>512561643.83561647</v>
      </c>
      <c r="D249" s="86">
        <v>512561643.83561647</v>
      </c>
      <c r="E249" s="86">
        <v>512561643.83561647</v>
      </c>
      <c r="F249" s="86">
        <v>512561643.83561647</v>
      </c>
      <c r="I249" s="78"/>
      <c r="M249" s="79"/>
    </row>
    <row r="250" spans="1:13" s="76" customFormat="1">
      <c r="A250" s="384"/>
      <c r="B250" s="85" t="s">
        <v>504</v>
      </c>
      <c r="C250" s="86">
        <v>512561643.83561647</v>
      </c>
      <c r="D250" s="86">
        <v>512561643.83561647</v>
      </c>
      <c r="E250" s="86">
        <v>512561643.83561647</v>
      </c>
      <c r="F250" s="86">
        <v>512561643.83561647</v>
      </c>
      <c r="I250" s="78"/>
      <c r="M250" s="79"/>
    </row>
    <row r="251" spans="1:13" s="76" customFormat="1">
      <c r="A251" s="384"/>
      <c r="B251" s="85" t="s">
        <v>504</v>
      </c>
      <c r="C251" s="86">
        <v>512561643.83561647</v>
      </c>
      <c r="D251" s="86">
        <v>512561643.83561647</v>
      </c>
      <c r="E251" s="86">
        <v>512561643.83561647</v>
      </c>
      <c r="F251" s="86">
        <v>512561643.83561647</v>
      </c>
      <c r="I251" s="78"/>
      <c r="M251" s="79"/>
    </row>
    <row r="252" spans="1:13" s="76" customFormat="1">
      <c r="A252" s="384"/>
      <c r="B252" s="85" t="s">
        <v>504</v>
      </c>
      <c r="C252" s="86">
        <v>512561643.83561647</v>
      </c>
      <c r="D252" s="86">
        <v>512561643.83561647</v>
      </c>
      <c r="E252" s="86">
        <v>512561643.83561647</v>
      </c>
      <c r="F252" s="86">
        <v>512561643.83561647</v>
      </c>
      <c r="G252" s="249"/>
      <c r="I252" s="78"/>
      <c r="M252" s="79"/>
    </row>
    <row r="253" spans="1:13" s="76" customFormat="1">
      <c r="A253" s="384"/>
      <c r="B253" s="85" t="s">
        <v>504</v>
      </c>
      <c r="C253" s="86">
        <v>512561643.83561647</v>
      </c>
      <c r="D253" s="86">
        <v>512561643.83561647</v>
      </c>
      <c r="E253" s="86">
        <v>512561643.83561647</v>
      </c>
      <c r="F253" s="86">
        <v>512561643.83561647</v>
      </c>
      <c r="I253" s="78"/>
      <c r="M253" s="79"/>
    </row>
    <row r="254" spans="1:13" s="76" customFormat="1">
      <c r="A254" s="384"/>
      <c r="B254" s="85" t="s">
        <v>504</v>
      </c>
      <c r="C254" s="86">
        <v>512561643.83561647</v>
      </c>
      <c r="D254" s="86">
        <v>512561643.83561647</v>
      </c>
      <c r="E254" s="86">
        <v>512561643.83561647</v>
      </c>
      <c r="F254" s="86">
        <v>512561643.83561647</v>
      </c>
      <c r="G254" s="249"/>
      <c r="I254" s="78"/>
      <c r="M254" s="79"/>
    </row>
    <row r="255" spans="1:13" s="76" customFormat="1">
      <c r="A255" s="384"/>
      <c r="B255" s="85" t="s">
        <v>452</v>
      </c>
      <c r="C255" s="86">
        <v>589661720.54794514</v>
      </c>
      <c r="D255" s="86">
        <v>589661720.54794514</v>
      </c>
      <c r="E255" s="225">
        <v>561000000</v>
      </c>
      <c r="F255" s="86">
        <v>589661720.54794514</v>
      </c>
      <c r="I255" s="78"/>
      <c r="M255" s="79"/>
    </row>
    <row r="256" spans="1:13" s="76" customFormat="1">
      <c r="A256" s="384"/>
      <c r="B256" s="85" t="s">
        <v>1905</v>
      </c>
      <c r="C256" s="86">
        <v>392694344.61643797</v>
      </c>
      <c r="D256" s="86">
        <v>392694344.61643797</v>
      </c>
      <c r="E256" s="225">
        <v>377000000</v>
      </c>
      <c r="F256" s="86">
        <v>392694344.61643797</v>
      </c>
      <c r="I256" s="78"/>
      <c r="M256" s="79"/>
    </row>
    <row r="257" spans="1:13" s="76" customFormat="1">
      <c r="A257" s="384"/>
      <c r="B257" s="85" t="s">
        <v>1904</v>
      </c>
      <c r="C257" s="86">
        <v>103155589.04109588</v>
      </c>
      <c r="D257" s="86">
        <v>103155589.04109588</v>
      </c>
      <c r="E257" s="225">
        <v>101000000</v>
      </c>
      <c r="F257" s="86">
        <v>103155589.04109588</v>
      </c>
      <c r="I257" s="78"/>
      <c r="M257" s="79"/>
    </row>
    <row r="258" spans="1:13" s="76" customFormat="1">
      <c r="A258" s="384"/>
      <c r="B258" s="85" t="s">
        <v>1769</v>
      </c>
      <c r="C258" s="86">
        <v>20308427.452054799</v>
      </c>
      <c r="D258" s="86">
        <v>20308427.452054799</v>
      </c>
      <c r="E258" s="225">
        <v>709000000</v>
      </c>
      <c r="F258" s="86">
        <v>20308427.452054799</v>
      </c>
      <c r="I258" s="78"/>
      <c r="M258" s="79"/>
    </row>
    <row r="259" spans="1:13" s="76" customFormat="1">
      <c r="A259" s="384"/>
      <c r="B259" s="85" t="s">
        <v>1766</v>
      </c>
      <c r="C259" s="86">
        <v>82296986.301369876</v>
      </c>
      <c r="D259" s="86">
        <v>82296986.301369876</v>
      </c>
      <c r="E259" s="225">
        <v>80000000</v>
      </c>
      <c r="F259" s="86">
        <v>82296986.301369876</v>
      </c>
      <c r="I259" s="78"/>
      <c r="M259" s="79"/>
    </row>
    <row r="260" spans="1:13" s="76" customFormat="1">
      <c r="A260" s="384"/>
      <c r="B260" s="85" t="s">
        <v>1906</v>
      </c>
      <c r="C260" s="86">
        <v>308056536.98630136</v>
      </c>
      <c r="D260" s="86">
        <v>308056536.98630136</v>
      </c>
      <c r="E260" s="225">
        <v>308000000</v>
      </c>
      <c r="F260" s="86">
        <v>308056536.98630136</v>
      </c>
      <c r="I260" s="78"/>
      <c r="M260" s="79"/>
    </row>
    <row r="261" spans="1:13" s="76" customFormat="1">
      <c r="A261" s="384"/>
      <c r="B261" s="85" t="s">
        <v>504</v>
      </c>
      <c r="C261" s="86">
        <v>15301783560</v>
      </c>
      <c r="D261" s="86">
        <v>15301783560</v>
      </c>
      <c r="E261" s="225">
        <v>12275000000</v>
      </c>
      <c r="F261" s="86">
        <v>15301783560</v>
      </c>
      <c r="I261" s="78"/>
      <c r="M261" s="79"/>
    </row>
    <row r="262" spans="1:13" s="76" customFormat="1">
      <c r="A262" s="384"/>
      <c r="B262" s="85" t="s">
        <v>1767</v>
      </c>
      <c r="C262" s="86">
        <v>1809021060</v>
      </c>
      <c r="D262" s="86">
        <v>1809021060</v>
      </c>
      <c r="E262" s="225">
        <v>231000</v>
      </c>
      <c r="F262" s="86">
        <v>1809021060</v>
      </c>
      <c r="I262" s="78"/>
      <c r="M262" s="79"/>
    </row>
    <row r="263" spans="1:13" s="76" customFormat="1">
      <c r="A263" s="384"/>
      <c r="B263" s="85" t="s">
        <v>1768</v>
      </c>
      <c r="C263" s="86">
        <v>11410413944.3699</v>
      </c>
      <c r="D263" s="86">
        <v>11410413944.3699</v>
      </c>
      <c r="E263" s="225">
        <v>1490000</v>
      </c>
      <c r="F263" s="86">
        <v>11410413944.3699</v>
      </c>
      <c r="I263" s="78"/>
      <c r="M263" s="79"/>
    </row>
    <row r="264" spans="1:13" s="76" customFormat="1">
      <c r="A264" s="384"/>
      <c r="B264" s="85" t="s">
        <v>1768</v>
      </c>
      <c r="C264" s="86">
        <v>-2922036643</v>
      </c>
      <c r="D264" s="86">
        <v>-2922036643</v>
      </c>
      <c r="E264" s="225">
        <v>1490000</v>
      </c>
      <c r="F264" s="939">
        <v>-2922036643</v>
      </c>
      <c r="I264" s="78"/>
      <c r="M264" s="79"/>
    </row>
    <row r="265" spans="1:13" s="76" customFormat="1">
      <c r="A265" s="384"/>
      <c r="B265" s="85" t="s">
        <v>1771</v>
      </c>
      <c r="C265" s="86">
        <v>39587555.687671237</v>
      </c>
      <c r="D265" s="86">
        <v>39587555.687671237</v>
      </c>
      <c r="E265" s="225">
        <v>5000</v>
      </c>
      <c r="F265" s="86">
        <v>39587555.687671237</v>
      </c>
      <c r="I265" s="78"/>
      <c r="M265" s="79"/>
    </row>
    <row r="266" spans="1:13" s="76" customFormat="1">
      <c r="A266" s="384"/>
      <c r="B266" s="85" t="s">
        <v>1769</v>
      </c>
      <c r="C266" s="86">
        <v>1193889962.189589</v>
      </c>
      <c r="D266" s="86">
        <v>1193889962.189589</v>
      </c>
      <c r="E266" s="225">
        <v>152000</v>
      </c>
      <c r="F266" s="86">
        <v>1193889962.189589</v>
      </c>
      <c r="I266" s="78"/>
      <c r="M266" s="79"/>
    </row>
    <row r="267" spans="1:13" s="76" customFormat="1">
      <c r="A267" s="384"/>
      <c r="B267" s="85" t="s">
        <v>1769</v>
      </c>
      <c r="C267" s="86">
        <v>235636176.74794522</v>
      </c>
      <c r="D267" s="86">
        <v>235636176.74794522</v>
      </c>
      <c r="E267" s="225">
        <v>30000</v>
      </c>
      <c r="F267" s="86">
        <v>235636176.74794522</v>
      </c>
      <c r="I267" s="78"/>
      <c r="M267" s="79"/>
    </row>
    <row r="268" spans="1:13" s="76" customFormat="1">
      <c r="A268" s="384"/>
      <c r="B268" s="85" t="s">
        <v>526</v>
      </c>
      <c r="C268" s="86">
        <v>23517112.863698628</v>
      </c>
      <c r="D268" s="86">
        <v>23517112.863698628</v>
      </c>
      <c r="E268" s="225">
        <v>3000</v>
      </c>
      <c r="F268" s="86">
        <v>23517112.863698628</v>
      </c>
      <c r="I268" s="78"/>
      <c r="M268" s="79"/>
    </row>
    <row r="269" spans="1:13" s="76" customFormat="1">
      <c r="A269" s="384"/>
      <c r="B269" s="85" t="s">
        <v>526</v>
      </c>
      <c r="C269" s="86">
        <v>564487948.5534246</v>
      </c>
      <c r="D269" s="86">
        <v>564487948.5534246</v>
      </c>
      <c r="E269" s="225">
        <v>72000</v>
      </c>
      <c r="F269" s="86">
        <v>564487948.5534246</v>
      </c>
      <c r="I269" s="78"/>
      <c r="M269" s="79"/>
    </row>
    <row r="270" spans="1:13" s="76" customFormat="1">
      <c r="A270" s="384"/>
      <c r="B270" s="85" t="s">
        <v>504</v>
      </c>
      <c r="C270" s="86">
        <v>78547001.412328765</v>
      </c>
      <c r="D270" s="86">
        <v>78547001.412328765</v>
      </c>
      <c r="E270" s="225">
        <v>10000</v>
      </c>
      <c r="F270" s="86">
        <v>78547001.412328765</v>
      </c>
      <c r="I270" s="78"/>
      <c r="M270" s="79"/>
    </row>
    <row r="271" spans="1:13" s="76" customFormat="1">
      <c r="A271" s="384"/>
      <c r="B271" s="85" t="s">
        <v>504</v>
      </c>
      <c r="C271" s="86">
        <v>282172527.43890411</v>
      </c>
      <c r="D271" s="86">
        <v>282172527.43890411</v>
      </c>
      <c r="E271" s="225">
        <v>36000</v>
      </c>
      <c r="F271" s="86">
        <v>282172527.43890411</v>
      </c>
      <c r="I271" s="78"/>
      <c r="M271" s="79"/>
    </row>
    <row r="272" spans="1:13" s="76" customFormat="1">
      <c r="A272" s="384"/>
      <c r="B272" s="85" t="s">
        <v>1769</v>
      </c>
      <c r="C272" s="86">
        <v>4049447985.2191801</v>
      </c>
      <c r="D272" s="86">
        <v>4049447985.2191801</v>
      </c>
      <c r="E272" s="225">
        <v>500000</v>
      </c>
      <c r="F272" s="86">
        <v>4049447985.2191801</v>
      </c>
      <c r="I272" s="78"/>
      <c r="M272" s="79"/>
    </row>
    <row r="273" spans="1:13" s="76" customFormat="1">
      <c r="A273" s="384"/>
      <c r="B273" s="85" t="s">
        <v>1769</v>
      </c>
      <c r="C273" s="86">
        <v>32395583969.753426</v>
      </c>
      <c r="D273" s="86">
        <v>32395583969.753426</v>
      </c>
      <c r="E273" s="225">
        <v>4000000</v>
      </c>
      <c r="F273" s="86">
        <v>32395583969.753426</v>
      </c>
      <c r="I273" s="78"/>
      <c r="M273" s="79"/>
    </row>
    <row r="274" spans="1:13" s="76" customFormat="1">
      <c r="A274" s="384"/>
      <c r="B274" s="85" t="s">
        <v>1769</v>
      </c>
      <c r="C274" s="86">
        <v>12148343988.657536</v>
      </c>
      <c r="D274" s="86">
        <v>12148343988.657536</v>
      </c>
      <c r="E274" s="225">
        <v>1500000</v>
      </c>
      <c r="F274" s="86">
        <v>12148343988.657536</v>
      </c>
      <c r="I274" s="78"/>
      <c r="M274" s="79"/>
    </row>
    <row r="275" spans="1:13" s="76" customFormat="1">
      <c r="A275" s="384"/>
      <c r="B275" s="85" t="s">
        <v>1769</v>
      </c>
      <c r="C275" s="86">
        <v>8908785591.6821918</v>
      </c>
      <c r="D275" s="86">
        <v>8908785591.6821918</v>
      </c>
      <c r="E275" s="225">
        <v>1100000</v>
      </c>
      <c r="F275" s="86">
        <v>8908785591.6821918</v>
      </c>
      <c r="I275" s="78"/>
      <c r="M275" s="79"/>
    </row>
    <row r="276" spans="1:13" s="76" customFormat="1">
      <c r="A276" s="384"/>
      <c r="B276" s="85"/>
      <c r="C276" s="86"/>
      <c r="D276" s="86"/>
      <c r="E276" s="225"/>
      <c r="F276" s="86"/>
      <c r="I276" s="78"/>
      <c r="M276" s="79"/>
    </row>
    <row r="277" spans="1:13" s="76" customFormat="1">
      <c r="A277" s="384"/>
      <c r="B277" s="221" t="s">
        <v>524</v>
      </c>
      <c r="C277" s="86"/>
      <c r="D277" s="86"/>
      <c r="E277" s="86"/>
      <c r="F277" s="86"/>
      <c r="I277" s="78"/>
      <c r="M277" s="79"/>
    </row>
    <row r="278" spans="1:13" s="76" customFormat="1">
      <c r="A278" s="384"/>
      <c r="B278" s="85" t="s">
        <v>452</v>
      </c>
      <c r="C278" s="530">
        <v>0</v>
      </c>
      <c r="D278" s="86">
        <v>60542136.986301422</v>
      </c>
      <c r="E278" s="530">
        <v>0</v>
      </c>
      <c r="F278" s="86">
        <v>60542136.986301422</v>
      </c>
      <c r="I278" s="78"/>
      <c r="M278" s="79"/>
    </row>
    <row r="279" spans="1:13" s="76" customFormat="1">
      <c r="A279" s="384"/>
      <c r="B279" s="85" t="s">
        <v>1766</v>
      </c>
      <c r="C279" s="530">
        <v>0</v>
      </c>
      <c r="D279" s="86">
        <v>178375342.46575332</v>
      </c>
      <c r="E279" s="530">
        <v>0</v>
      </c>
      <c r="F279" s="86">
        <v>178375342.46575332</v>
      </c>
      <c r="I279" s="78"/>
      <c r="M279" s="79"/>
    </row>
    <row r="280" spans="1:13" s="76" customFormat="1">
      <c r="A280" s="384"/>
      <c r="B280" s="85" t="s">
        <v>1766</v>
      </c>
      <c r="C280" s="530">
        <v>0</v>
      </c>
      <c r="D280" s="86">
        <v>14346473.97260274</v>
      </c>
      <c r="E280" s="530">
        <v>0</v>
      </c>
      <c r="F280" s="86">
        <v>14346473.97260274</v>
      </c>
      <c r="I280" s="78"/>
      <c r="M280" s="79"/>
    </row>
    <row r="281" spans="1:13" s="76" customFormat="1">
      <c r="A281" s="384"/>
      <c r="B281" s="85" t="s">
        <v>1906</v>
      </c>
      <c r="C281" s="530">
        <v>0</v>
      </c>
      <c r="D281" s="86">
        <v>624109.58904111385</v>
      </c>
      <c r="E281" s="530">
        <v>0</v>
      </c>
      <c r="F281" s="86">
        <v>624109.58904111385</v>
      </c>
      <c r="I281" s="78"/>
      <c r="M281" s="79"/>
    </row>
    <row r="282" spans="1:13" s="76" customFormat="1">
      <c r="A282" s="384"/>
      <c r="B282" s="85" t="s">
        <v>1906</v>
      </c>
      <c r="C282" s="530">
        <v>0</v>
      </c>
      <c r="D282" s="86">
        <v>109315.06849312782</v>
      </c>
      <c r="E282" s="530">
        <v>0</v>
      </c>
      <c r="F282" s="86">
        <v>109315.06849312782</v>
      </c>
      <c r="G282" s="249"/>
      <c r="I282" s="78"/>
      <c r="M282" s="79"/>
    </row>
    <row r="283" spans="1:13" s="76" customFormat="1">
      <c r="A283" s="384"/>
      <c r="B283" s="85" t="s">
        <v>504</v>
      </c>
      <c r="C283" s="530">
        <v>0</v>
      </c>
      <c r="D283" s="86">
        <v>20082300.410963099</v>
      </c>
      <c r="E283" s="530">
        <v>0</v>
      </c>
      <c r="F283" s="86">
        <v>20082300.410963099</v>
      </c>
      <c r="G283" s="249"/>
      <c r="I283" s="78"/>
      <c r="M283" s="79"/>
    </row>
    <row r="284" spans="1:13" s="76" customFormat="1">
      <c r="A284" s="384"/>
      <c r="B284" s="85" t="s">
        <v>1771</v>
      </c>
      <c r="C284" s="530">
        <v>0</v>
      </c>
      <c r="D284" s="86">
        <v>4743812.5643835664</v>
      </c>
      <c r="E284" s="530">
        <v>0</v>
      </c>
      <c r="F284" s="86">
        <v>4743812.5643835664</v>
      </c>
      <c r="G284" s="249"/>
      <c r="I284" s="78"/>
      <c r="M284" s="79"/>
    </row>
    <row r="285" spans="1:13" s="76" customFormat="1">
      <c r="A285" s="384"/>
      <c r="B285" s="447" t="s">
        <v>1769</v>
      </c>
      <c r="C285" s="530">
        <v>0</v>
      </c>
      <c r="D285" s="86">
        <v>26258965.722742081</v>
      </c>
      <c r="E285" s="530">
        <v>0</v>
      </c>
      <c r="F285" s="86">
        <v>26258965.722742081</v>
      </c>
      <c r="G285" s="249"/>
      <c r="I285" s="78"/>
      <c r="M285" s="79"/>
    </row>
    <row r="286" spans="1:13" s="76" customFormat="1">
      <c r="A286" s="384"/>
      <c r="B286" s="250"/>
      <c r="C286" s="250"/>
      <c r="D286" s="250"/>
      <c r="E286" s="250"/>
      <c r="F286" s="250"/>
      <c r="G286" s="249"/>
      <c r="I286" s="78"/>
      <c r="M286" s="79"/>
    </row>
    <row r="287" spans="1:13" s="76" customFormat="1">
      <c r="A287" s="384"/>
      <c r="B287" s="221" t="s">
        <v>525</v>
      </c>
      <c r="C287" s="86"/>
      <c r="D287" s="86"/>
      <c r="E287" s="86"/>
      <c r="F287" s="86"/>
      <c r="G287" s="249"/>
      <c r="I287" s="78"/>
      <c r="M287" s="79"/>
    </row>
    <row r="288" spans="1:13" s="76" customFormat="1">
      <c r="A288" s="384"/>
      <c r="B288" s="85" t="s">
        <v>1765</v>
      </c>
      <c r="C288" s="530">
        <v>0</v>
      </c>
      <c r="D288" s="86">
        <v>1185000000</v>
      </c>
      <c r="E288" s="530">
        <v>0</v>
      </c>
      <c r="F288" s="86">
        <v>1185000000</v>
      </c>
      <c r="G288" s="249"/>
      <c r="I288" s="78"/>
      <c r="M288" s="79"/>
    </row>
    <row r="289" spans="1:13" s="76" customFormat="1">
      <c r="A289" s="384"/>
      <c r="B289" s="85" t="s">
        <v>1765</v>
      </c>
      <c r="C289" s="530">
        <v>0</v>
      </c>
      <c r="D289" s="86">
        <v>7000000000</v>
      </c>
      <c r="E289" s="530">
        <v>0</v>
      </c>
      <c r="F289" s="86">
        <v>7000000000</v>
      </c>
      <c r="G289" s="249"/>
      <c r="I289" s="78"/>
      <c r="M289" s="79"/>
    </row>
    <row r="290" spans="1:13" s="76" customFormat="1">
      <c r="A290" s="384"/>
      <c r="B290" s="85" t="s">
        <v>1765</v>
      </c>
      <c r="C290" s="530">
        <v>0</v>
      </c>
      <c r="D290" s="86">
        <v>563000000</v>
      </c>
      <c r="E290" s="530">
        <v>0</v>
      </c>
      <c r="F290" s="86">
        <v>563000000</v>
      </c>
      <c r="G290" s="249"/>
      <c r="I290" s="78"/>
      <c r="M290" s="79"/>
    </row>
    <row r="291" spans="1:13" s="76" customFormat="1">
      <c r="A291" s="384"/>
      <c r="B291" s="85" t="s">
        <v>1765</v>
      </c>
      <c r="C291" s="530">
        <v>0</v>
      </c>
      <c r="D291" s="86">
        <v>3400000000</v>
      </c>
      <c r="E291" s="530">
        <v>0</v>
      </c>
      <c r="F291" s="86">
        <v>3400000000</v>
      </c>
      <c r="G291" s="249"/>
      <c r="I291" s="78"/>
      <c r="M291" s="79"/>
    </row>
    <row r="292" spans="1:13" s="76" customFormat="1">
      <c r="A292" s="384"/>
      <c r="B292" s="85" t="s">
        <v>1765</v>
      </c>
      <c r="C292" s="530">
        <v>0</v>
      </c>
      <c r="D292" s="86">
        <v>532000000</v>
      </c>
      <c r="E292" s="530">
        <v>0</v>
      </c>
      <c r="F292" s="86">
        <v>532000000</v>
      </c>
      <c r="G292" s="249"/>
      <c r="I292" s="78"/>
      <c r="M292" s="79"/>
    </row>
    <row r="293" spans="1:13" s="76" customFormat="1">
      <c r="A293" s="384"/>
      <c r="B293" s="85" t="s">
        <v>452</v>
      </c>
      <c r="C293" s="530">
        <v>0</v>
      </c>
      <c r="D293" s="86">
        <v>14096268000</v>
      </c>
      <c r="E293" s="530">
        <v>0</v>
      </c>
      <c r="F293" s="86">
        <v>14096268000</v>
      </c>
      <c r="G293" s="249"/>
      <c r="I293" s="78"/>
      <c r="M293" s="79"/>
    </row>
    <row r="294" spans="1:13" s="76" customFormat="1">
      <c r="A294" s="384"/>
      <c r="B294" s="85" t="s">
        <v>1766</v>
      </c>
      <c r="C294" s="530">
        <v>0</v>
      </c>
      <c r="D294" s="86">
        <v>430719300</v>
      </c>
      <c r="E294" s="530">
        <v>0</v>
      </c>
      <c r="F294" s="86">
        <v>430719300</v>
      </c>
      <c r="G294" s="249"/>
      <c r="I294" s="78"/>
      <c r="M294" s="79"/>
    </row>
    <row r="295" spans="1:13" s="76" customFormat="1">
      <c r="A295" s="384"/>
      <c r="B295" s="85" t="s">
        <v>1766</v>
      </c>
      <c r="C295" s="530">
        <v>0</v>
      </c>
      <c r="D295" s="86">
        <v>8833661280</v>
      </c>
      <c r="E295" s="530">
        <v>0</v>
      </c>
      <c r="F295" s="86">
        <v>8833661280</v>
      </c>
      <c r="G295" s="249"/>
      <c r="I295" s="78"/>
      <c r="M295" s="79"/>
    </row>
    <row r="296" spans="1:13" s="76" customFormat="1">
      <c r="A296" s="384"/>
      <c r="B296" s="85"/>
      <c r="C296" s="86"/>
      <c r="D296" s="86"/>
      <c r="E296" s="86"/>
      <c r="F296" s="86"/>
      <c r="G296" s="249"/>
      <c r="I296" s="78"/>
      <c r="M296" s="79"/>
    </row>
    <row r="297" spans="1:13" s="76" customFormat="1">
      <c r="A297" s="384"/>
      <c r="B297" s="55" t="s">
        <v>1874</v>
      </c>
      <c r="C297" s="448"/>
      <c r="D297" s="87">
        <v>130561859874</v>
      </c>
      <c r="E297" s="87"/>
      <c r="F297" s="87">
        <v>130561859874</v>
      </c>
      <c r="G297" s="249"/>
      <c r="I297" s="78"/>
      <c r="M297" s="79"/>
    </row>
    <row r="298" spans="1:13" s="76" customFormat="1">
      <c r="A298" s="384"/>
      <c r="B298" s="55" t="s">
        <v>690</v>
      </c>
      <c r="C298" s="85"/>
      <c r="D298" s="87">
        <v>154796964287</v>
      </c>
      <c r="E298" s="87"/>
      <c r="F298" s="87">
        <v>143103751015.965</v>
      </c>
      <c r="G298" s="249"/>
      <c r="I298" s="78"/>
      <c r="M298" s="79"/>
    </row>
    <row r="299" spans="1:13" s="76" customFormat="1">
      <c r="A299" s="384"/>
      <c r="B299" s="888" t="s">
        <v>536</v>
      </c>
      <c r="C299" s="889"/>
      <c r="D299" s="889"/>
      <c r="E299" s="889"/>
      <c r="F299" s="890"/>
      <c r="G299" s="249"/>
      <c r="I299" s="78"/>
      <c r="M299" s="79"/>
    </row>
    <row r="300" spans="1:13" s="76" customFormat="1">
      <c r="A300" s="384"/>
      <c r="B300" s="349" t="s">
        <v>537</v>
      </c>
      <c r="C300" s="350">
        <v>400000000</v>
      </c>
      <c r="D300" s="350">
        <v>1003000000</v>
      </c>
      <c r="E300" s="350">
        <v>400000000</v>
      </c>
      <c r="F300" s="350">
        <v>1003000000</v>
      </c>
      <c r="G300" s="249"/>
      <c r="I300" s="78"/>
      <c r="M300" s="79"/>
    </row>
    <row r="301" spans="1:13" s="76" customFormat="1">
      <c r="A301" s="384"/>
      <c r="B301" s="349" t="s">
        <v>753</v>
      </c>
      <c r="C301" s="350">
        <v>4999000000</v>
      </c>
      <c r="D301" s="82">
        <v>13374923360</v>
      </c>
      <c r="E301" s="350">
        <v>4999000000</v>
      </c>
      <c r="F301" s="893">
        <v>18373923360</v>
      </c>
      <c r="G301" s="249"/>
      <c r="I301" s="78"/>
      <c r="M301" s="79"/>
    </row>
    <row r="302" spans="1:13" s="76" customFormat="1">
      <c r="A302" s="384"/>
      <c r="B302" s="351" t="s">
        <v>1874</v>
      </c>
      <c r="C302" s="352"/>
      <c r="D302" s="352">
        <v>14377923360</v>
      </c>
      <c r="E302" s="353"/>
      <c r="F302" s="352">
        <v>19376923360</v>
      </c>
      <c r="G302" s="249"/>
      <c r="I302" s="78"/>
      <c r="M302" s="79"/>
    </row>
    <row r="303" spans="1:13" s="76" customFormat="1">
      <c r="A303" s="384"/>
      <c r="B303" s="351" t="s">
        <v>690</v>
      </c>
      <c r="C303" s="354"/>
      <c r="D303" s="353">
        <v>13594877084</v>
      </c>
      <c r="E303" s="355"/>
      <c r="F303" s="353">
        <v>13594877084</v>
      </c>
      <c r="G303" s="249"/>
      <c r="I303" s="78"/>
      <c r="M303" s="79"/>
    </row>
    <row r="304" spans="1:13" s="76" customFormat="1">
      <c r="A304" s="384"/>
      <c r="I304" s="78"/>
    </row>
    <row r="305" spans="1:9" s="76" customFormat="1">
      <c r="A305" s="384"/>
      <c r="B305" s="47" t="s">
        <v>538</v>
      </c>
      <c r="I305" s="78"/>
    </row>
    <row r="306" spans="1:9" s="76" customFormat="1" ht="37.35" customHeight="1">
      <c r="A306" s="384"/>
      <c r="B306" s="1113" t="s">
        <v>539</v>
      </c>
      <c r="C306" s="1113"/>
      <c r="D306" s="1113"/>
      <c r="E306" s="1113"/>
      <c r="F306" s="1113"/>
      <c r="G306" s="1113"/>
      <c r="H306" s="1113"/>
      <c r="I306" s="1113"/>
    </row>
    <row r="307" spans="1:9" s="76" customFormat="1">
      <c r="A307" s="384"/>
      <c r="B307" s="47"/>
      <c r="I307" s="78"/>
    </row>
    <row r="308" spans="1:9" s="76" customFormat="1">
      <c r="A308" s="384"/>
      <c r="B308" s="88" t="s">
        <v>1891</v>
      </c>
      <c r="I308" s="78"/>
    </row>
    <row r="309" spans="1:9" s="76" customFormat="1">
      <c r="A309" s="384"/>
      <c r="I309" s="78"/>
    </row>
    <row r="310" spans="1:9" s="76" customFormat="1" ht="24.6" customHeight="1">
      <c r="A310" s="384"/>
      <c r="B310" s="234" t="s">
        <v>440</v>
      </c>
      <c r="C310" s="235">
        <v>45657</v>
      </c>
      <c r="D310" s="236">
        <v>45291</v>
      </c>
      <c r="I310" s="78"/>
    </row>
    <row r="311" spans="1:9" s="76" customFormat="1">
      <c r="A311" s="384"/>
      <c r="B311" s="89" t="s">
        <v>540</v>
      </c>
      <c r="C311" s="90"/>
      <c r="D311" s="90"/>
      <c r="I311" s="78"/>
    </row>
    <row r="312" spans="1:9" s="76" customFormat="1">
      <c r="A312" s="384"/>
      <c r="B312" s="91" t="s">
        <v>541</v>
      </c>
      <c r="C312" s="940">
        <v>36040648580</v>
      </c>
      <c r="D312" s="941">
        <v>146727818400</v>
      </c>
      <c r="I312" s="78"/>
    </row>
    <row r="313" spans="1:9" s="76" customFormat="1">
      <c r="A313" s="384"/>
      <c r="B313" s="91" t="s">
        <v>542</v>
      </c>
      <c r="C313" s="940">
        <v>0</v>
      </c>
      <c r="D313" s="941">
        <v>1248802</v>
      </c>
      <c r="I313" s="78"/>
    </row>
    <row r="314" spans="1:9" s="76" customFormat="1">
      <c r="A314" s="384"/>
      <c r="B314" s="512" t="s">
        <v>543</v>
      </c>
      <c r="C314" s="942">
        <v>36040648580</v>
      </c>
      <c r="D314" s="943">
        <v>146729067202</v>
      </c>
      <c r="E314" s="93"/>
      <c r="F314" s="94"/>
      <c r="G314" s="80"/>
      <c r="I314" s="78"/>
    </row>
    <row r="315" spans="1:9" s="76" customFormat="1">
      <c r="A315" s="384"/>
      <c r="B315" s="91" t="s">
        <v>544</v>
      </c>
      <c r="C315" s="940">
        <v>-35620978336</v>
      </c>
      <c r="D315" s="941">
        <v>-145161748715</v>
      </c>
      <c r="E315" s="94"/>
      <c r="I315" s="78"/>
    </row>
    <row r="316" spans="1:9" s="76" customFormat="1">
      <c r="A316" s="384"/>
      <c r="B316" s="91" t="s">
        <v>545</v>
      </c>
      <c r="C316" s="940">
        <v>-40850814</v>
      </c>
      <c r="D316" s="941">
        <v>-584067403</v>
      </c>
      <c r="E316" s="94"/>
      <c r="I316" s="78"/>
    </row>
    <row r="317" spans="1:9" s="76" customFormat="1">
      <c r="A317" s="384"/>
      <c r="B317" s="512" t="s">
        <v>546</v>
      </c>
      <c r="C317" s="942">
        <v>-35661829150</v>
      </c>
      <c r="D317" s="942">
        <v>-145745816118</v>
      </c>
      <c r="E317" s="95"/>
      <c r="F317" s="80"/>
      <c r="G317" s="80"/>
      <c r="I317" s="78"/>
    </row>
    <row r="318" spans="1:9" s="76" customFormat="1">
      <c r="A318" s="384"/>
      <c r="B318" s="92" t="s">
        <v>547</v>
      </c>
      <c r="C318" s="942">
        <v>378819430</v>
      </c>
      <c r="D318" s="942">
        <v>983251084</v>
      </c>
      <c r="E318" s="80"/>
      <c r="F318" s="80"/>
      <c r="G318" s="80"/>
      <c r="I318" s="78"/>
    </row>
    <row r="319" spans="1:9" s="76" customFormat="1">
      <c r="A319" s="384"/>
      <c r="I319" s="78"/>
    </row>
    <row r="320" spans="1:9">
      <c r="B320" s="47" t="s">
        <v>548</v>
      </c>
      <c r="C320" s="37"/>
      <c r="D320" s="37"/>
      <c r="E320" s="37"/>
    </row>
    <row r="321" spans="2:6">
      <c r="B321" s="37"/>
      <c r="C321" s="37"/>
      <c r="D321" s="37"/>
      <c r="E321" s="37"/>
    </row>
    <row r="322" spans="2:6">
      <c r="B322" s="96" t="s">
        <v>549</v>
      </c>
      <c r="C322" s="52"/>
      <c r="D322" s="37"/>
      <c r="E322" s="37"/>
    </row>
    <row r="323" spans="2:6">
      <c r="B323" s="37"/>
      <c r="C323" s="37"/>
      <c r="D323" s="37"/>
      <c r="E323" s="37"/>
    </row>
    <row r="324" spans="2:6">
      <c r="B324" s="37" t="s">
        <v>550</v>
      </c>
      <c r="C324" s="37"/>
      <c r="D324" s="37"/>
      <c r="E324" s="37"/>
    </row>
    <row r="325" spans="2:6">
      <c r="B325" s="37"/>
      <c r="C325" s="37"/>
      <c r="D325" s="37"/>
      <c r="E325" s="37"/>
    </row>
    <row r="326" spans="2:6" ht="29.45" customHeight="1">
      <c r="B326" s="231" t="s">
        <v>440</v>
      </c>
      <c r="C326" s="235">
        <v>45657</v>
      </c>
      <c r="D326" s="236">
        <v>45291</v>
      </c>
      <c r="E326" s="37"/>
    </row>
    <row r="327" spans="2:6">
      <c r="B327" s="91" t="s">
        <v>828</v>
      </c>
      <c r="C327" s="941">
        <v>0</v>
      </c>
      <c r="D327" s="924">
        <v>544197055</v>
      </c>
      <c r="E327" s="37"/>
    </row>
    <row r="328" spans="2:6">
      <c r="B328" s="91" t="s">
        <v>830</v>
      </c>
      <c r="C328" s="941">
        <v>0</v>
      </c>
      <c r="D328" s="924">
        <v>385435720</v>
      </c>
      <c r="E328" s="37"/>
    </row>
    <row r="329" spans="2:6">
      <c r="B329" s="91" t="s">
        <v>1033</v>
      </c>
      <c r="C329" s="941">
        <v>0</v>
      </c>
      <c r="D329" s="941">
        <v>0</v>
      </c>
      <c r="E329" s="37"/>
    </row>
    <row r="330" spans="2:6">
      <c r="B330" s="55" t="s">
        <v>508</v>
      </c>
      <c r="C330" s="928">
        <v>0</v>
      </c>
      <c r="D330" s="928">
        <v>929632775</v>
      </c>
      <c r="E330" s="389"/>
      <c r="F330" s="371"/>
    </row>
    <row r="331" spans="2:6">
      <c r="B331" s="97"/>
      <c r="D331" s="98"/>
      <c r="E331" s="37"/>
    </row>
    <row r="332" spans="2:6">
      <c r="B332" s="96" t="s">
        <v>551</v>
      </c>
      <c r="D332" s="98"/>
      <c r="E332" s="37"/>
    </row>
    <row r="333" spans="2:6" ht="9.6" customHeight="1">
      <c r="B333" s="99"/>
      <c r="C333" s="37"/>
      <c r="D333" s="37"/>
      <c r="E333" s="37"/>
    </row>
    <row r="334" spans="2:6">
      <c r="B334" s="1112" t="s">
        <v>552</v>
      </c>
      <c r="C334" s="1112"/>
      <c r="D334" s="1112"/>
      <c r="E334" s="37"/>
    </row>
    <row r="335" spans="2:6">
      <c r="B335" s="88"/>
      <c r="C335" s="88"/>
      <c r="D335" s="88"/>
      <c r="E335" s="37"/>
    </row>
    <row r="336" spans="2:6" ht="27.6" customHeight="1">
      <c r="B336" s="231" t="s">
        <v>440</v>
      </c>
      <c r="C336" s="235">
        <v>45657</v>
      </c>
      <c r="D336" s="236">
        <v>45291</v>
      </c>
      <c r="E336" s="37"/>
    </row>
    <row r="337" spans="2:6">
      <c r="B337" s="91" t="s">
        <v>87</v>
      </c>
      <c r="C337" s="940">
        <v>461939431</v>
      </c>
      <c r="D337" s="924">
        <v>5927872</v>
      </c>
      <c r="E337" s="37"/>
    </row>
    <row r="338" spans="2:6">
      <c r="B338" s="91" t="s">
        <v>162</v>
      </c>
      <c r="C338" s="940">
        <v>66506897</v>
      </c>
      <c r="D338" s="924">
        <v>3290929</v>
      </c>
      <c r="E338" s="37"/>
    </row>
    <row r="339" spans="2:6">
      <c r="B339" s="91" t="s">
        <v>88</v>
      </c>
      <c r="C339" s="940">
        <v>6000000</v>
      </c>
      <c r="D339" s="924">
        <v>12630000</v>
      </c>
      <c r="E339" s="37"/>
    </row>
    <row r="340" spans="2:6" ht="17.100000000000001" hidden="1" customHeight="1">
      <c r="B340" s="91" t="s">
        <v>89</v>
      </c>
      <c r="C340" s="940">
        <v>0</v>
      </c>
      <c r="D340" s="924">
        <v>0</v>
      </c>
      <c r="E340" s="37"/>
    </row>
    <row r="341" spans="2:6" ht="17.100000000000001" customHeight="1">
      <c r="B341" s="91" t="s">
        <v>1316</v>
      </c>
      <c r="C341" s="940">
        <v>38098767</v>
      </c>
      <c r="D341" s="924">
        <v>0</v>
      </c>
      <c r="E341" s="37"/>
    </row>
    <row r="342" spans="2:6">
      <c r="B342" s="91" t="s">
        <v>90</v>
      </c>
      <c r="C342" s="940">
        <v>163547817</v>
      </c>
      <c r="D342" s="924">
        <v>1360254</v>
      </c>
      <c r="E342" s="37"/>
    </row>
    <row r="343" spans="2:6">
      <c r="B343" s="91" t="s">
        <v>182</v>
      </c>
      <c r="C343" s="924">
        <v>0</v>
      </c>
      <c r="D343" s="924">
        <v>11318344</v>
      </c>
      <c r="E343" s="37"/>
    </row>
    <row r="344" spans="2:6">
      <c r="B344" s="91" t="s">
        <v>107</v>
      </c>
      <c r="C344" s="941">
        <v>4290397</v>
      </c>
      <c r="D344" s="924">
        <v>433203</v>
      </c>
      <c r="E344" s="37"/>
    </row>
    <row r="345" spans="2:6">
      <c r="B345" s="91" t="s">
        <v>681</v>
      </c>
      <c r="C345" s="941">
        <v>451784685</v>
      </c>
      <c r="D345" s="924">
        <v>3010627</v>
      </c>
      <c r="E345" s="389"/>
      <c r="F345" s="371"/>
    </row>
    <row r="346" spans="2:6">
      <c r="B346" s="55" t="s">
        <v>508</v>
      </c>
      <c r="C346" s="928">
        <v>1192167994</v>
      </c>
      <c r="D346" s="928">
        <v>37971229</v>
      </c>
      <c r="E346" s="389"/>
      <c r="F346" s="371"/>
    </row>
    <row r="347" spans="2:6">
      <c r="B347" s="97"/>
      <c r="D347" s="98"/>
      <c r="E347" s="37"/>
    </row>
    <row r="348" spans="2:6">
      <c r="B348" s="100" t="s">
        <v>553</v>
      </c>
      <c r="D348" s="98"/>
      <c r="E348" s="37"/>
    </row>
    <row r="349" spans="2:6">
      <c r="B349" s="100"/>
      <c r="D349" s="98"/>
      <c r="E349" s="37"/>
    </row>
    <row r="350" spans="2:6">
      <c r="B350" s="231" t="s">
        <v>440</v>
      </c>
      <c r="C350" s="235">
        <v>45657</v>
      </c>
      <c r="D350" s="235">
        <v>45291</v>
      </c>
      <c r="E350" s="37"/>
    </row>
    <row r="351" spans="2:6">
      <c r="B351" s="91" t="s">
        <v>988</v>
      </c>
      <c r="C351" s="941">
        <v>0</v>
      </c>
      <c r="D351" s="940">
        <v>0</v>
      </c>
      <c r="E351" s="37"/>
    </row>
    <row r="352" spans="2:6">
      <c r="B352" s="55" t="s">
        <v>508</v>
      </c>
      <c r="C352" s="945">
        <v>0</v>
      </c>
      <c r="D352" s="945">
        <v>0</v>
      </c>
      <c r="E352" s="37"/>
    </row>
    <row r="353" spans="2:10" ht="20.100000000000001" customHeight="1">
      <c r="B353" s="101"/>
      <c r="D353" s="98"/>
      <c r="E353" s="37"/>
    </row>
    <row r="354" spans="2:10">
      <c r="B354" s="97"/>
      <c r="D354" s="98"/>
      <c r="E354" s="37"/>
    </row>
    <row r="355" spans="2:10">
      <c r="B355" s="96" t="s">
        <v>554</v>
      </c>
      <c r="D355" s="98"/>
      <c r="E355" s="37"/>
    </row>
    <row r="356" spans="2:10">
      <c r="B356" s="88" t="s">
        <v>1892</v>
      </c>
      <c r="D356" s="98"/>
      <c r="E356" s="37"/>
    </row>
    <row r="357" spans="2:10" ht="21.6" customHeight="1">
      <c r="B357" s="88"/>
      <c r="D357" s="98"/>
      <c r="E357" s="37"/>
    </row>
    <row r="358" spans="2:10" ht="14.45" customHeight="1">
      <c r="B358" s="1120" t="s">
        <v>555</v>
      </c>
      <c r="C358" s="1120"/>
      <c r="D358" s="1120"/>
      <c r="E358" s="37"/>
    </row>
    <row r="359" spans="2:10">
      <c r="B359" s="88"/>
      <c r="D359" s="98"/>
      <c r="E359" s="37"/>
    </row>
    <row r="360" spans="2:10" ht="27.6" customHeight="1">
      <c r="B360" s="231" t="s">
        <v>440</v>
      </c>
      <c r="C360" s="235">
        <v>45657</v>
      </c>
      <c r="D360" s="235">
        <v>45291</v>
      </c>
      <c r="E360" s="37"/>
      <c r="J360" s="47"/>
    </row>
    <row r="361" spans="2:10">
      <c r="B361" s="91" t="s">
        <v>747</v>
      </c>
      <c r="C361" s="944">
        <v>127720376</v>
      </c>
      <c r="D361" s="940">
        <v>158003060</v>
      </c>
      <c r="E361" s="212"/>
      <c r="F361" s="211"/>
      <c r="G361" s="81"/>
      <c r="H361" s="70"/>
      <c r="I361" s="70"/>
      <c r="J361" s="217"/>
    </row>
    <row r="362" spans="2:10">
      <c r="B362" s="91" t="s">
        <v>1893</v>
      </c>
      <c r="C362" s="941">
        <v>0</v>
      </c>
      <c r="D362" s="941">
        <v>0</v>
      </c>
      <c r="E362" s="37"/>
    </row>
    <row r="363" spans="2:10">
      <c r="B363" s="91" t="s">
        <v>1970</v>
      </c>
      <c r="C363" s="944">
        <v>900000</v>
      </c>
      <c r="D363" s="940">
        <v>1000000</v>
      </c>
      <c r="E363" s="37"/>
    </row>
    <row r="364" spans="2:10" ht="17.100000000000001" hidden="1" customHeight="1">
      <c r="B364" s="91" t="s">
        <v>556</v>
      </c>
      <c r="C364" s="944">
        <v>0</v>
      </c>
      <c r="D364" s="941">
        <v>0</v>
      </c>
      <c r="E364" s="37"/>
    </row>
    <row r="365" spans="2:10" ht="17.100000000000001" hidden="1" customHeight="1">
      <c r="B365" s="91" t="s">
        <v>557</v>
      </c>
      <c r="C365" s="944">
        <v>0</v>
      </c>
      <c r="D365" s="941">
        <v>0</v>
      </c>
      <c r="E365" s="37"/>
    </row>
    <row r="366" spans="2:10">
      <c r="B366" s="55" t="s">
        <v>508</v>
      </c>
      <c r="C366" s="945">
        <v>128620376</v>
      </c>
      <c r="D366" s="945">
        <v>159003060</v>
      </c>
      <c r="E366" s="389"/>
      <c r="F366" s="371"/>
    </row>
    <row r="367" spans="2:10">
      <c r="B367" s="103"/>
      <c r="C367" s="104"/>
      <c r="D367" s="104"/>
      <c r="E367" s="40"/>
    </row>
    <row r="368" spans="2:10">
      <c r="B368" s="47" t="s">
        <v>558</v>
      </c>
    </row>
    <row r="369" spans="1:16">
      <c r="B369" s="99" t="s">
        <v>559</v>
      </c>
      <c r="E369" s="61"/>
      <c r="F369" s="61"/>
      <c r="G369" s="67"/>
    </row>
    <row r="370" spans="1:16">
      <c r="B370" s="99"/>
      <c r="H370" s="74"/>
      <c r="I370" s="516"/>
    </row>
    <row r="371" spans="1:16" s="105" customFormat="1" ht="20.45" customHeight="1">
      <c r="A371" s="386"/>
      <c r="B371" s="1102" t="s">
        <v>530</v>
      </c>
      <c r="C371" s="1117" t="s">
        <v>560</v>
      </c>
      <c r="D371" s="1118"/>
      <c r="E371" s="1118"/>
      <c r="F371" s="1118"/>
      <c r="G371" s="1119"/>
      <c r="H371" s="1109" t="s">
        <v>561</v>
      </c>
      <c r="I371" s="1110"/>
      <c r="J371" s="1110"/>
      <c r="K371" s="1110"/>
      <c r="L371" s="1110"/>
      <c r="M371" s="1110"/>
    </row>
    <row r="372" spans="1:16" s="53" customFormat="1" ht="36.6" customHeight="1">
      <c r="A372" s="377"/>
      <c r="B372" s="1103"/>
      <c r="C372" s="231" t="s">
        <v>562</v>
      </c>
      <c r="D372" s="231" t="s">
        <v>563</v>
      </c>
      <c r="E372" s="231" t="s">
        <v>564</v>
      </c>
      <c r="F372" s="231" t="s">
        <v>565</v>
      </c>
      <c r="G372" s="231" t="s">
        <v>566</v>
      </c>
      <c r="H372" s="231" t="s">
        <v>567</v>
      </c>
      <c r="I372" s="237" t="s">
        <v>563</v>
      </c>
      <c r="J372" s="237" t="s">
        <v>564</v>
      </c>
      <c r="K372" s="237" t="s">
        <v>565</v>
      </c>
      <c r="L372" s="237" t="s">
        <v>568</v>
      </c>
      <c r="M372" s="237" t="s">
        <v>569</v>
      </c>
    </row>
    <row r="373" spans="1:16" s="518" customFormat="1">
      <c r="A373" s="517"/>
      <c r="B373" s="106" t="s">
        <v>98</v>
      </c>
      <c r="C373" s="946">
        <v>253709631</v>
      </c>
      <c r="D373" s="946">
        <v>0</v>
      </c>
      <c r="E373" s="946">
        <v>-8181818</v>
      </c>
      <c r="F373" s="947">
        <v>0</v>
      </c>
      <c r="G373" s="946">
        <v>245527813</v>
      </c>
      <c r="H373" s="946">
        <v>-90169825</v>
      </c>
      <c r="I373" s="946">
        <v>-44195006</v>
      </c>
      <c r="J373" s="946">
        <v>2945558</v>
      </c>
      <c r="K373" s="946">
        <v>0</v>
      </c>
      <c r="L373" s="946">
        <v>-131419273</v>
      </c>
      <c r="M373" s="946">
        <v>114108540</v>
      </c>
      <c r="N373" s="502"/>
      <c r="P373" s="519"/>
    </row>
    <row r="374" spans="1:16" s="518" customFormat="1">
      <c r="A374" s="517"/>
      <c r="B374" s="106" t="s">
        <v>570</v>
      </c>
      <c r="C374" s="946">
        <v>548948892</v>
      </c>
      <c r="D374" s="946">
        <v>129570959</v>
      </c>
      <c r="E374" s="946">
        <v>-7155154</v>
      </c>
      <c r="F374" s="947">
        <v>0</v>
      </c>
      <c r="G374" s="946">
        <v>671364697</v>
      </c>
      <c r="H374" s="946">
        <v>-388836285</v>
      </c>
      <c r="I374" s="946">
        <v>-82928481</v>
      </c>
      <c r="J374" s="946">
        <v>3219819</v>
      </c>
      <c r="K374" s="946">
        <v>0</v>
      </c>
      <c r="L374" s="946">
        <v>-468544947</v>
      </c>
      <c r="M374" s="946">
        <v>202819750</v>
      </c>
      <c r="N374" s="502"/>
      <c r="P374" s="519"/>
    </row>
    <row r="375" spans="1:16" s="518" customFormat="1">
      <c r="A375" s="517"/>
      <c r="B375" s="106" t="s">
        <v>97</v>
      </c>
      <c r="C375" s="946">
        <v>122540485</v>
      </c>
      <c r="D375" s="946">
        <v>8626335</v>
      </c>
      <c r="E375" s="946">
        <v>0</v>
      </c>
      <c r="F375" s="947">
        <v>0</v>
      </c>
      <c r="G375" s="946">
        <v>131166820</v>
      </c>
      <c r="H375" s="946">
        <v>-22057296</v>
      </c>
      <c r="I375" s="946">
        <v>-11028646</v>
      </c>
      <c r="J375" s="946">
        <v>0</v>
      </c>
      <c r="K375" s="946">
        <v>0</v>
      </c>
      <c r="L375" s="946">
        <v>-33085942</v>
      </c>
      <c r="M375" s="946">
        <v>98080878</v>
      </c>
      <c r="N375" s="502"/>
      <c r="P375" s="519"/>
    </row>
    <row r="376" spans="1:16" s="518" customFormat="1">
      <c r="A376" s="517"/>
      <c r="B376" s="106" t="s">
        <v>99</v>
      </c>
      <c r="C376" s="946">
        <v>316522493</v>
      </c>
      <c r="D376" s="946">
        <v>48728182</v>
      </c>
      <c r="E376" s="946">
        <v>0</v>
      </c>
      <c r="F376" s="947">
        <v>0</v>
      </c>
      <c r="G376" s="946">
        <v>365250675</v>
      </c>
      <c r="H376" s="946">
        <v>-63304506</v>
      </c>
      <c r="I376" s="946">
        <v>-31652243</v>
      </c>
      <c r="J376" s="946">
        <v>0</v>
      </c>
      <c r="K376" s="946">
        <v>0</v>
      </c>
      <c r="L376" s="946">
        <v>-94956749</v>
      </c>
      <c r="M376" s="946">
        <v>270293926</v>
      </c>
      <c r="N376" s="502"/>
      <c r="P376" s="519"/>
    </row>
    <row r="377" spans="1:16" s="107" customFormat="1">
      <c r="A377" s="387"/>
      <c r="B377" s="55" t="s">
        <v>1879</v>
      </c>
      <c r="C377" s="948">
        <v>1241721501</v>
      </c>
      <c r="D377" s="948">
        <v>186925476</v>
      </c>
      <c r="E377" s="948">
        <v>-15336972</v>
      </c>
      <c r="F377" s="947">
        <v>0</v>
      </c>
      <c r="G377" s="948">
        <v>1413310005</v>
      </c>
      <c r="H377" s="948">
        <v>-564367912</v>
      </c>
      <c r="I377" s="948">
        <v>-169804376</v>
      </c>
      <c r="J377" s="948">
        <v>0</v>
      </c>
      <c r="K377" s="948">
        <v>0</v>
      </c>
      <c r="L377" s="948">
        <v>-728006911</v>
      </c>
      <c r="M377" s="949">
        <v>685303094</v>
      </c>
      <c r="N377" s="502"/>
    </row>
    <row r="378" spans="1:16" s="107" customFormat="1">
      <c r="A378" s="387"/>
      <c r="B378" s="55" t="s">
        <v>692</v>
      </c>
      <c r="C378" s="948">
        <v>1196262398</v>
      </c>
      <c r="D378" s="948">
        <v>45459103</v>
      </c>
      <c r="E378" s="950">
        <v>0</v>
      </c>
      <c r="F378" s="951">
        <v>0</v>
      </c>
      <c r="G378" s="948">
        <v>1241721501</v>
      </c>
      <c r="H378" s="952">
        <v>-226462690</v>
      </c>
      <c r="I378" s="952">
        <v>-302053625</v>
      </c>
      <c r="J378" s="952">
        <v>-35851597</v>
      </c>
      <c r="K378" s="952">
        <v>0</v>
      </c>
      <c r="L378" s="953">
        <v>-564367912</v>
      </c>
      <c r="M378" s="949">
        <v>677353589</v>
      </c>
      <c r="N378" s="503"/>
    </row>
    <row r="379" spans="1:16">
      <c r="B379" s="47"/>
      <c r="G379" s="67">
        <v>0</v>
      </c>
      <c r="L379" s="67"/>
    </row>
    <row r="380" spans="1:16">
      <c r="B380" s="47"/>
      <c r="D380" s="61"/>
      <c r="E380" s="61"/>
      <c r="G380" s="61"/>
    </row>
    <row r="381" spans="1:16">
      <c r="B381" s="47" t="s">
        <v>572</v>
      </c>
      <c r="C381" s="108"/>
      <c r="D381" s="67"/>
    </row>
    <row r="382" spans="1:16">
      <c r="B382" s="88" t="s">
        <v>573</v>
      </c>
    </row>
    <row r="383" spans="1:16">
      <c r="B383" s="99"/>
    </row>
    <row r="384" spans="1:16">
      <c r="B384" s="231" t="s">
        <v>574</v>
      </c>
    </row>
    <row r="385" spans="2:10" ht="29.1" customHeight="1">
      <c r="B385" s="231" t="s">
        <v>440</v>
      </c>
      <c r="C385" s="231" t="s">
        <v>575</v>
      </c>
      <c r="D385" s="231" t="s">
        <v>695</v>
      </c>
      <c r="E385" s="231" t="s">
        <v>577</v>
      </c>
      <c r="F385" s="231" t="s">
        <v>578</v>
      </c>
      <c r="H385" s="74"/>
      <c r="I385" s="46"/>
    </row>
    <row r="386" spans="2:10">
      <c r="B386" s="520" t="s">
        <v>579</v>
      </c>
      <c r="C386" s="954">
        <v>334769120.9000001</v>
      </c>
      <c r="D386" s="954">
        <v>141063775</v>
      </c>
      <c r="E386" s="954">
        <v>-256173861</v>
      </c>
      <c r="F386" s="954">
        <v>219659034.9000001</v>
      </c>
      <c r="G386" s="67"/>
      <c r="H386" s="74"/>
      <c r="I386" s="67"/>
    </row>
    <row r="387" spans="2:10">
      <c r="B387" s="520" t="s">
        <v>101</v>
      </c>
      <c r="C387" s="954">
        <v>1599996</v>
      </c>
      <c r="D387" s="954">
        <v>19400000</v>
      </c>
      <c r="E387" s="954">
        <v>-20999996</v>
      </c>
      <c r="F387" s="954">
        <v>0</v>
      </c>
      <c r="G387" s="67"/>
      <c r="H387" s="74"/>
      <c r="I387" s="67"/>
    </row>
    <row r="388" spans="2:10">
      <c r="B388" s="520" t="s">
        <v>103</v>
      </c>
      <c r="C388" s="954">
        <v>365736175.19999999</v>
      </c>
      <c r="D388" s="954">
        <v>20528788</v>
      </c>
      <c r="E388" s="954">
        <v>-386264963</v>
      </c>
      <c r="F388" s="954">
        <v>0.19999998807907104</v>
      </c>
      <c r="H388" s="74"/>
      <c r="I388" s="67"/>
      <c r="J388" s="67"/>
    </row>
    <row r="389" spans="2:10">
      <c r="B389" s="520" t="s">
        <v>580</v>
      </c>
      <c r="C389" s="954">
        <v>139051824</v>
      </c>
      <c r="D389" s="954">
        <v>-106941454</v>
      </c>
      <c r="E389" s="954">
        <v>0</v>
      </c>
      <c r="F389" s="954">
        <v>32110370</v>
      </c>
      <c r="G389" s="527"/>
      <c r="H389" s="74"/>
    </row>
    <row r="390" spans="2:10">
      <c r="B390" s="520" t="s">
        <v>1965</v>
      </c>
      <c r="C390" s="954">
        <v>1620155552</v>
      </c>
      <c r="D390" s="954">
        <v>0</v>
      </c>
      <c r="E390" s="954">
        <v>0</v>
      </c>
      <c r="F390" s="954">
        <v>1620155552</v>
      </c>
      <c r="G390" s="527"/>
      <c r="H390" s="74"/>
    </row>
    <row r="391" spans="2:10">
      <c r="B391" s="55" t="s">
        <v>1879</v>
      </c>
      <c r="C391" s="945">
        <v>2461312668.1000004</v>
      </c>
      <c r="D391" s="945">
        <v>74051109</v>
      </c>
      <c r="E391" s="945">
        <v>-663438820</v>
      </c>
      <c r="F391" s="945">
        <v>1871924957.1000001</v>
      </c>
      <c r="G391" s="67"/>
      <c r="H391" s="74"/>
      <c r="I391" s="74"/>
    </row>
    <row r="392" spans="2:10">
      <c r="B392" s="55" t="s">
        <v>692</v>
      </c>
      <c r="C392" s="945">
        <v>826312028</v>
      </c>
      <c r="D392" s="945">
        <v>95545988</v>
      </c>
      <c r="E392" s="945">
        <v>-242107541</v>
      </c>
      <c r="F392" s="945">
        <v>679750475</v>
      </c>
      <c r="H392" s="74"/>
      <c r="I392" s="46"/>
    </row>
    <row r="393" spans="2:10">
      <c r="B393" s="44"/>
      <c r="C393" s="109"/>
      <c r="D393" s="109"/>
      <c r="E393" s="109"/>
      <c r="F393" s="109"/>
      <c r="G393" s="74"/>
    </row>
    <row r="394" spans="2:10">
      <c r="B394" s="231" t="s">
        <v>581</v>
      </c>
      <c r="C394" s="109"/>
      <c r="D394" s="109"/>
      <c r="E394" s="109"/>
      <c r="F394" s="109"/>
      <c r="G394" s="74"/>
    </row>
    <row r="395" spans="2:10" ht="29.1" customHeight="1">
      <c r="B395" s="231" t="s">
        <v>440</v>
      </c>
      <c r="C395" s="231" t="s">
        <v>575</v>
      </c>
      <c r="D395" s="231" t="s">
        <v>576</v>
      </c>
      <c r="E395" s="231" t="s">
        <v>582</v>
      </c>
      <c r="F395" s="231" t="s">
        <v>577</v>
      </c>
      <c r="G395" s="231" t="s">
        <v>583</v>
      </c>
      <c r="H395" s="74"/>
    </row>
    <row r="396" spans="2:10">
      <c r="B396" s="57" t="s">
        <v>584</v>
      </c>
      <c r="C396" s="954">
        <v>0</v>
      </c>
      <c r="D396" s="954">
        <v>0</v>
      </c>
      <c r="E396" s="944">
        <v>0</v>
      </c>
      <c r="F396" s="954">
        <v>0</v>
      </c>
      <c r="G396" s="926">
        <v>0</v>
      </c>
      <c r="H396" s="74"/>
    </row>
    <row r="397" spans="2:10" ht="17.100000000000001" hidden="1" customHeight="1">
      <c r="B397" s="57" t="s">
        <v>585</v>
      </c>
      <c r="C397" s="954">
        <v>0</v>
      </c>
      <c r="D397" s="954">
        <v>0</v>
      </c>
      <c r="E397" s="944"/>
      <c r="F397" s="954">
        <v>0</v>
      </c>
      <c r="G397" s="926">
        <v>0</v>
      </c>
    </row>
    <row r="398" spans="2:10">
      <c r="B398" s="55" t="s">
        <v>1879</v>
      </c>
      <c r="C398" s="928">
        <v>0</v>
      </c>
      <c r="D398" s="928">
        <v>0</v>
      </c>
      <c r="E398" s="928">
        <v>0</v>
      </c>
      <c r="F398" s="928">
        <v>0</v>
      </c>
      <c r="G398" s="926">
        <v>0</v>
      </c>
      <c r="H398" s="67"/>
    </row>
    <row r="399" spans="2:10">
      <c r="B399" s="55" t="s">
        <v>692</v>
      </c>
      <c r="C399" s="928">
        <v>7235831</v>
      </c>
      <c r="D399" s="928">
        <v>0</v>
      </c>
      <c r="E399" s="928">
        <v>0</v>
      </c>
      <c r="F399" s="928">
        <v>-7235844</v>
      </c>
      <c r="G399" s="928">
        <v>-13</v>
      </c>
      <c r="H399" s="67"/>
    </row>
    <row r="400" spans="2:10">
      <c r="B400" s="110"/>
      <c r="C400" s="111"/>
      <c r="D400" s="110"/>
      <c r="F400" s="74"/>
    </row>
    <row r="401" spans="2:6">
      <c r="B401" s="110"/>
      <c r="C401" s="111"/>
      <c r="D401" s="110"/>
      <c r="F401" s="74"/>
    </row>
    <row r="402" spans="2:6">
      <c r="B402" s="47" t="s">
        <v>586</v>
      </c>
      <c r="C402" s="52"/>
      <c r="D402" s="112"/>
      <c r="F402" s="113"/>
    </row>
    <row r="403" spans="2:6" ht="16.350000000000001" customHeight="1">
      <c r="B403" s="99" t="s">
        <v>587</v>
      </c>
      <c r="D403" s="112"/>
    </row>
    <row r="404" spans="2:6" ht="12.6" customHeight="1">
      <c r="B404" s="99"/>
      <c r="D404" s="112"/>
    </row>
    <row r="405" spans="2:6" ht="27.6" customHeight="1">
      <c r="B405" s="231" t="s">
        <v>440</v>
      </c>
      <c r="C405" s="235">
        <v>45657</v>
      </c>
      <c r="D405" s="235">
        <v>45291</v>
      </c>
      <c r="E405" s="37"/>
    </row>
    <row r="406" spans="2:6">
      <c r="B406" s="89" t="s">
        <v>2017</v>
      </c>
      <c r="C406" s="941"/>
      <c r="D406" s="941"/>
    </row>
    <row r="407" spans="2:6">
      <c r="B407" s="91" t="s">
        <v>91</v>
      </c>
      <c r="C407" s="941">
        <v>269027461</v>
      </c>
      <c r="D407" s="941">
        <v>231245580</v>
      </c>
    </row>
    <row r="408" spans="2:6">
      <c r="B408" s="91" t="s">
        <v>185</v>
      </c>
      <c r="C408" s="941">
        <v>167394491</v>
      </c>
      <c r="D408" s="941">
        <v>83779829</v>
      </c>
    </row>
    <row r="409" spans="2:6">
      <c r="B409" s="91" t="s">
        <v>172</v>
      </c>
      <c r="C409" s="941">
        <v>0</v>
      </c>
      <c r="D409" s="941">
        <v>4157394</v>
      </c>
    </row>
    <row r="410" spans="2:6">
      <c r="B410" s="91" t="s">
        <v>588</v>
      </c>
      <c r="C410" s="941">
        <v>24052371</v>
      </c>
      <c r="D410" s="941">
        <v>243894</v>
      </c>
    </row>
    <row r="411" spans="2:6">
      <c r="B411" s="91" t="s">
        <v>186</v>
      </c>
      <c r="C411" s="941">
        <v>0</v>
      </c>
      <c r="D411" s="941">
        <v>7081561</v>
      </c>
    </row>
    <row r="412" spans="2:6">
      <c r="B412" s="91" t="s">
        <v>92</v>
      </c>
      <c r="C412" s="941">
        <v>0</v>
      </c>
      <c r="D412" s="941">
        <v>2858153</v>
      </c>
    </row>
    <row r="413" spans="2:6">
      <c r="B413" s="91" t="s">
        <v>93</v>
      </c>
      <c r="C413" s="941">
        <v>12644838</v>
      </c>
      <c r="D413" s="941">
        <v>6137175</v>
      </c>
    </row>
    <row r="414" spans="2:6" ht="17.100000000000001" customHeight="1">
      <c r="B414" s="91" t="s">
        <v>163</v>
      </c>
      <c r="C414" s="941">
        <v>0</v>
      </c>
      <c r="D414" s="954">
        <v>0</v>
      </c>
    </row>
    <row r="415" spans="2:6" ht="17.100000000000001" customHeight="1">
      <c r="B415" s="91" t="s">
        <v>173</v>
      </c>
      <c r="C415" s="941">
        <v>0</v>
      </c>
      <c r="D415" s="954">
        <v>0</v>
      </c>
    </row>
    <row r="416" spans="2:6" ht="17.100000000000001" customHeight="1">
      <c r="B416" s="91" t="s">
        <v>1967</v>
      </c>
      <c r="C416" s="940">
        <v>67675973</v>
      </c>
      <c r="D416" s="954">
        <v>0</v>
      </c>
    </row>
    <row r="417" spans="2:6" ht="17.100000000000001" customHeight="1">
      <c r="B417" s="91" t="s">
        <v>2021</v>
      </c>
      <c r="C417" s="940">
        <v>764154544</v>
      </c>
      <c r="D417" s="954">
        <v>0</v>
      </c>
    </row>
    <row r="418" spans="2:6">
      <c r="B418" s="55" t="s">
        <v>2016</v>
      </c>
      <c r="C418" s="945">
        <v>1304949678</v>
      </c>
      <c r="D418" s="945">
        <v>335503586</v>
      </c>
      <c r="E418" s="390"/>
      <c r="F418" s="150"/>
    </row>
    <row r="419" spans="2:6">
      <c r="B419" s="91" t="s">
        <v>104</v>
      </c>
      <c r="C419" s="940">
        <v>12374918</v>
      </c>
      <c r="D419" s="940">
        <v>12374918</v>
      </c>
      <c r="E419" s="390"/>
      <c r="F419" s="150"/>
    </row>
    <row r="420" spans="2:6">
      <c r="B420" s="55" t="s">
        <v>2018</v>
      </c>
      <c r="C420" s="926">
        <v>12374918</v>
      </c>
      <c r="D420" s="926">
        <v>12374918</v>
      </c>
      <c r="E420" s="390"/>
      <c r="F420" s="150"/>
    </row>
    <row r="421" spans="2:6">
      <c r="B421" s="47"/>
      <c r="D421" s="112"/>
    </row>
    <row r="422" spans="2:6">
      <c r="B422" s="47"/>
      <c r="D422" s="112"/>
    </row>
    <row r="423" spans="2:6">
      <c r="B423" s="115" t="s">
        <v>589</v>
      </c>
      <c r="C423" s="69"/>
      <c r="D423" s="112"/>
    </row>
    <row r="424" spans="2:6">
      <c r="B424" s="46" t="s">
        <v>590</v>
      </c>
      <c r="D424" s="112"/>
    </row>
    <row r="425" spans="2:6">
      <c r="D425" s="112"/>
    </row>
    <row r="426" spans="2:6" ht="17.100000000000001" customHeight="1">
      <c r="B426" s="1102" t="s">
        <v>591</v>
      </c>
      <c r="C426" s="1102" t="s">
        <v>592</v>
      </c>
      <c r="D426" s="1102" t="s">
        <v>593</v>
      </c>
    </row>
    <row r="427" spans="2:6">
      <c r="B427" s="1103"/>
      <c r="C427" s="1103"/>
      <c r="D427" s="1103"/>
    </row>
    <row r="428" spans="2:6">
      <c r="B428" s="116" t="s">
        <v>436</v>
      </c>
      <c r="C428" s="955"/>
      <c r="D428" s="956"/>
    </row>
    <row r="429" spans="2:6" ht="17.100000000000001" customHeight="1">
      <c r="B429" s="297" t="s">
        <v>703</v>
      </c>
      <c r="C429" s="941">
        <v>22142328664</v>
      </c>
      <c r="D429" s="954">
        <v>0</v>
      </c>
    </row>
    <row r="430" spans="2:6">
      <c r="B430" s="117" t="s">
        <v>993</v>
      </c>
      <c r="C430" s="941">
        <v>0</v>
      </c>
      <c r="D430" s="954">
        <v>0</v>
      </c>
    </row>
    <row r="431" spans="2:6">
      <c r="B431" s="116" t="s">
        <v>1775</v>
      </c>
      <c r="C431" s="941"/>
      <c r="D431" s="954"/>
    </row>
    <row r="432" spans="2:6">
      <c r="B432" s="297" t="s">
        <v>1894</v>
      </c>
      <c r="C432" s="941">
        <v>40643166674</v>
      </c>
      <c r="D432" s="954">
        <v>0</v>
      </c>
    </row>
    <row r="433" spans="2:8">
      <c r="B433" s="55" t="s">
        <v>1874</v>
      </c>
      <c r="C433" s="945">
        <v>62785495338</v>
      </c>
      <c r="D433" s="926">
        <v>0</v>
      </c>
      <c r="E433" s="390"/>
      <c r="F433" s="150"/>
    </row>
    <row r="434" spans="2:8">
      <c r="B434" s="55" t="s">
        <v>690</v>
      </c>
      <c r="C434" s="945">
        <v>62742</v>
      </c>
      <c r="D434" s="926">
        <v>0</v>
      </c>
      <c r="E434" s="390"/>
      <c r="F434" s="150"/>
    </row>
    <row r="435" spans="2:8">
      <c r="B435" s="103"/>
      <c r="C435" s="119"/>
      <c r="D435" s="119"/>
    </row>
    <row r="436" spans="2:8">
      <c r="B436" s="103"/>
      <c r="C436" s="119"/>
      <c r="D436" s="119"/>
    </row>
    <row r="437" spans="2:8">
      <c r="B437" s="47" t="s">
        <v>594</v>
      </c>
      <c r="C437" s="52"/>
      <c r="D437" s="112"/>
    </row>
    <row r="438" spans="2:8">
      <c r="B438" s="46" t="s">
        <v>590</v>
      </c>
      <c r="D438" s="112"/>
    </row>
    <row r="439" spans="2:8">
      <c r="D439" s="112"/>
    </row>
    <row r="440" spans="2:8" ht="17.100000000000001" customHeight="1">
      <c r="B440" s="1102" t="s">
        <v>440</v>
      </c>
      <c r="C440" s="1102" t="s">
        <v>592</v>
      </c>
      <c r="D440" s="1102" t="s">
        <v>593</v>
      </c>
    </row>
    <row r="441" spans="2:8">
      <c r="B441" s="1103"/>
      <c r="C441" s="1103"/>
      <c r="D441" s="1103"/>
    </row>
    <row r="442" spans="2:8">
      <c r="B442" s="106" t="s">
        <v>194</v>
      </c>
      <c r="C442" s="944">
        <v>1019678246</v>
      </c>
      <c r="D442" s="944">
        <v>0</v>
      </c>
      <c r="G442" s="120"/>
      <c r="H442" s="120"/>
    </row>
    <row r="443" spans="2:8">
      <c r="B443" s="106" t="s">
        <v>195</v>
      </c>
      <c r="C443" s="944">
        <v>615263412</v>
      </c>
      <c r="D443" s="944">
        <v>0</v>
      </c>
      <c r="G443" s="120"/>
      <c r="H443" s="120"/>
    </row>
    <row r="444" spans="2:8">
      <c r="B444" s="106" t="s">
        <v>108</v>
      </c>
      <c r="C444" s="944">
        <v>43317486</v>
      </c>
      <c r="D444" s="944">
        <v>0</v>
      </c>
      <c r="G444" s="120"/>
      <c r="H444" s="120"/>
    </row>
    <row r="445" spans="2:8">
      <c r="B445" s="106" t="s">
        <v>196</v>
      </c>
      <c r="C445" s="944">
        <v>0</v>
      </c>
      <c r="D445" s="944">
        <v>0</v>
      </c>
      <c r="G445" s="120"/>
      <c r="H445" s="120"/>
    </row>
    <row r="446" spans="2:8">
      <c r="B446" s="106" t="s">
        <v>197</v>
      </c>
      <c r="C446" s="944">
        <v>0</v>
      </c>
      <c r="D446" s="944">
        <v>0</v>
      </c>
      <c r="G446" s="120"/>
      <c r="H446" s="120"/>
    </row>
    <row r="447" spans="2:8">
      <c r="B447" s="106" t="s">
        <v>109</v>
      </c>
      <c r="C447" s="944">
        <v>0</v>
      </c>
      <c r="D447" s="944">
        <v>0</v>
      </c>
      <c r="G447" s="61"/>
    </row>
    <row r="448" spans="2:8">
      <c r="B448" s="55" t="s">
        <v>1874</v>
      </c>
      <c r="C448" s="945">
        <v>1678259144</v>
      </c>
      <c r="D448" s="945">
        <v>0</v>
      </c>
      <c r="E448" s="390"/>
      <c r="F448" s="61"/>
      <c r="G448" s="61"/>
      <c r="H448" s="61"/>
    </row>
    <row r="449" spans="2:8">
      <c r="B449" s="55" t="s">
        <v>690</v>
      </c>
      <c r="C449" s="945">
        <v>4001406588</v>
      </c>
      <c r="D449" s="945">
        <v>0</v>
      </c>
      <c r="E449" s="390"/>
      <c r="F449" s="74"/>
      <c r="G449" s="61"/>
    </row>
    <row r="450" spans="2:8">
      <c r="B450" s="103"/>
      <c r="C450" s="119"/>
      <c r="D450" s="119"/>
      <c r="H450" s="61"/>
    </row>
    <row r="451" spans="2:8">
      <c r="B451" s="103"/>
      <c r="C451" s="119"/>
      <c r="D451" s="119"/>
      <c r="H451" s="61"/>
    </row>
    <row r="452" spans="2:8">
      <c r="B452" s="47" t="s">
        <v>595</v>
      </c>
      <c r="C452" s="52"/>
      <c r="D452" s="112"/>
    </row>
    <row r="453" spans="2:8">
      <c r="B453" s="46" t="s">
        <v>590</v>
      </c>
      <c r="D453" s="112"/>
    </row>
    <row r="454" spans="2:8">
      <c r="D454" s="112"/>
    </row>
    <row r="455" spans="2:8" ht="17.100000000000001" customHeight="1">
      <c r="B455" s="1102" t="s">
        <v>440</v>
      </c>
      <c r="C455" s="1102" t="s">
        <v>592</v>
      </c>
      <c r="D455" s="1102" t="s">
        <v>593</v>
      </c>
    </row>
    <row r="456" spans="2:8">
      <c r="B456" s="1103"/>
      <c r="C456" s="1103"/>
      <c r="D456" s="1103"/>
    </row>
    <row r="457" spans="2:8">
      <c r="B457" s="73" t="s">
        <v>200</v>
      </c>
      <c r="C457" s="944">
        <v>235041853.40909091</v>
      </c>
      <c r="D457" s="957">
        <v>0</v>
      </c>
    </row>
    <row r="458" spans="2:8">
      <c r="B458" s="73" t="s">
        <v>201</v>
      </c>
      <c r="C458" s="944">
        <v>118226652</v>
      </c>
      <c r="D458" s="957">
        <v>0</v>
      </c>
      <c r="G458" s="120"/>
      <c r="H458" s="120"/>
    </row>
    <row r="459" spans="2:8">
      <c r="B459" s="73" t="s">
        <v>202</v>
      </c>
      <c r="C459" s="944">
        <v>0</v>
      </c>
      <c r="D459" s="957">
        <v>0</v>
      </c>
      <c r="G459" s="120"/>
      <c r="H459" s="120"/>
    </row>
    <row r="460" spans="2:8">
      <c r="B460" s="55" t="s">
        <v>1874</v>
      </c>
      <c r="C460" s="958">
        <v>353268505.40909088</v>
      </c>
      <c r="D460" s="959">
        <v>0</v>
      </c>
      <c r="E460" s="390"/>
      <c r="F460" s="118"/>
      <c r="G460" s="61"/>
    </row>
    <row r="461" spans="2:8">
      <c r="B461" s="55" t="s">
        <v>690</v>
      </c>
      <c r="C461" s="958">
        <v>217270382.141</v>
      </c>
      <c r="D461" s="959">
        <v>0</v>
      </c>
      <c r="E461" s="390"/>
    </row>
    <row r="462" spans="2:8">
      <c r="C462" s="121"/>
      <c r="D462" s="112"/>
    </row>
    <row r="463" spans="2:8">
      <c r="B463" s="47" t="s">
        <v>596</v>
      </c>
      <c r="C463" s="52"/>
      <c r="D463" s="37"/>
    </row>
    <row r="464" spans="2:8">
      <c r="B464" s="115"/>
      <c r="C464" s="37"/>
      <c r="D464" s="37"/>
    </row>
    <row r="465" spans="2:5">
      <c r="B465" s="1102" t="s">
        <v>440</v>
      </c>
      <c r="C465" s="1102" t="s">
        <v>592</v>
      </c>
      <c r="D465" s="1102" t="s">
        <v>593</v>
      </c>
    </row>
    <row r="466" spans="2:5">
      <c r="B466" s="1103"/>
      <c r="C466" s="1103"/>
      <c r="D466" s="1103"/>
    </row>
    <row r="467" spans="2:5">
      <c r="B467" s="73" t="s">
        <v>114</v>
      </c>
      <c r="C467" s="944">
        <v>545395010</v>
      </c>
      <c r="D467" s="960">
        <v>0</v>
      </c>
    </row>
    <row r="468" spans="2:5">
      <c r="B468" s="73" t="s">
        <v>115</v>
      </c>
      <c r="C468" s="944">
        <v>48702630</v>
      </c>
      <c r="D468" s="960">
        <v>0</v>
      </c>
    </row>
    <row r="469" spans="2:5" ht="17.100000000000001" hidden="1" customHeight="1">
      <c r="B469" s="73" t="s">
        <v>208</v>
      </c>
      <c r="C469" s="944">
        <v>0</v>
      </c>
      <c r="D469" s="960"/>
    </row>
    <row r="470" spans="2:5">
      <c r="B470" s="73" t="s">
        <v>112</v>
      </c>
      <c r="C470" s="944">
        <v>149950321</v>
      </c>
      <c r="D470" s="960">
        <v>0</v>
      </c>
    </row>
    <row r="471" spans="2:5">
      <c r="B471" s="73" t="s">
        <v>116</v>
      </c>
      <c r="C471" s="944">
        <v>62192850</v>
      </c>
      <c r="D471" s="960">
        <v>0</v>
      </c>
    </row>
    <row r="472" spans="2:5">
      <c r="B472" s="73" t="s">
        <v>117</v>
      </c>
      <c r="C472" s="944">
        <v>50608552</v>
      </c>
      <c r="D472" s="960">
        <v>0</v>
      </c>
    </row>
    <row r="473" spans="2:5">
      <c r="B473" s="55" t="s">
        <v>1874</v>
      </c>
      <c r="C473" s="958">
        <v>856849363</v>
      </c>
      <c r="D473" s="961">
        <v>0</v>
      </c>
      <c r="E473" s="390"/>
    </row>
    <row r="474" spans="2:5">
      <c r="B474" s="55" t="s">
        <v>690</v>
      </c>
      <c r="C474" s="958">
        <v>513973985</v>
      </c>
      <c r="D474" s="961">
        <v>0</v>
      </c>
      <c r="E474" s="390"/>
    </row>
    <row r="475" spans="2:5">
      <c r="B475" s="47"/>
      <c r="D475" s="112"/>
    </row>
    <row r="476" spans="2:5">
      <c r="B476" s="47"/>
      <c r="D476" s="112"/>
    </row>
    <row r="477" spans="2:5">
      <c r="B477" s="47" t="s">
        <v>597</v>
      </c>
      <c r="D477" s="112"/>
    </row>
    <row r="478" spans="2:5" ht="10.35" customHeight="1">
      <c r="B478" s="115"/>
      <c r="D478" s="112"/>
    </row>
    <row r="479" spans="2:5">
      <c r="B479" s="39" t="s">
        <v>1895</v>
      </c>
      <c r="C479" s="39"/>
      <c r="D479" s="39"/>
    </row>
    <row r="480" spans="2:5">
      <c r="B480" s="47"/>
      <c r="D480" s="112"/>
    </row>
    <row r="481" spans="2:10">
      <c r="B481" s="47"/>
      <c r="D481" s="112"/>
    </row>
    <row r="482" spans="2:10">
      <c r="B482" s="47" t="s">
        <v>598</v>
      </c>
      <c r="C482" s="69"/>
      <c r="D482" s="112"/>
    </row>
    <row r="483" spans="2:10">
      <c r="B483" s="47"/>
      <c r="D483" s="364"/>
    </row>
    <row r="484" spans="2:10" ht="38.450000000000003" customHeight="1">
      <c r="B484" s="231" t="s">
        <v>378</v>
      </c>
      <c r="C484" s="231" t="s">
        <v>599</v>
      </c>
      <c r="D484" s="231" t="s">
        <v>600</v>
      </c>
      <c r="E484" s="231" t="s">
        <v>601</v>
      </c>
      <c r="F484" s="231" t="s">
        <v>602</v>
      </c>
      <c r="G484" s="235">
        <v>45657</v>
      </c>
      <c r="H484" s="235">
        <v>45291</v>
      </c>
    </row>
    <row r="485" spans="2:10" ht="36" customHeight="1">
      <c r="B485" s="886" t="s">
        <v>504</v>
      </c>
      <c r="C485" s="43" t="s">
        <v>52</v>
      </c>
      <c r="D485" s="43" t="s">
        <v>603</v>
      </c>
      <c r="E485" s="461">
        <v>0</v>
      </c>
      <c r="F485" s="461">
        <v>0</v>
      </c>
      <c r="G485" s="960">
        <v>7927341</v>
      </c>
      <c r="H485" s="962">
        <v>41065796</v>
      </c>
      <c r="I485" s="122"/>
    </row>
    <row r="486" spans="2:10" ht="36" customHeight="1">
      <c r="B486" s="886" t="s">
        <v>504</v>
      </c>
      <c r="C486" s="43" t="s">
        <v>52</v>
      </c>
      <c r="D486" s="43" t="s">
        <v>1971</v>
      </c>
      <c r="E486" s="461">
        <v>0</v>
      </c>
      <c r="F486" s="461">
        <v>0</v>
      </c>
      <c r="G486" s="960">
        <v>140116343.5</v>
      </c>
      <c r="H486" s="963">
        <v>29404577</v>
      </c>
      <c r="I486" s="122"/>
    </row>
    <row r="487" spans="2:10" ht="36" customHeight="1">
      <c r="B487" s="886" t="s">
        <v>1896</v>
      </c>
      <c r="C487" s="43" t="s">
        <v>1897</v>
      </c>
      <c r="D487" s="43" t="s">
        <v>604</v>
      </c>
      <c r="E487" s="461">
        <v>0</v>
      </c>
      <c r="F487" s="461">
        <v>0</v>
      </c>
      <c r="G487" s="960">
        <v>20195151</v>
      </c>
      <c r="H487" s="963">
        <v>124025376</v>
      </c>
      <c r="I487" s="122"/>
    </row>
    <row r="488" spans="2:10" ht="36" customHeight="1">
      <c r="B488" s="886" t="s">
        <v>605</v>
      </c>
      <c r="C488" s="43" t="s">
        <v>606</v>
      </c>
      <c r="D488" s="43" t="s">
        <v>604</v>
      </c>
      <c r="E488" s="461">
        <v>0</v>
      </c>
      <c r="F488" s="461">
        <v>0</v>
      </c>
      <c r="G488" s="960">
        <v>0</v>
      </c>
      <c r="H488" s="962">
        <v>124025376</v>
      </c>
      <c r="I488" s="122"/>
    </row>
    <row r="489" spans="2:10">
      <c r="B489" s="887" t="s">
        <v>607</v>
      </c>
      <c r="C489" s="123"/>
      <c r="D489" s="123"/>
      <c r="E489" s="123"/>
      <c r="F489" s="123"/>
      <c r="G489" s="964">
        <v>168238835.5</v>
      </c>
      <c r="H489" s="964">
        <v>194495749</v>
      </c>
      <c r="I489" s="70"/>
      <c r="J489" s="74"/>
    </row>
    <row r="490" spans="2:10">
      <c r="B490" s="124"/>
      <c r="C490" s="121"/>
      <c r="D490" s="112"/>
      <c r="G490" s="391"/>
      <c r="H490" s="47"/>
    </row>
    <row r="491" spans="2:10">
      <c r="B491" s="124"/>
      <c r="C491" s="121"/>
      <c r="D491" s="112"/>
      <c r="G491" s="47"/>
      <c r="H491" s="47"/>
    </row>
    <row r="492" spans="2:10">
      <c r="B492" s="124"/>
      <c r="C492" s="121"/>
      <c r="D492" s="112"/>
    </row>
    <row r="493" spans="2:10">
      <c r="B493" s="47" t="s">
        <v>608</v>
      </c>
      <c r="D493" s="112"/>
    </row>
    <row r="494" spans="2:10" ht="9" customHeight="1">
      <c r="B494" s="115"/>
      <c r="D494" s="112"/>
    </row>
    <row r="495" spans="2:10">
      <c r="B495" s="37" t="s">
        <v>1898</v>
      </c>
      <c r="D495" s="112"/>
    </row>
    <row r="496" spans="2:10">
      <c r="B496" s="47"/>
      <c r="D496" s="112"/>
    </row>
    <row r="497" spans="2:4">
      <c r="B497" s="47"/>
      <c r="D497" s="112"/>
    </row>
    <row r="498" spans="2:4">
      <c r="B498" s="47" t="s">
        <v>609</v>
      </c>
      <c r="C498" s="52"/>
      <c r="D498" s="112"/>
    </row>
    <row r="499" spans="2:4">
      <c r="B499" s="47"/>
      <c r="D499" s="112"/>
    </row>
    <row r="500" spans="2:4" ht="19.350000000000001" customHeight="1">
      <c r="B500" s="1107" t="s">
        <v>440</v>
      </c>
      <c r="C500" s="1102" t="s">
        <v>610</v>
      </c>
      <c r="D500" s="1102" t="s">
        <v>611</v>
      </c>
    </row>
    <row r="501" spans="2:4" ht="17.100000000000001" customHeight="1">
      <c r="B501" s="1108"/>
      <c r="C501" s="1103"/>
      <c r="D501" s="1103"/>
    </row>
    <row r="502" spans="2:4" ht="17.100000000000001" hidden="1" customHeight="1">
      <c r="B502" s="106" t="s">
        <v>205</v>
      </c>
      <c r="C502" s="102">
        <v>0</v>
      </c>
      <c r="D502" s="125">
        <v>0</v>
      </c>
    </row>
    <row r="503" spans="2:4">
      <c r="B503" s="106" t="s">
        <v>206</v>
      </c>
      <c r="C503" s="944">
        <v>815000000</v>
      </c>
      <c r="D503" s="960">
        <v>0</v>
      </c>
    </row>
    <row r="504" spans="2:4">
      <c r="B504" s="106" t="s">
        <v>1315</v>
      </c>
      <c r="C504" s="944">
        <v>0</v>
      </c>
      <c r="D504" s="960">
        <v>0</v>
      </c>
    </row>
    <row r="505" spans="2:4">
      <c r="B505" s="106" t="s">
        <v>164</v>
      </c>
      <c r="C505" s="944">
        <v>0</v>
      </c>
      <c r="D505" s="960">
        <v>0</v>
      </c>
    </row>
    <row r="506" spans="2:4">
      <c r="B506" s="106" t="s">
        <v>113</v>
      </c>
      <c r="C506" s="944">
        <v>31680436</v>
      </c>
      <c r="D506" s="960">
        <v>0</v>
      </c>
    </row>
    <row r="507" spans="2:4">
      <c r="B507" s="106" t="s">
        <v>165</v>
      </c>
      <c r="C507" s="944">
        <v>12000000</v>
      </c>
      <c r="D507" s="960">
        <v>0</v>
      </c>
    </row>
    <row r="508" spans="2:4">
      <c r="B508" s="106" t="s">
        <v>118</v>
      </c>
      <c r="C508" s="944">
        <v>88706184</v>
      </c>
      <c r="D508" s="960">
        <v>0</v>
      </c>
    </row>
    <row r="509" spans="2:4">
      <c r="B509" s="106" t="s">
        <v>210</v>
      </c>
      <c r="C509" s="944">
        <v>34726463</v>
      </c>
      <c r="D509" s="960">
        <v>0</v>
      </c>
    </row>
    <row r="510" spans="2:4">
      <c r="B510" s="106" t="s">
        <v>211</v>
      </c>
      <c r="C510" s="944">
        <v>10095356</v>
      </c>
      <c r="D510" s="960">
        <v>0</v>
      </c>
    </row>
    <row r="511" spans="2:4">
      <c r="B511" s="106" t="s">
        <v>751</v>
      </c>
      <c r="C511" s="944">
        <v>0</v>
      </c>
      <c r="D511" s="960">
        <v>0</v>
      </c>
    </row>
    <row r="512" spans="2:4">
      <c r="B512" s="106" t="s">
        <v>752</v>
      </c>
      <c r="C512" s="944">
        <v>3000000</v>
      </c>
      <c r="D512" s="960">
        <v>0</v>
      </c>
    </row>
    <row r="513" spans="1:11">
      <c r="B513" s="106" t="s">
        <v>1899</v>
      </c>
      <c r="C513" s="944">
        <v>203246443</v>
      </c>
      <c r="D513" s="960">
        <v>0</v>
      </c>
    </row>
    <row r="514" spans="1:11">
      <c r="B514" s="106" t="s">
        <v>1900</v>
      </c>
      <c r="C514" s="944">
        <v>0</v>
      </c>
      <c r="D514" s="960">
        <v>0</v>
      </c>
    </row>
    <row r="515" spans="1:11">
      <c r="B515" s="106" t="s">
        <v>1772</v>
      </c>
      <c r="C515" s="944">
        <v>16152102789</v>
      </c>
      <c r="D515" s="960">
        <v>0</v>
      </c>
    </row>
    <row r="516" spans="1:11">
      <c r="B516" s="55" t="s">
        <v>1874</v>
      </c>
      <c r="C516" s="945">
        <v>17350557671</v>
      </c>
      <c r="D516" s="961">
        <v>0</v>
      </c>
      <c r="E516" s="371"/>
      <c r="F516" s="74"/>
    </row>
    <row r="517" spans="1:11">
      <c r="B517" s="55" t="s">
        <v>690</v>
      </c>
      <c r="C517" s="945">
        <v>627858447</v>
      </c>
      <c r="D517" s="961">
        <v>0</v>
      </c>
      <c r="E517" s="371"/>
      <c r="F517" s="74"/>
    </row>
    <row r="518" spans="1:11">
      <c r="B518" s="97"/>
      <c r="C518" s="126"/>
    </row>
    <row r="519" spans="1:11">
      <c r="B519" s="97"/>
      <c r="C519" s="126"/>
    </row>
    <row r="520" spans="1:11">
      <c r="B520" s="47" t="s">
        <v>612</v>
      </c>
      <c r="C520" s="69"/>
    </row>
    <row r="521" spans="1:11">
      <c r="B521" s="46" t="s">
        <v>613</v>
      </c>
      <c r="C521" s="69"/>
    </row>
    <row r="523" spans="1:11" ht="17.45" customHeight="1">
      <c r="B523" s="1102" t="s">
        <v>378</v>
      </c>
      <c r="C523" s="1102" t="s">
        <v>599</v>
      </c>
      <c r="D523" s="1102" t="s">
        <v>614</v>
      </c>
      <c r="E523" s="1104" t="s">
        <v>615</v>
      </c>
      <c r="F523" s="1106"/>
    </row>
    <row r="524" spans="1:11" ht="19.350000000000001" customHeight="1">
      <c r="B524" s="1103"/>
      <c r="C524" s="1103"/>
      <c r="D524" s="1103"/>
      <c r="E524" s="235">
        <v>45657</v>
      </c>
      <c r="F524" s="236">
        <v>45291</v>
      </c>
    </row>
    <row r="525" spans="1:11" s="159" customFormat="1" ht="21.75" customHeight="1">
      <c r="A525" s="379"/>
      <c r="B525" s="66" t="s">
        <v>504</v>
      </c>
      <c r="C525" s="43" t="s">
        <v>52</v>
      </c>
      <c r="D525" s="43" t="s">
        <v>616</v>
      </c>
      <c r="E525" s="965">
        <v>1446274562.8654001</v>
      </c>
      <c r="F525" s="965">
        <v>10019542360</v>
      </c>
      <c r="G525" s="163"/>
      <c r="H525" s="209"/>
      <c r="I525" s="216"/>
    </row>
    <row r="526" spans="1:11" s="159" customFormat="1" ht="24.75" customHeight="1">
      <c r="A526" s="379"/>
      <c r="B526" s="66" t="s">
        <v>703</v>
      </c>
      <c r="C526" s="43" t="s">
        <v>52</v>
      </c>
      <c r="D526" s="43" t="s">
        <v>617</v>
      </c>
      <c r="E526" s="966">
        <v>22883358978</v>
      </c>
      <c r="F526" s="966">
        <v>3311523850</v>
      </c>
      <c r="G526" s="697"/>
      <c r="H526" s="698"/>
      <c r="I526" s="699"/>
      <c r="J526" s="166"/>
    </row>
    <row r="527" spans="1:11" s="159" customFormat="1">
      <c r="A527" s="379"/>
      <c r="B527" s="66" t="s">
        <v>703</v>
      </c>
      <c r="C527" s="43" t="s">
        <v>52</v>
      </c>
      <c r="D527" s="43" t="s">
        <v>618</v>
      </c>
      <c r="E527" s="965">
        <v>0</v>
      </c>
      <c r="F527" s="965">
        <v>25000000</v>
      </c>
      <c r="G527" s="166"/>
      <c r="H527" s="209"/>
      <c r="I527" s="164"/>
    </row>
    <row r="528" spans="1:11" s="159" customFormat="1" ht="23.25" customHeight="1">
      <c r="A528" s="379"/>
      <c r="B528" s="66" t="s">
        <v>746</v>
      </c>
      <c r="C528" s="43" t="s">
        <v>52</v>
      </c>
      <c r="D528" s="43" t="s">
        <v>997</v>
      </c>
      <c r="E528" s="965">
        <v>127720376</v>
      </c>
      <c r="F528" s="965">
        <v>0</v>
      </c>
      <c r="G528" s="165"/>
      <c r="H528" s="209"/>
      <c r="I528" s="164"/>
      <c r="J528" s="164"/>
      <c r="K528" s="164"/>
    </row>
    <row r="529" spans="1:11" s="159" customFormat="1" ht="23.25" customHeight="1">
      <c r="A529" s="379"/>
      <c r="B529" s="66" t="s">
        <v>746</v>
      </c>
      <c r="C529" s="43" t="s">
        <v>52</v>
      </c>
      <c r="D529" s="43" t="s">
        <v>619</v>
      </c>
      <c r="E529" s="966">
        <v>12115000000</v>
      </c>
      <c r="F529" s="965">
        <v>4999000000</v>
      </c>
      <c r="G529" s="165"/>
      <c r="H529" s="209"/>
      <c r="I529" s="164"/>
      <c r="J529" s="164"/>
      <c r="K529" s="164"/>
    </row>
    <row r="530" spans="1:11" s="159" customFormat="1" ht="43.7" customHeight="1">
      <c r="A530" s="379"/>
      <c r="B530" s="66" t="s">
        <v>746</v>
      </c>
      <c r="C530" s="43" t="s">
        <v>52</v>
      </c>
      <c r="D530" s="43" t="s">
        <v>620</v>
      </c>
      <c r="E530" s="966">
        <v>13374923360</v>
      </c>
      <c r="F530" s="965">
        <v>7592877084</v>
      </c>
      <c r="G530" s="166"/>
      <c r="H530" s="209"/>
      <c r="I530" s="164"/>
    </row>
    <row r="531" spans="1:11" s="159" customFormat="1" ht="35.450000000000003" customHeight="1">
      <c r="A531" s="379"/>
      <c r="B531" s="66" t="s">
        <v>504</v>
      </c>
      <c r="C531" s="43" t="s">
        <v>52</v>
      </c>
      <c r="D531" s="43" t="s">
        <v>621</v>
      </c>
      <c r="E531" s="965">
        <v>-22142328664</v>
      </c>
      <c r="F531" s="965">
        <v>0</v>
      </c>
      <c r="G531" s="166"/>
      <c r="H531" s="209"/>
      <c r="I531" s="164"/>
      <c r="J531" s="164"/>
      <c r="K531" s="164"/>
    </row>
    <row r="532" spans="1:11" s="159" customFormat="1" ht="26.25" customHeight="1">
      <c r="A532" s="379"/>
      <c r="B532" s="66" t="s">
        <v>703</v>
      </c>
      <c r="C532" s="43" t="s">
        <v>52</v>
      </c>
      <c r="D532" s="43" t="s">
        <v>998</v>
      </c>
      <c r="E532" s="965">
        <v>-140116343.5</v>
      </c>
      <c r="F532" s="965">
        <v>0</v>
      </c>
      <c r="G532" s="166"/>
      <c r="H532" s="209"/>
      <c r="I532" s="164"/>
    </row>
    <row r="533" spans="1:11" s="159" customFormat="1" ht="26.25" customHeight="1">
      <c r="A533" s="379"/>
      <c r="B533" s="66" t="s">
        <v>703</v>
      </c>
      <c r="C533" s="43" t="s">
        <v>52</v>
      </c>
      <c r="D533" s="43" t="s">
        <v>1546</v>
      </c>
      <c r="E533" s="967">
        <v>-40643166674</v>
      </c>
      <c r="F533" s="965">
        <v>0</v>
      </c>
      <c r="G533" s="166"/>
      <c r="H533" s="209"/>
      <c r="I533" s="164"/>
    </row>
    <row r="534" spans="1:11" s="159" customFormat="1" ht="36.6" customHeight="1">
      <c r="A534" s="379"/>
      <c r="B534" s="66" t="s">
        <v>504</v>
      </c>
      <c r="C534" s="43" t="s">
        <v>52</v>
      </c>
      <c r="D534" s="43" t="s">
        <v>603</v>
      </c>
      <c r="E534" s="966">
        <v>-7927341</v>
      </c>
      <c r="F534" s="965">
        <v>-41065796</v>
      </c>
      <c r="G534" s="166"/>
      <c r="H534" s="209"/>
      <c r="I534" s="164"/>
    </row>
    <row r="535" spans="1:11" s="159" customFormat="1" ht="36.6" customHeight="1">
      <c r="A535" s="379"/>
      <c r="B535" s="66" t="s">
        <v>746</v>
      </c>
      <c r="C535" s="43" t="s">
        <v>52</v>
      </c>
      <c r="D535" s="43" t="s">
        <v>604</v>
      </c>
      <c r="E535" s="966">
        <v>-20195151</v>
      </c>
      <c r="F535" s="965">
        <v>0</v>
      </c>
      <c r="G535" s="166"/>
      <c r="H535" s="209"/>
      <c r="I535" s="164"/>
      <c r="J535" s="164"/>
      <c r="K535" s="164"/>
    </row>
    <row r="536" spans="1:11">
      <c r="B536" s="129" t="s">
        <v>607</v>
      </c>
      <c r="C536" s="130"/>
      <c r="D536" s="130"/>
      <c r="E536" s="948">
        <v>-13006456896.634598</v>
      </c>
      <c r="F536" s="948">
        <v>25906877498</v>
      </c>
      <c r="G536" s="70"/>
      <c r="H536" s="114"/>
      <c r="I536" s="164"/>
      <c r="J536" s="164"/>
      <c r="K536" s="164"/>
    </row>
    <row r="537" spans="1:11">
      <c r="B537" s="131"/>
      <c r="C537" s="132"/>
      <c r="D537" s="132"/>
      <c r="H537" s="114"/>
      <c r="I537" s="164"/>
      <c r="J537" s="159"/>
      <c r="K537" s="159"/>
    </row>
    <row r="538" spans="1:11">
      <c r="B538" s="131"/>
      <c r="C538" s="132"/>
      <c r="D538" s="132"/>
      <c r="H538" s="114"/>
      <c r="I538" s="164"/>
      <c r="J538" s="164"/>
      <c r="K538" s="164"/>
    </row>
    <row r="539" spans="1:11">
      <c r="B539" s="47" t="s">
        <v>622</v>
      </c>
      <c r="C539" s="69"/>
      <c r="D539" s="132"/>
      <c r="H539" s="114"/>
      <c r="I539" s="164"/>
      <c r="J539" s="159"/>
      <c r="K539" s="159"/>
    </row>
    <row r="540" spans="1:11">
      <c r="B540" s="101" t="s">
        <v>1902</v>
      </c>
      <c r="C540" s="132"/>
      <c r="D540" s="132"/>
      <c r="H540" s="210"/>
      <c r="I540" s="164"/>
      <c r="J540" s="164"/>
      <c r="K540" s="164"/>
    </row>
    <row r="541" spans="1:11">
      <c r="B541" s="101"/>
      <c r="C541" s="442"/>
      <c r="D541" s="132"/>
      <c r="F541" s="133"/>
      <c r="G541" s="133"/>
      <c r="H541" s="210"/>
    </row>
    <row r="542" spans="1:11" ht="30" customHeight="1">
      <c r="B542" s="231" t="s">
        <v>623</v>
      </c>
      <c r="C542" s="231" t="s">
        <v>624</v>
      </c>
      <c r="D542" s="231" t="s">
        <v>625</v>
      </c>
      <c r="E542" s="128"/>
      <c r="F542" s="133"/>
      <c r="G542" s="133"/>
      <c r="H542" s="825"/>
      <c r="I542" s="826"/>
    </row>
    <row r="543" spans="1:11" ht="17.45" customHeight="1">
      <c r="B543" s="515" t="s">
        <v>703</v>
      </c>
      <c r="C543" s="168"/>
      <c r="D543" s="168"/>
      <c r="E543" s="122"/>
      <c r="F543" s="133"/>
      <c r="G543" s="133"/>
      <c r="H543" s="827"/>
      <c r="I543" s="826"/>
    </row>
    <row r="544" spans="1:11">
      <c r="B544" s="134" t="s">
        <v>704</v>
      </c>
      <c r="C544" s="930">
        <v>1102208872</v>
      </c>
      <c r="D544" s="968">
        <v>0</v>
      </c>
      <c r="E544" s="122"/>
      <c r="F544" s="828"/>
      <c r="G544" s="133"/>
      <c r="H544" s="825"/>
      <c r="I544" s="826"/>
    </row>
    <row r="545" spans="1:11">
      <c r="B545" s="134" t="s">
        <v>705</v>
      </c>
      <c r="C545" s="930">
        <v>486901697</v>
      </c>
      <c r="D545" s="968">
        <v>0</v>
      </c>
      <c r="E545" s="122"/>
      <c r="F545" s="829"/>
      <c r="G545" s="830"/>
      <c r="H545" s="825"/>
      <c r="I545" s="826"/>
    </row>
    <row r="546" spans="1:11">
      <c r="B546" s="134" t="s">
        <v>1002</v>
      </c>
      <c r="C546" s="930">
        <v>1301418094</v>
      </c>
      <c r="D546" s="968">
        <v>0</v>
      </c>
      <c r="E546" s="122"/>
      <c r="F546" s="828"/>
      <c r="G546" s="133"/>
      <c r="H546" s="825"/>
      <c r="I546" s="826"/>
    </row>
    <row r="547" spans="1:11" ht="17.100000000000001" customHeight="1">
      <c r="B547" s="134" t="s">
        <v>626</v>
      </c>
      <c r="C547" s="930">
        <v>0</v>
      </c>
      <c r="D547" s="968">
        <v>0</v>
      </c>
      <c r="E547" s="122"/>
      <c r="F547" s="829"/>
      <c r="G547" s="133"/>
      <c r="H547" s="827"/>
      <c r="I547" s="826"/>
    </row>
    <row r="548" spans="1:11" ht="17.100000000000001" customHeight="1">
      <c r="B548" s="134" t="s">
        <v>627</v>
      </c>
      <c r="C548" s="930">
        <v>0</v>
      </c>
      <c r="D548" s="968">
        <v>0</v>
      </c>
      <c r="E548" s="122"/>
      <c r="F548" s="828"/>
      <c r="G548" s="133"/>
      <c r="H548" s="133"/>
      <c r="I548" s="826"/>
    </row>
    <row r="549" spans="1:11">
      <c r="B549" s="528" t="s">
        <v>155</v>
      </c>
      <c r="C549" s="930">
        <v>0</v>
      </c>
      <c r="D549" s="969">
        <v>2351750347</v>
      </c>
      <c r="E549" s="208"/>
      <c r="F549" s="829"/>
      <c r="G549" s="133"/>
      <c r="H549" s="133"/>
      <c r="I549" s="826"/>
    </row>
    <row r="550" spans="1:11">
      <c r="B550" s="528" t="s">
        <v>156</v>
      </c>
      <c r="C550" s="930">
        <v>0</v>
      </c>
      <c r="D550" s="969">
        <v>64326080</v>
      </c>
      <c r="E550" s="208"/>
      <c r="F550" s="828"/>
      <c r="G550" s="133"/>
      <c r="H550" s="133"/>
      <c r="I550" s="826"/>
    </row>
    <row r="551" spans="1:11" ht="18.600000000000001" customHeight="1">
      <c r="B551" s="515" t="s">
        <v>746</v>
      </c>
      <c r="C551" s="930"/>
      <c r="D551" s="968"/>
      <c r="E551" s="122"/>
      <c r="F551" s="829"/>
      <c r="G551" s="133"/>
      <c r="H551" s="133"/>
      <c r="I551" s="826"/>
    </row>
    <row r="552" spans="1:11">
      <c r="B552" s="134" t="s">
        <v>125</v>
      </c>
      <c r="C552" s="930">
        <v>91353578</v>
      </c>
      <c r="D552" s="968">
        <v>0</v>
      </c>
      <c r="E552" s="122"/>
      <c r="F552" s="828"/>
      <c r="G552" s="1115"/>
      <c r="H552" s="1115"/>
      <c r="I552" s="440"/>
      <c r="J552" s="440"/>
      <c r="K552" s="440"/>
    </row>
    <row r="553" spans="1:11">
      <c r="B553" s="134" t="s">
        <v>126</v>
      </c>
      <c r="C553" s="930">
        <v>944035855</v>
      </c>
      <c r="D553" s="969">
        <v>1175190402</v>
      </c>
      <c r="E553" s="122"/>
      <c r="F553" s="828"/>
      <c r="G553" s="440"/>
      <c r="H553" s="440"/>
      <c r="I553" s="440"/>
      <c r="J553" s="440"/>
      <c r="K553" s="441"/>
    </row>
    <row r="554" spans="1:11">
      <c r="B554" s="134" t="s">
        <v>127</v>
      </c>
      <c r="C554" s="930">
        <v>423162414</v>
      </c>
      <c r="D554" s="968">
        <v>0</v>
      </c>
      <c r="E554" s="122"/>
      <c r="F554" s="828"/>
      <c r="G554" s="440"/>
      <c r="H554" s="440"/>
      <c r="I554" s="440"/>
      <c r="J554" s="440"/>
      <c r="K554" s="441"/>
    </row>
    <row r="555" spans="1:11">
      <c r="A555" s="257" t="s">
        <v>654</v>
      </c>
      <c r="B555" s="134" t="s">
        <v>628</v>
      </c>
      <c r="C555" s="930">
        <v>5782046275</v>
      </c>
      <c r="D555" s="968">
        <v>0</v>
      </c>
      <c r="E555" s="122"/>
      <c r="F555" s="829"/>
      <c r="G555" s="440"/>
      <c r="H555" s="440"/>
      <c r="I555" s="440"/>
      <c r="J555" s="440"/>
      <c r="K555" s="441"/>
    </row>
    <row r="556" spans="1:11">
      <c r="A556" s="72" t="s">
        <v>655</v>
      </c>
      <c r="B556" s="134" t="s">
        <v>629</v>
      </c>
      <c r="C556" s="930">
        <v>278079008</v>
      </c>
      <c r="D556" s="968">
        <v>0</v>
      </c>
      <c r="E556" s="122"/>
      <c r="F556" s="828"/>
      <c r="G556" s="440"/>
      <c r="H556" s="440"/>
      <c r="I556" s="440"/>
      <c r="J556" s="440"/>
      <c r="K556" s="441"/>
    </row>
    <row r="557" spans="1:11">
      <c r="A557" s="72" t="s">
        <v>655</v>
      </c>
      <c r="B557" s="134" t="s">
        <v>2022</v>
      </c>
      <c r="C557" s="930">
        <v>855261001</v>
      </c>
      <c r="D557" s="968">
        <v>0</v>
      </c>
      <c r="E557" s="122"/>
      <c r="F557" s="828"/>
      <c r="G557" s="440"/>
      <c r="H557" s="440"/>
      <c r="I557" s="440"/>
      <c r="J557" s="440"/>
      <c r="K557" s="441"/>
    </row>
    <row r="558" spans="1:11" ht="17.100000000000001" customHeight="1">
      <c r="B558" s="134" t="s">
        <v>627</v>
      </c>
      <c r="C558" s="930">
        <v>112605422</v>
      </c>
      <c r="D558" s="968">
        <v>0</v>
      </c>
      <c r="E558" s="122"/>
      <c r="F558" s="828"/>
      <c r="G558" s="133"/>
      <c r="H558" s="133"/>
      <c r="I558" s="826"/>
    </row>
    <row r="559" spans="1:11" ht="17.100000000000001" customHeight="1">
      <c r="B559" s="134" t="s">
        <v>626</v>
      </c>
      <c r="C559" s="930">
        <v>202408618</v>
      </c>
      <c r="D559" s="968">
        <v>0</v>
      </c>
      <c r="E559" s="122"/>
      <c r="F559" s="828"/>
      <c r="G559" s="133"/>
      <c r="H559" s="133"/>
      <c r="I559" s="826"/>
    </row>
    <row r="560" spans="1:11">
      <c r="B560" s="515" t="s">
        <v>631</v>
      </c>
      <c r="C560" s="930"/>
      <c r="D560" s="968"/>
      <c r="E560" s="122"/>
      <c r="F560" s="829"/>
      <c r="G560" s="133"/>
      <c r="H560" s="133"/>
      <c r="I560" s="826"/>
    </row>
    <row r="561" spans="2:13">
      <c r="B561" s="529" t="s">
        <v>632</v>
      </c>
      <c r="C561" s="930"/>
      <c r="D561" s="968"/>
      <c r="E561" s="122"/>
      <c r="F561" s="828"/>
      <c r="G561" s="133"/>
      <c r="H561" s="133"/>
      <c r="I561" s="826"/>
    </row>
    <row r="562" spans="2:13">
      <c r="B562" s="134" t="s">
        <v>687</v>
      </c>
      <c r="C562" s="930">
        <v>0</v>
      </c>
      <c r="D562" s="969">
        <v>180000000</v>
      </c>
      <c r="E562" s="122"/>
      <c r="F562" s="828"/>
      <c r="G562" s="133"/>
      <c r="H562" s="133"/>
      <c r="I562" s="826"/>
    </row>
    <row r="563" spans="2:13">
      <c r="B563" s="529" t="s">
        <v>633</v>
      </c>
      <c r="C563" s="930"/>
      <c r="D563" s="969"/>
      <c r="E563" s="122"/>
      <c r="F563" s="828"/>
      <c r="G563" s="133"/>
      <c r="H563" s="133"/>
      <c r="I563" s="826"/>
    </row>
    <row r="564" spans="2:13">
      <c r="B564" s="134" t="s">
        <v>634</v>
      </c>
      <c r="C564" s="930">
        <v>0</v>
      </c>
      <c r="D564" s="969">
        <v>1757379602</v>
      </c>
      <c r="E564" s="122"/>
      <c r="F564" s="829"/>
      <c r="H564" s="133"/>
      <c r="I564" s="826"/>
    </row>
    <row r="565" spans="2:13" ht="17.100000000000001" customHeight="1">
      <c r="B565" s="134" t="s">
        <v>2023</v>
      </c>
      <c r="C565" s="930">
        <v>0</v>
      </c>
      <c r="D565" s="969">
        <v>129266667</v>
      </c>
      <c r="E565" s="122"/>
      <c r="F565" s="828"/>
      <c r="H565" s="133"/>
      <c r="I565" s="826"/>
    </row>
    <row r="566" spans="2:13" ht="17.100000000000001" customHeight="1">
      <c r="B566" s="134" t="s">
        <v>2024</v>
      </c>
      <c r="C566" s="930">
        <v>0</v>
      </c>
      <c r="D566" s="969">
        <v>224328691</v>
      </c>
      <c r="E566" s="122"/>
      <c r="F566" s="828"/>
      <c r="H566" s="133"/>
      <c r="I566" s="826"/>
    </row>
    <row r="567" spans="2:13">
      <c r="B567" s="529" t="s">
        <v>69</v>
      </c>
      <c r="C567" s="930"/>
      <c r="D567" s="970"/>
      <c r="E567" s="122"/>
      <c r="F567" s="829"/>
      <c r="G567" s="133"/>
      <c r="H567" s="133"/>
      <c r="I567" s="826"/>
    </row>
    <row r="568" spans="2:13">
      <c r="B568" s="134" t="s">
        <v>144</v>
      </c>
      <c r="C568" s="930">
        <v>0</v>
      </c>
      <c r="D568" s="969">
        <v>38545456</v>
      </c>
      <c r="E568" s="122"/>
      <c r="F568" s="829"/>
      <c r="G568" s="133"/>
      <c r="H568" s="133"/>
      <c r="I568" s="826"/>
    </row>
    <row r="569" spans="2:13">
      <c r="B569" s="55" t="s">
        <v>1874</v>
      </c>
      <c r="C569" s="926">
        <v>11579480834</v>
      </c>
      <c r="D569" s="926">
        <v>5920787245</v>
      </c>
      <c r="E569" s="127"/>
      <c r="F569" s="829"/>
      <c r="G569" s="133"/>
      <c r="H569" s="135"/>
      <c r="I569" s="135"/>
      <c r="J569" s="135"/>
      <c r="K569" s="135"/>
      <c r="L569" s="135"/>
      <c r="M569" s="135"/>
    </row>
    <row r="570" spans="2:13">
      <c r="B570" s="55" t="s">
        <v>690</v>
      </c>
      <c r="C570" s="926">
        <v>1835049644</v>
      </c>
      <c r="D570" s="926">
        <v>1404025846</v>
      </c>
      <c r="F570" s="831"/>
      <c r="G570" s="133"/>
      <c r="H570" s="135"/>
      <c r="I570" s="135"/>
      <c r="J570" s="135"/>
      <c r="K570" s="135"/>
      <c r="L570" s="135"/>
      <c r="M570" s="135"/>
    </row>
    <row r="571" spans="2:13">
      <c r="B571" s="101"/>
      <c r="C571" s="132"/>
      <c r="D571" s="131"/>
      <c r="F571" s="133"/>
      <c r="G571" s="133"/>
      <c r="H571" s="135"/>
      <c r="I571" s="135"/>
      <c r="J571" s="135"/>
      <c r="K571" s="135"/>
      <c r="L571" s="135"/>
      <c r="M571" s="135"/>
    </row>
    <row r="572" spans="2:13" ht="13.5" customHeight="1">
      <c r="C572" s="136"/>
      <c r="F572" s="74"/>
      <c r="H572" s="135"/>
      <c r="I572" s="135"/>
      <c r="J572" s="135"/>
      <c r="K572" s="135"/>
      <c r="L572" s="135"/>
      <c r="M572" s="135"/>
    </row>
    <row r="573" spans="2:13" ht="13.5" customHeight="1">
      <c r="B573" s="47" t="s">
        <v>635</v>
      </c>
      <c r="C573" s="136"/>
      <c r="F573" s="74"/>
      <c r="H573" s="135"/>
      <c r="I573" s="135"/>
      <c r="J573" s="135"/>
      <c r="K573" s="135"/>
      <c r="L573" s="135"/>
      <c r="M573" s="135"/>
    </row>
    <row r="574" spans="2:13" ht="13.5" customHeight="1">
      <c r="B574" s="46" t="s">
        <v>636</v>
      </c>
      <c r="C574" s="136"/>
      <c r="F574" s="74"/>
      <c r="H574" s="135"/>
      <c r="I574" s="135"/>
      <c r="J574" s="135"/>
      <c r="K574" s="135"/>
      <c r="L574" s="135"/>
      <c r="M574" s="135"/>
    </row>
    <row r="575" spans="2:13" ht="13.5" customHeight="1">
      <c r="B575" s="47"/>
      <c r="C575" s="136"/>
      <c r="D575" s="1116"/>
      <c r="E575" s="1116"/>
      <c r="F575" s="74"/>
      <c r="H575" s="135"/>
      <c r="I575" s="135"/>
      <c r="J575" s="135"/>
      <c r="K575" s="135"/>
      <c r="L575" s="135"/>
      <c r="M575" s="135"/>
    </row>
    <row r="576" spans="2:13" ht="44.1" customHeight="1">
      <c r="B576" s="238" t="s">
        <v>440</v>
      </c>
      <c r="C576" s="233" t="s">
        <v>637</v>
      </c>
      <c r="D576" s="233" t="s">
        <v>576</v>
      </c>
      <c r="E576" s="233" t="s">
        <v>638</v>
      </c>
      <c r="F576" s="233" t="s">
        <v>639</v>
      </c>
      <c r="H576" s="135"/>
      <c r="I576" s="135"/>
      <c r="J576" s="135"/>
      <c r="K576" s="135"/>
      <c r="L576" s="135"/>
      <c r="M576" s="135"/>
    </row>
    <row r="577" spans="2:13" ht="17.100000000000001" customHeight="1">
      <c r="B577" s="134" t="s">
        <v>640</v>
      </c>
      <c r="C577" s="968">
        <v>30000000000</v>
      </c>
      <c r="D577" s="960">
        <v>0</v>
      </c>
      <c r="E577" s="960">
        <v>0</v>
      </c>
      <c r="F577" s="968">
        <v>30000000000</v>
      </c>
      <c r="G577" s="47"/>
      <c r="H577" s="135"/>
      <c r="I577" s="135"/>
      <c r="J577" s="135"/>
      <c r="K577" s="135"/>
      <c r="L577" s="135"/>
      <c r="M577" s="135"/>
    </row>
    <row r="578" spans="2:13" ht="17.100000000000001" customHeight="1">
      <c r="B578" s="134" t="s">
        <v>641</v>
      </c>
      <c r="C578" s="960"/>
      <c r="D578" s="968">
        <v>2487139773</v>
      </c>
      <c r="E578" s="960">
        <v>0</v>
      </c>
      <c r="F578" s="968">
        <v>2487139773</v>
      </c>
      <c r="G578" s="47"/>
      <c r="H578" s="725"/>
      <c r="I578" s="725"/>
      <c r="J578" s="725"/>
      <c r="K578" s="725"/>
      <c r="L578" s="725"/>
      <c r="M578" s="725"/>
    </row>
    <row r="579" spans="2:13" ht="17.100000000000001" customHeight="1">
      <c r="B579" s="134" t="s">
        <v>642</v>
      </c>
      <c r="C579" s="968">
        <v>253000000</v>
      </c>
      <c r="D579" s="960">
        <v>0</v>
      </c>
      <c r="E579" s="960">
        <v>0</v>
      </c>
      <c r="F579" s="968">
        <v>253000000</v>
      </c>
      <c r="G579" s="47"/>
      <c r="H579" s="725"/>
      <c r="I579" s="725"/>
      <c r="J579" s="725"/>
      <c r="K579" s="725"/>
      <c r="L579" s="725"/>
      <c r="M579" s="725"/>
    </row>
    <row r="580" spans="2:13" ht="17.100000000000001" customHeight="1">
      <c r="B580" s="134" t="s">
        <v>643</v>
      </c>
      <c r="C580" s="968">
        <v>1347416117</v>
      </c>
      <c r="D580" s="968">
        <v>76731734.670000002</v>
      </c>
      <c r="E580" s="968">
        <v>-1029236813</v>
      </c>
      <c r="F580" s="968">
        <v>394911038.67000008</v>
      </c>
      <c r="G580" s="47"/>
      <c r="H580" s="135"/>
      <c r="I580" s="135"/>
      <c r="J580" s="135"/>
      <c r="K580" s="135"/>
      <c r="L580" s="135"/>
      <c r="M580" s="135"/>
    </row>
    <row r="581" spans="2:13" ht="16.5" customHeight="1">
      <c r="B581" s="134" t="s">
        <v>175</v>
      </c>
      <c r="C581" s="968">
        <v>1534634693</v>
      </c>
      <c r="D581" s="960">
        <v>0</v>
      </c>
      <c r="E581" s="968">
        <v>-1534634693</v>
      </c>
      <c r="F581" s="960">
        <v>0</v>
      </c>
      <c r="G581" s="47"/>
      <c r="H581" s="135"/>
      <c r="I581" s="135"/>
      <c r="J581" s="135"/>
      <c r="K581" s="135"/>
      <c r="L581" s="135"/>
      <c r="M581" s="135"/>
    </row>
    <row r="582" spans="2:13" ht="17.100000000000001" customHeight="1">
      <c r="B582" s="134" t="s">
        <v>122</v>
      </c>
      <c r="C582" s="968"/>
      <c r="D582" s="968">
        <v>6532260603</v>
      </c>
      <c r="E582" s="968"/>
      <c r="F582" s="968">
        <v>6532260603</v>
      </c>
      <c r="H582" s="135"/>
      <c r="I582" s="135"/>
      <c r="J582" s="135"/>
      <c r="K582" s="135"/>
      <c r="L582" s="135"/>
      <c r="M582" s="135"/>
    </row>
    <row r="583" spans="2:13" ht="17.100000000000001" customHeight="1">
      <c r="B583" s="167" t="s">
        <v>362</v>
      </c>
      <c r="C583" s="971">
        <v>33135050810</v>
      </c>
      <c r="D583" s="971">
        <v>9096132110.6700001</v>
      </c>
      <c r="E583" s="971">
        <v>-2563871506</v>
      </c>
      <c r="F583" s="971">
        <v>39667311414.669998</v>
      </c>
      <c r="G583" s="118"/>
      <c r="H583" s="135"/>
      <c r="I583" s="135"/>
      <c r="J583" s="135"/>
      <c r="K583" s="135"/>
      <c r="L583" s="135"/>
      <c r="M583" s="135"/>
    </row>
    <row r="584" spans="2:13" ht="13.5" customHeight="1">
      <c r="B584" s="47"/>
      <c r="C584" s="136">
        <v>0</v>
      </c>
      <c r="F584" s="74"/>
      <c r="H584" s="135"/>
      <c r="I584" s="135"/>
      <c r="J584" s="135"/>
      <c r="K584" s="135"/>
      <c r="L584" s="135"/>
      <c r="M584" s="135"/>
    </row>
    <row r="585" spans="2:13" ht="13.5" customHeight="1">
      <c r="B585" s="47"/>
      <c r="C585" s="136"/>
      <c r="F585" s="74"/>
      <c r="H585" s="135"/>
      <c r="I585" s="135"/>
      <c r="J585" s="135"/>
      <c r="K585" s="135"/>
      <c r="L585" s="135"/>
      <c r="M585" s="135"/>
    </row>
    <row r="586" spans="2:13">
      <c r="B586" s="47" t="s">
        <v>644</v>
      </c>
      <c r="C586" s="136"/>
      <c r="J586" s="74"/>
    </row>
    <row r="587" spans="2:13">
      <c r="B587" s="47"/>
      <c r="C587" s="136"/>
      <c r="J587" s="74"/>
    </row>
    <row r="588" spans="2:13">
      <c r="B588" s="238" t="s">
        <v>440</v>
      </c>
      <c r="C588" s="233">
        <v>45657</v>
      </c>
      <c r="D588" s="233">
        <v>45291</v>
      </c>
      <c r="J588" s="74"/>
    </row>
    <row r="589" spans="2:13">
      <c r="B589" s="73" t="s">
        <v>1928</v>
      </c>
      <c r="C589" s="968">
        <v>-2922036643</v>
      </c>
      <c r="D589" s="972">
        <v>0</v>
      </c>
      <c r="J589" s="74"/>
    </row>
    <row r="590" spans="2:13">
      <c r="B590" s="137" t="s">
        <v>363</v>
      </c>
      <c r="C590" s="971">
        <v>-2922036643</v>
      </c>
      <c r="D590" s="973">
        <v>0</v>
      </c>
      <c r="J590" s="74"/>
    </row>
    <row r="591" spans="2:13">
      <c r="C591" s="70"/>
    </row>
    <row r="592" spans="2:13">
      <c r="B592" s="47"/>
      <c r="C592" s="70"/>
    </row>
    <row r="593" spans="1:7">
      <c r="A593" s="71"/>
      <c r="B593" s="47" t="s">
        <v>645</v>
      </c>
      <c r="C593" s="70"/>
    </row>
    <row r="594" spans="1:7">
      <c r="A594" s="71"/>
      <c r="B594" s="47"/>
      <c r="C594" s="70"/>
    </row>
    <row r="595" spans="1:7">
      <c r="B595" s="47" t="s">
        <v>646</v>
      </c>
      <c r="C595" s="52"/>
    </row>
    <row r="597" spans="1:7" ht="21.6" customHeight="1">
      <c r="B597" s="238" t="s">
        <v>440</v>
      </c>
      <c r="C597" s="233">
        <v>45657</v>
      </c>
      <c r="D597" s="233">
        <v>45291</v>
      </c>
    </row>
    <row r="598" spans="1:7">
      <c r="B598" s="73" t="s">
        <v>647</v>
      </c>
      <c r="C598" s="974">
        <v>1080096192</v>
      </c>
      <c r="D598" s="972">
        <v>2472734327</v>
      </c>
    </row>
    <row r="599" spans="1:7">
      <c r="B599" s="137" t="s">
        <v>363</v>
      </c>
      <c r="C599" s="973">
        <v>1080096192</v>
      </c>
      <c r="D599" s="973">
        <v>2472734327</v>
      </c>
      <c r="E599" s="150"/>
      <c r="F599" s="150"/>
      <c r="G599" s="138"/>
    </row>
    <row r="600" spans="1:7">
      <c r="B600" s="139"/>
      <c r="C600" s="140"/>
      <c r="D600" s="140"/>
      <c r="E600" s="150"/>
      <c r="F600" s="392"/>
      <c r="G600" s="138"/>
    </row>
    <row r="601" spans="1:7">
      <c r="B601" s="47"/>
      <c r="F601" s="74"/>
    </row>
    <row r="602" spans="1:7">
      <c r="B602" s="47" t="s">
        <v>648</v>
      </c>
      <c r="C602" s="52"/>
    </row>
    <row r="603" spans="1:7">
      <c r="B603" s="47"/>
    </row>
    <row r="604" spans="1:7" ht="21" customHeight="1">
      <c r="B604" s="238" t="s">
        <v>440</v>
      </c>
      <c r="C604" s="233">
        <v>45657</v>
      </c>
      <c r="D604" s="233">
        <v>45291</v>
      </c>
    </row>
    <row r="605" spans="1:7">
      <c r="B605" s="141" t="s">
        <v>124</v>
      </c>
      <c r="C605" s="975">
        <v>0</v>
      </c>
      <c r="D605" s="970">
        <v>72498615</v>
      </c>
    </row>
    <row r="606" spans="1:7">
      <c r="B606" s="141" t="s">
        <v>128</v>
      </c>
      <c r="C606" s="975">
        <v>24000000</v>
      </c>
      <c r="D606" s="970">
        <v>21000000</v>
      </c>
    </row>
    <row r="607" spans="1:7">
      <c r="B607" s="141" t="s">
        <v>1973</v>
      </c>
      <c r="C607" s="975">
        <v>346463939</v>
      </c>
      <c r="D607" s="970">
        <v>581425002</v>
      </c>
    </row>
    <row r="608" spans="1:7">
      <c r="B608" s="141" t="s">
        <v>1974</v>
      </c>
      <c r="C608" s="975">
        <v>71601313</v>
      </c>
      <c r="D608" s="970">
        <v>131820467</v>
      </c>
    </row>
    <row r="609" spans="2:6">
      <c r="B609" s="141" t="s">
        <v>915</v>
      </c>
      <c r="C609" s="975">
        <v>200307047</v>
      </c>
      <c r="D609" s="970">
        <v>5418295</v>
      </c>
    </row>
    <row r="610" spans="2:6">
      <c r="B610" s="141" t="s">
        <v>962</v>
      </c>
      <c r="C610" s="975">
        <v>485689478</v>
      </c>
      <c r="D610" s="970">
        <v>0</v>
      </c>
    </row>
    <row r="611" spans="2:6">
      <c r="B611" s="141" t="s">
        <v>129</v>
      </c>
      <c r="C611" s="970">
        <v>0</v>
      </c>
      <c r="D611" s="970">
        <v>2184728</v>
      </c>
    </row>
    <row r="612" spans="2:6">
      <c r="B612" s="141" t="s">
        <v>1314</v>
      </c>
      <c r="C612" s="970">
        <v>0</v>
      </c>
      <c r="D612" s="970">
        <v>89098200</v>
      </c>
    </row>
    <row r="613" spans="2:6">
      <c r="B613" s="141" t="s">
        <v>1759</v>
      </c>
      <c r="C613" s="975">
        <v>683311061</v>
      </c>
      <c r="D613" s="970">
        <v>0</v>
      </c>
    </row>
    <row r="614" spans="2:6">
      <c r="B614" s="141" t="s">
        <v>1910</v>
      </c>
      <c r="C614" s="975">
        <v>75347319</v>
      </c>
      <c r="D614" s="970">
        <v>63580391</v>
      </c>
    </row>
    <row r="615" spans="2:6">
      <c r="B615" s="137" t="s">
        <v>363</v>
      </c>
      <c r="C615" s="976">
        <v>1886720157</v>
      </c>
      <c r="D615" s="976">
        <v>967025698</v>
      </c>
      <c r="E615" s="150"/>
      <c r="F615" s="150"/>
    </row>
    <row r="616" spans="2:6">
      <c r="E616" s="150"/>
      <c r="F616" s="392"/>
    </row>
    <row r="617" spans="2:6">
      <c r="B617" s="779" t="s">
        <v>1975</v>
      </c>
      <c r="E617" s="150"/>
      <c r="F617" s="392"/>
    </row>
    <row r="619" spans="2:6">
      <c r="B619" s="47" t="s">
        <v>649</v>
      </c>
      <c r="C619" s="52"/>
      <c r="D619" s="47"/>
    </row>
    <row r="621" spans="2:6" ht="21.6" customHeight="1">
      <c r="B621" s="238" t="s">
        <v>440</v>
      </c>
      <c r="C621" s="233">
        <v>45657</v>
      </c>
      <c r="D621" s="233">
        <v>45291</v>
      </c>
    </row>
    <row r="622" spans="2:6">
      <c r="B622" s="147" t="s">
        <v>136</v>
      </c>
      <c r="C622" s="298"/>
      <c r="D622" s="299"/>
    </row>
    <row r="623" spans="2:6">
      <c r="B623" s="146" t="s">
        <v>228</v>
      </c>
      <c r="C623" s="970">
        <v>0</v>
      </c>
      <c r="D623" s="970">
        <v>2942670</v>
      </c>
    </row>
    <row r="624" spans="2:6">
      <c r="B624" s="146" t="s">
        <v>124</v>
      </c>
      <c r="C624" s="970">
        <v>6885199574</v>
      </c>
      <c r="D624" s="970">
        <v>7841352735</v>
      </c>
      <c r="E624" s="74"/>
      <c r="F624" s="74"/>
    </row>
    <row r="625" spans="2:7">
      <c r="B625" s="146" t="s">
        <v>650</v>
      </c>
      <c r="C625" s="970">
        <v>985920605</v>
      </c>
      <c r="D625" s="970">
        <v>1297792428</v>
      </c>
      <c r="E625" s="74"/>
    </row>
    <row r="626" spans="2:7">
      <c r="B626" s="146" t="s">
        <v>651</v>
      </c>
      <c r="C626" s="970">
        <v>487994240</v>
      </c>
      <c r="D626" s="970">
        <v>2167603859</v>
      </c>
    </row>
    <row r="627" spans="2:7">
      <c r="B627" s="146" t="s">
        <v>137</v>
      </c>
      <c r="C627" s="970">
        <v>0</v>
      </c>
      <c r="D627" s="970">
        <v>3936689</v>
      </c>
    </row>
    <row r="628" spans="2:7">
      <c r="B628" s="146" t="s">
        <v>1976</v>
      </c>
      <c r="C628" s="970">
        <v>0</v>
      </c>
      <c r="D628" s="970">
        <v>280124154</v>
      </c>
    </row>
    <row r="629" spans="2:7">
      <c r="B629" s="146" t="s">
        <v>689</v>
      </c>
      <c r="C629" s="970">
        <v>0</v>
      </c>
      <c r="D629" s="970">
        <v>193101633</v>
      </c>
    </row>
    <row r="630" spans="2:7">
      <c r="B630" s="146" t="s">
        <v>1977</v>
      </c>
      <c r="C630" s="970">
        <v>119932011</v>
      </c>
      <c r="D630" s="970">
        <v>0</v>
      </c>
    </row>
    <row r="631" spans="2:7">
      <c r="B631" s="146" t="s">
        <v>965</v>
      </c>
      <c r="C631" s="970">
        <v>0</v>
      </c>
      <c r="D631" s="970">
        <v>0</v>
      </c>
    </row>
    <row r="632" spans="2:7">
      <c r="B632" s="147" t="s">
        <v>508</v>
      </c>
      <c r="C632" s="976">
        <v>8479046430</v>
      </c>
      <c r="D632" s="976">
        <v>11786854168</v>
      </c>
      <c r="E632" s="150"/>
      <c r="F632" s="150"/>
      <c r="G632" s="118"/>
    </row>
    <row r="633" spans="2:7">
      <c r="B633" s="147" t="s">
        <v>230</v>
      </c>
      <c r="C633" s="970"/>
      <c r="D633" s="977"/>
      <c r="E633" s="150"/>
      <c r="F633" s="392"/>
    </row>
    <row r="634" spans="2:7">
      <c r="B634" s="146" t="s">
        <v>138</v>
      </c>
      <c r="C634" s="970">
        <v>6645776</v>
      </c>
      <c r="D634" s="970">
        <v>35360047</v>
      </c>
    </row>
    <row r="635" spans="2:7">
      <c r="B635" s="146" t="s">
        <v>139</v>
      </c>
      <c r="C635" s="970">
        <v>129912110</v>
      </c>
      <c r="D635" s="970">
        <v>89287913</v>
      </c>
    </row>
    <row r="636" spans="2:7">
      <c r="B636" s="146" t="s">
        <v>1773</v>
      </c>
      <c r="C636" s="970">
        <v>1170310402</v>
      </c>
      <c r="D636" s="970">
        <v>422071006</v>
      </c>
    </row>
    <row r="637" spans="2:7">
      <c r="B637" s="146" t="s">
        <v>958</v>
      </c>
      <c r="C637" s="970">
        <v>165363</v>
      </c>
      <c r="D637" s="970">
        <v>561821</v>
      </c>
    </row>
    <row r="638" spans="2:7">
      <c r="B638" s="146" t="s">
        <v>1903</v>
      </c>
      <c r="C638" s="970">
        <v>4880000</v>
      </c>
      <c r="D638" s="970">
        <v>0</v>
      </c>
    </row>
    <row r="639" spans="2:7">
      <c r="B639" s="147" t="s">
        <v>508</v>
      </c>
      <c r="C639" s="976">
        <v>1311913651</v>
      </c>
      <c r="D639" s="976">
        <v>547280787</v>
      </c>
      <c r="E639" s="150"/>
      <c r="F639" s="150"/>
      <c r="G639" s="118"/>
    </row>
    <row r="640" spans="2:7">
      <c r="B640" s="147" t="s">
        <v>996</v>
      </c>
      <c r="C640" s="970"/>
      <c r="D640" s="977"/>
      <c r="E640" s="150"/>
      <c r="F640" s="392"/>
    </row>
    <row r="641" spans="2:5">
      <c r="B641" s="146" t="s">
        <v>1978</v>
      </c>
      <c r="C641" s="970">
        <v>5154561274</v>
      </c>
      <c r="D641" s="970">
        <v>0</v>
      </c>
      <c r="E641" s="792"/>
    </row>
    <row r="642" spans="2:5">
      <c r="B642" s="146" t="s">
        <v>141</v>
      </c>
      <c r="C642" s="970">
        <v>940160573</v>
      </c>
      <c r="D642" s="970">
        <v>559678502</v>
      </c>
      <c r="E642" s="792"/>
    </row>
    <row r="643" spans="2:5">
      <c r="B643" s="146" t="s">
        <v>921</v>
      </c>
      <c r="C643" s="970">
        <v>64934003</v>
      </c>
      <c r="D643" s="970">
        <v>0</v>
      </c>
      <c r="E643" s="792"/>
    </row>
    <row r="644" spans="2:5">
      <c r="B644" s="146" t="s">
        <v>111</v>
      </c>
      <c r="C644" s="970">
        <v>815000000</v>
      </c>
      <c r="D644" s="970">
        <v>19650000</v>
      </c>
      <c r="E644" s="792"/>
    </row>
    <row r="645" spans="2:5">
      <c r="B645" s="146" t="s">
        <v>142</v>
      </c>
      <c r="C645" s="970">
        <v>272790192</v>
      </c>
      <c r="D645" s="970">
        <v>218854886</v>
      </c>
      <c r="E645" s="792"/>
    </row>
    <row r="646" spans="2:5">
      <c r="B646" s="146" t="s">
        <v>143</v>
      </c>
      <c r="C646" s="970">
        <v>245951999</v>
      </c>
      <c r="D646" s="970">
        <v>210914666</v>
      </c>
      <c r="E646" s="792"/>
    </row>
    <row r="647" spans="2:5">
      <c r="B647" s="146" t="s">
        <v>1979</v>
      </c>
      <c r="C647" s="970">
        <v>34899194</v>
      </c>
      <c r="D647" s="970">
        <v>25022976</v>
      </c>
      <c r="E647" s="792"/>
    </row>
    <row r="648" spans="2:5">
      <c r="B648" s="146" t="s">
        <v>147</v>
      </c>
      <c r="C648" s="970">
        <v>541630</v>
      </c>
      <c r="D648" s="970">
        <v>14440004</v>
      </c>
      <c r="E648" s="792"/>
    </row>
    <row r="649" spans="2:5">
      <c r="B649" s="146" t="s">
        <v>148</v>
      </c>
      <c r="C649" s="970">
        <v>71572856</v>
      </c>
      <c r="D649" s="970">
        <v>155705200</v>
      </c>
      <c r="E649" s="792"/>
    </row>
    <row r="650" spans="2:5">
      <c r="B650" s="146" t="s">
        <v>149</v>
      </c>
      <c r="C650" s="970">
        <v>33667515</v>
      </c>
      <c r="D650" s="970">
        <v>23316022</v>
      </c>
      <c r="E650" s="792"/>
    </row>
    <row r="651" spans="2:5">
      <c r="B651" s="146" t="s">
        <v>92</v>
      </c>
      <c r="C651" s="970">
        <v>112849183</v>
      </c>
      <c r="D651" s="970">
        <v>4401228</v>
      </c>
      <c r="E651" s="792"/>
    </row>
    <row r="652" spans="2:5">
      <c r="B652" s="146" t="s">
        <v>150</v>
      </c>
      <c r="C652" s="970">
        <v>331120176</v>
      </c>
      <c r="D652" s="970">
        <v>166840430</v>
      </c>
      <c r="E652" s="792"/>
    </row>
    <row r="653" spans="2:5">
      <c r="B653" s="146" t="s">
        <v>935</v>
      </c>
      <c r="C653" s="970">
        <v>89218201</v>
      </c>
      <c r="D653" s="970">
        <v>0</v>
      </c>
      <c r="E653" s="792"/>
    </row>
    <row r="654" spans="2:5">
      <c r="B654" s="146" t="s">
        <v>151</v>
      </c>
      <c r="C654" s="970">
        <v>78626857</v>
      </c>
      <c r="D654" s="970">
        <v>45353702</v>
      </c>
      <c r="E654" s="792"/>
    </row>
    <row r="655" spans="2:5">
      <c r="B655" s="146" t="s">
        <v>152</v>
      </c>
      <c r="C655" s="970">
        <v>662728</v>
      </c>
      <c r="D655" s="970">
        <v>1025454</v>
      </c>
      <c r="E655" s="792"/>
    </row>
    <row r="656" spans="2:5">
      <c r="B656" s="146" t="s">
        <v>176</v>
      </c>
      <c r="C656" s="970">
        <v>10146876</v>
      </c>
      <c r="D656" s="970">
        <v>24194318</v>
      </c>
      <c r="E656" s="792"/>
    </row>
    <row r="657" spans="2:7" ht="17.100000000000001" customHeight="1">
      <c r="B657" s="146" t="s">
        <v>169</v>
      </c>
      <c r="C657" s="970">
        <v>5000000</v>
      </c>
      <c r="D657" s="970">
        <v>0</v>
      </c>
      <c r="E657" s="792"/>
    </row>
    <row r="658" spans="2:7" ht="17.100000000000001" customHeight="1">
      <c r="B658" s="146" t="s">
        <v>963</v>
      </c>
      <c r="C658" s="970">
        <v>50080064</v>
      </c>
      <c r="D658" s="970">
        <v>0</v>
      </c>
      <c r="E658" s="792"/>
    </row>
    <row r="659" spans="2:7">
      <c r="B659" s="146" t="s">
        <v>153</v>
      </c>
      <c r="C659" s="970">
        <v>24751818</v>
      </c>
      <c r="D659" s="970">
        <v>0</v>
      </c>
      <c r="E659" s="792"/>
    </row>
    <row r="660" spans="2:7">
      <c r="B660" s="146" t="s">
        <v>154</v>
      </c>
      <c r="C660" s="970">
        <v>246406779</v>
      </c>
      <c r="D660" s="970">
        <v>44010922</v>
      </c>
      <c r="E660" s="792"/>
    </row>
    <row r="661" spans="2:7">
      <c r="B661" s="146" t="s">
        <v>156</v>
      </c>
      <c r="C661" s="970">
        <v>65336648</v>
      </c>
      <c r="D661" s="970">
        <v>7721986</v>
      </c>
      <c r="E661" s="792"/>
    </row>
    <row r="662" spans="2:7">
      <c r="B662" s="146" t="s">
        <v>238</v>
      </c>
      <c r="C662" s="970">
        <v>15844674</v>
      </c>
      <c r="D662" s="970">
        <v>112981727</v>
      </c>
      <c r="E662" s="792"/>
    </row>
    <row r="663" spans="2:7">
      <c r="B663" s="146" t="s">
        <v>158</v>
      </c>
      <c r="C663" s="970">
        <v>21575850</v>
      </c>
      <c r="D663" s="970">
        <v>29210289</v>
      </c>
      <c r="E663" s="792"/>
    </row>
    <row r="664" spans="2:7">
      <c r="B664" s="146" t="s">
        <v>240</v>
      </c>
      <c r="C664" s="970">
        <v>0</v>
      </c>
      <c r="D664" s="970">
        <v>364718</v>
      </c>
      <c r="E664" s="792"/>
    </row>
    <row r="665" spans="2:7">
      <c r="B665" s="146" t="s">
        <v>938</v>
      </c>
      <c r="C665" s="970">
        <v>36448031</v>
      </c>
      <c r="D665" s="970">
        <v>0</v>
      </c>
      <c r="E665" s="792"/>
    </row>
    <row r="666" spans="2:7">
      <c r="B666" s="146" t="s">
        <v>159</v>
      </c>
      <c r="C666" s="970">
        <v>503192462</v>
      </c>
      <c r="D666" s="970">
        <v>291256617</v>
      </c>
      <c r="E666" s="371"/>
      <c r="F666" s="371"/>
    </row>
    <row r="667" spans="2:7">
      <c r="B667" s="147" t="s">
        <v>508</v>
      </c>
      <c r="C667" s="976">
        <v>9225339583</v>
      </c>
      <c r="D667" s="976">
        <v>1954943647</v>
      </c>
      <c r="E667" s="150"/>
      <c r="F667" s="150"/>
      <c r="G667" s="118"/>
    </row>
    <row r="668" spans="2:7">
      <c r="B668" s="143"/>
      <c r="C668" s="140"/>
      <c r="D668" s="140"/>
      <c r="E668" s="150"/>
      <c r="F668" s="392"/>
      <c r="G668" s="118"/>
    </row>
    <row r="669" spans="2:7">
      <c r="B669" s="779" t="s">
        <v>1975</v>
      </c>
      <c r="C669" s="140"/>
      <c r="D669" s="140"/>
      <c r="E669" s="150"/>
      <c r="F669" s="392"/>
      <c r="G669" s="118"/>
    </row>
    <row r="670" spans="2:7">
      <c r="B670" s="793"/>
      <c r="C670" s="793"/>
      <c r="D670" s="793"/>
    </row>
    <row r="671" spans="2:7">
      <c r="B671" s="793"/>
      <c r="C671" s="793"/>
      <c r="D671" s="793"/>
    </row>
    <row r="672" spans="2:7">
      <c r="B672" s="47" t="s">
        <v>652</v>
      </c>
      <c r="C672" s="52"/>
    </row>
    <row r="674" spans="2:7" ht="21.6" customHeight="1">
      <c r="B674" s="238" t="s">
        <v>440</v>
      </c>
      <c r="C674" s="233">
        <v>45657</v>
      </c>
      <c r="D674" s="233">
        <v>45291</v>
      </c>
    </row>
    <row r="675" spans="2:7">
      <c r="B675" s="144" t="s">
        <v>653</v>
      </c>
      <c r="C675" s="978"/>
      <c r="D675" s="978"/>
    </row>
    <row r="676" spans="2:7">
      <c r="B676" s="83" t="s">
        <v>654</v>
      </c>
      <c r="C676" s="970">
        <v>5782046275</v>
      </c>
      <c r="D676" s="970">
        <v>2793409029</v>
      </c>
      <c r="F676" s="67"/>
    </row>
    <row r="677" spans="2:7">
      <c r="B677" s="83" t="s">
        <v>655</v>
      </c>
      <c r="C677" s="970">
        <v>0</v>
      </c>
      <c r="D677" s="970">
        <v>30705589</v>
      </c>
    </row>
    <row r="678" spans="2:7">
      <c r="B678" s="83" t="s">
        <v>132</v>
      </c>
      <c r="C678" s="970">
        <v>142484</v>
      </c>
      <c r="D678" s="970">
        <v>248793</v>
      </c>
    </row>
    <row r="679" spans="2:7">
      <c r="B679" s="83" t="s">
        <v>1981</v>
      </c>
      <c r="C679" s="970">
        <v>1133340109</v>
      </c>
      <c r="D679" s="970">
        <v>412121714</v>
      </c>
    </row>
    <row r="680" spans="2:7">
      <c r="B680" s="83" t="s">
        <v>131</v>
      </c>
      <c r="C680" s="970">
        <v>0</v>
      </c>
      <c r="D680" s="970">
        <v>0</v>
      </c>
    </row>
    <row r="681" spans="2:7">
      <c r="B681" s="144" t="s">
        <v>508</v>
      </c>
      <c r="C681" s="926">
        <v>6915528868</v>
      </c>
      <c r="D681" s="926">
        <v>3236485125</v>
      </c>
      <c r="E681" s="150"/>
      <c r="F681" s="150"/>
      <c r="G681" s="393"/>
    </row>
    <row r="682" spans="2:7">
      <c r="B682" s="144" t="s">
        <v>656</v>
      </c>
      <c r="C682" s="978"/>
      <c r="D682" s="978"/>
      <c r="E682" s="47"/>
      <c r="F682" s="391"/>
      <c r="G682" s="47"/>
    </row>
    <row r="683" spans="2:7">
      <c r="B683" s="83" t="s">
        <v>160</v>
      </c>
      <c r="C683" s="924">
        <v>-137235</v>
      </c>
      <c r="D683" s="924">
        <v>-972742</v>
      </c>
      <c r="E683" s="47"/>
      <c r="F683" s="47"/>
      <c r="G683" s="47"/>
    </row>
    <row r="684" spans="2:7" ht="17.100000000000001" customHeight="1">
      <c r="B684" s="83" t="s">
        <v>161</v>
      </c>
      <c r="C684" s="970">
        <v>0</v>
      </c>
      <c r="D684" s="970">
        <v>0</v>
      </c>
      <c r="E684" s="47"/>
      <c r="F684" s="47"/>
      <c r="G684" s="47"/>
    </row>
    <row r="685" spans="2:7">
      <c r="B685" s="83" t="s">
        <v>243</v>
      </c>
      <c r="C685" s="924">
        <v>-7245580</v>
      </c>
      <c r="D685" s="970">
        <v>0</v>
      </c>
      <c r="E685" s="47"/>
      <c r="F685" s="47"/>
      <c r="G685" s="47"/>
    </row>
    <row r="686" spans="2:7">
      <c r="B686" s="144" t="s">
        <v>508</v>
      </c>
      <c r="C686" s="928">
        <v>-7382815</v>
      </c>
      <c r="D686" s="928">
        <v>-972742</v>
      </c>
      <c r="E686" s="150"/>
      <c r="F686" s="150"/>
      <c r="G686" s="47"/>
    </row>
    <row r="687" spans="2:7">
      <c r="B687" s="143"/>
      <c r="C687" s="145"/>
      <c r="D687" s="145"/>
      <c r="E687" s="47"/>
      <c r="F687" s="47"/>
      <c r="G687" s="47"/>
    </row>
    <row r="688" spans="2:7">
      <c r="B688" s="143"/>
      <c r="C688" s="145"/>
      <c r="D688" s="145"/>
    </row>
    <row r="689" spans="2:8">
      <c r="B689" s="47" t="s">
        <v>657</v>
      </c>
      <c r="C689" s="52"/>
      <c r="D689" s="145"/>
    </row>
    <row r="690" spans="2:8">
      <c r="B690" s="42"/>
      <c r="C690" s="145"/>
      <c r="D690" s="145"/>
    </row>
    <row r="691" spans="2:8" ht="21.6" customHeight="1">
      <c r="B691" s="238" t="s">
        <v>658</v>
      </c>
      <c r="C691" s="233">
        <v>45657</v>
      </c>
      <c r="D691" s="233">
        <v>45291</v>
      </c>
    </row>
    <row r="692" spans="2:8">
      <c r="B692" s="146" t="s">
        <v>659</v>
      </c>
      <c r="C692" s="979">
        <v>1718348</v>
      </c>
      <c r="D692" s="979">
        <v>4578288</v>
      </c>
    </row>
    <row r="693" spans="2:8">
      <c r="B693" s="146" t="s">
        <v>225</v>
      </c>
      <c r="C693" s="979">
        <v>6325549892</v>
      </c>
      <c r="D693" s="979">
        <v>-1234153634</v>
      </c>
    </row>
    <row r="694" spans="2:8">
      <c r="B694" s="147" t="s">
        <v>363</v>
      </c>
      <c r="C694" s="980">
        <v>6327268240</v>
      </c>
      <c r="D694" s="980">
        <v>-1229575346</v>
      </c>
      <c r="E694" s="67"/>
      <c r="F694" s="67"/>
    </row>
    <row r="695" spans="2:8" ht="12.75" customHeight="1">
      <c r="B695" s="142"/>
      <c r="C695" s="148"/>
      <c r="D695" s="149"/>
    </row>
    <row r="696" spans="2:8" ht="21.6" customHeight="1">
      <c r="B696" s="238" t="s">
        <v>660</v>
      </c>
      <c r="C696" s="233">
        <v>45657</v>
      </c>
      <c r="D696" s="233">
        <v>45291</v>
      </c>
    </row>
    <row r="697" spans="2:8">
      <c r="B697" s="146" t="s">
        <v>661</v>
      </c>
      <c r="C697" s="979">
        <v>-2351750347</v>
      </c>
      <c r="D697" s="979">
        <v>-226256344</v>
      </c>
    </row>
    <row r="698" spans="2:8">
      <c r="B698" s="146" t="s">
        <v>662</v>
      </c>
      <c r="C698" s="979">
        <v>-5100311130</v>
      </c>
      <c r="D698" s="979">
        <v>1090757807</v>
      </c>
    </row>
    <row r="699" spans="2:8">
      <c r="B699" s="147" t="s">
        <v>363</v>
      </c>
      <c r="C699" s="980">
        <v>-7452061477</v>
      </c>
      <c r="D699" s="980">
        <v>864501463</v>
      </c>
      <c r="E699" s="47"/>
      <c r="F699" s="394"/>
      <c r="G699" s="70"/>
      <c r="H699" s="70"/>
    </row>
    <row r="700" spans="2:8">
      <c r="B700" s="147" t="s">
        <v>663</v>
      </c>
      <c r="C700" s="980">
        <v>-1124793237</v>
      </c>
      <c r="D700" s="980">
        <v>-365073883</v>
      </c>
      <c r="E700" s="47"/>
      <c r="F700" s="47"/>
    </row>
    <row r="701" spans="2:8">
      <c r="B701" s="42"/>
      <c r="C701" s="145"/>
      <c r="D701" s="145"/>
      <c r="E701" s="150"/>
      <c r="F701" s="150"/>
    </row>
    <row r="702" spans="2:8">
      <c r="B702" s="47" t="s">
        <v>664</v>
      </c>
      <c r="C702" s="52"/>
      <c r="D702" s="145"/>
      <c r="E702" s="47"/>
      <c r="F702" s="47"/>
    </row>
    <row r="703" spans="2:8">
      <c r="E703" s="150"/>
      <c r="F703" s="150"/>
    </row>
    <row r="704" spans="2:8" ht="21.6" customHeight="1">
      <c r="B704" s="238" t="s">
        <v>665</v>
      </c>
      <c r="C704" s="233">
        <v>45657</v>
      </c>
      <c r="D704" s="233">
        <v>45291</v>
      </c>
      <c r="E704" s="47"/>
      <c r="F704" s="47"/>
    </row>
    <row r="705" spans="1:9">
      <c r="B705" s="73" t="s">
        <v>666</v>
      </c>
      <c r="C705" s="981">
        <v>42335014</v>
      </c>
      <c r="D705" s="982">
        <v>409080266</v>
      </c>
      <c r="E705" s="150"/>
      <c r="F705" s="150"/>
    </row>
    <row r="706" spans="1:9" ht="17.100000000000001" hidden="1" customHeight="1">
      <c r="B706" s="73" t="s">
        <v>131</v>
      </c>
      <c r="C706" s="960"/>
      <c r="D706" s="982">
        <v>0</v>
      </c>
      <c r="E706" s="47"/>
      <c r="F706" s="47"/>
    </row>
    <row r="707" spans="1:9">
      <c r="B707" s="137" t="s">
        <v>363</v>
      </c>
      <c r="C707" s="980">
        <v>42335014</v>
      </c>
      <c r="D707" s="976">
        <v>409080266</v>
      </c>
      <c r="E707" s="150"/>
      <c r="F707" s="150"/>
    </row>
    <row r="708" spans="1:9">
      <c r="B708" s="47"/>
      <c r="C708" s="150"/>
      <c r="D708" s="151"/>
    </row>
    <row r="709" spans="1:9">
      <c r="A709" s="388"/>
      <c r="B709" s="47"/>
      <c r="C709" s="150"/>
      <c r="D709" s="151"/>
      <c r="F709" s="152"/>
    </row>
    <row r="710" spans="1:9">
      <c r="A710" s="388"/>
      <c r="C710" s="150"/>
      <c r="D710" s="151"/>
      <c r="E710" s="152"/>
      <c r="F710" s="152"/>
    </row>
    <row r="712" spans="1:9">
      <c r="B712" s="566" t="s">
        <v>1929</v>
      </c>
      <c r="C712" s="15"/>
      <c r="D712" s="538" t="s">
        <v>2010</v>
      </c>
      <c r="E712" s="568"/>
      <c r="F712" s="567"/>
      <c r="G712" s="538" t="s">
        <v>939</v>
      </c>
      <c r="H712" s="15"/>
      <c r="I712" s="15"/>
    </row>
    <row r="713" spans="1:9">
      <c r="B713" s="569" t="s">
        <v>1930</v>
      </c>
      <c r="C713" s="15"/>
      <c r="D713" s="552" t="s">
        <v>2009</v>
      </c>
      <c r="E713" s="572"/>
      <c r="F713" s="570"/>
      <c r="G713" s="570" t="s">
        <v>940</v>
      </c>
      <c r="H713" s="15"/>
      <c r="I713" s="15"/>
    </row>
    <row r="714" spans="1:9">
      <c r="B714" s="170"/>
    </row>
    <row r="715" spans="1:9">
      <c r="B715" s="204"/>
    </row>
    <row r="716" spans="1:9">
      <c r="B716" s="205"/>
    </row>
    <row r="717" spans="1:9">
      <c r="B717" s="206"/>
    </row>
    <row r="718" spans="1:9">
      <c r="B718" s="170"/>
    </row>
  </sheetData>
  <customSheetViews>
    <customSheetView guid="{F3648BCD-1CED-4BBB-AE63-37BDB925883F}" scale="85" showGridLines="0" printArea="1" topLeftCell="A283">
      <selection activeCell="G307" sqref="G306:G307"/>
      <pageMargins left="0" right="0" top="0" bottom="0" header="0" footer="0"/>
      <pageSetup paperSize="9" scale="50" orientation="portrait" r:id="rId1"/>
    </customSheetView>
    <customSheetView guid="{5FCC9217-B3E9-4B91-A943-5F21728EBEE9}" scale="85" showPageBreaks="1" showGridLines="0" printArea="1" topLeftCell="A272">
      <selection activeCell="D296" sqref="D296"/>
      <pageMargins left="0" right="0" top="0" bottom="0" header="0" footer="0"/>
      <pageSetup paperSize="9" scale="50" orientation="portrait" r:id="rId2"/>
    </customSheetView>
    <customSheetView guid="{7015FC6D-0680-4B00-AA0E-B83DA1D0B666}" scale="85" showPageBreaks="1" showGridLines="0" printArea="1" topLeftCell="A263">
      <selection activeCell="G275" sqref="G275"/>
      <pageMargins left="0" right="0" top="0" bottom="0" header="0" footer="0"/>
      <pageSetup paperSize="9" scale="50" orientation="portrait" r:id="rId3"/>
    </customSheetView>
  </customSheetViews>
  <mergeCells count="56">
    <mergeCell ref="G552:H552"/>
    <mergeCell ref="D22:F22"/>
    <mergeCell ref="D575:E575"/>
    <mergeCell ref="C426:C427"/>
    <mergeCell ref="C440:C441"/>
    <mergeCell ref="D440:D441"/>
    <mergeCell ref="C68:C69"/>
    <mergeCell ref="E68:E69"/>
    <mergeCell ref="C371:G371"/>
    <mergeCell ref="B334:D334"/>
    <mergeCell ref="B358:D358"/>
    <mergeCell ref="B426:B427"/>
    <mergeCell ref="D426:D427"/>
    <mergeCell ref="E523:F523"/>
    <mergeCell ref="B523:B524"/>
    <mergeCell ref="C523:C524"/>
    <mergeCell ref="D523:D524"/>
    <mergeCell ref="B440:B441"/>
    <mergeCell ref="B465:B466"/>
    <mergeCell ref="B500:B501"/>
    <mergeCell ref="C465:C466"/>
    <mergeCell ref="D465:D466"/>
    <mergeCell ref="B455:B456"/>
    <mergeCell ref="C455:C456"/>
    <mergeCell ref="D455:D456"/>
    <mergeCell ref="C500:C501"/>
    <mergeCell ref="D500:D501"/>
    <mergeCell ref="B3:M3"/>
    <mergeCell ref="B4:M4"/>
    <mergeCell ref="B5:M5"/>
    <mergeCell ref="B6:M6"/>
    <mergeCell ref="B20:H20"/>
    <mergeCell ref="B12:I12"/>
    <mergeCell ref="H371:M371"/>
    <mergeCell ref="H23:H24"/>
    <mergeCell ref="G23:G24"/>
    <mergeCell ref="D68:D69"/>
    <mergeCell ref="F68:F69"/>
    <mergeCell ref="D167:D168"/>
    <mergeCell ref="E167:F167"/>
    <mergeCell ref="D23:D24"/>
    <mergeCell ref="E23:E24"/>
    <mergeCell ref="F23:F24"/>
    <mergeCell ref="B306:I306"/>
    <mergeCell ref="B371:B372"/>
    <mergeCell ref="B68:B69"/>
    <mergeCell ref="B166:G166"/>
    <mergeCell ref="H166:J166"/>
    <mergeCell ref="B23:B24"/>
    <mergeCell ref="I167:I168"/>
    <mergeCell ref="J167:J168"/>
    <mergeCell ref="G167:G168"/>
    <mergeCell ref="B167:B168"/>
    <mergeCell ref="C167:C168"/>
    <mergeCell ref="H167:H168"/>
    <mergeCell ref="C23:C24"/>
  </mergeCells>
  <hyperlinks>
    <hyperlink ref="K8" location="INDICE!A1" display="Índice" xr:uid="{60B6D0E1-4133-43B3-8E10-41476050FAB0}"/>
  </hyperlinks>
  <pageMargins left="0.23622047244094491" right="0.23622047244094491" top="0.74803149606299213" bottom="0.74803149606299213" header="0.31496062992125984" footer="0.31496062992125984"/>
  <pageSetup paperSize="9" scale="10" orientation="landscape" r:id="rId4"/>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58BF2-6D2B-48DB-9AD5-FE3C9FA1D5F0}">
  <sheetPr filterMode="1"/>
  <dimension ref="A1:AE261"/>
  <sheetViews>
    <sheetView showGridLines="0" zoomScale="90" zoomScaleNormal="90" zoomScaleSheetLayoutView="88" workbookViewId="0">
      <pane ySplit="6" topLeftCell="A31" activePane="bottomLeft" state="frozen"/>
      <selection activeCell="G225" activeCellId="1" sqref="G202:G205 G225"/>
      <selection pane="bottomLeft" activeCell="G31" sqref="G31:G149"/>
    </sheetView>
  </sheetViews>
  <sheetFormatPr baseColWidth="10" defaultColWidth="11.42578125" defaultRowHeight="12.75"/>
  <cols>
    <col min="1" max="1" width="8.140625" style="457" customWidth="1"/>
    <col min="2" max="2" width="13.28515625" style="457" hidden="1" customWidth="1"/>
    <col min="3" max="3" width="12.7109375" style="458" bestFit="1" customWidth="1"/>
    <col min="4" max="4" width="73.28515625" style="457" customWidth="1"/>
    <col min="5" max="5" width="5.42578125" style="457" customWidth="1"/>
    <col min="6" max="6" width="16.28515625" style="257" hidden="1" customWidth="1"/>
    <col min="7" max="7" width="19.42578125" style="457" customWidth="1"/>
    <col min="8" max="8" width="14" style="457" hidden="1" customWidth="1"/>
    <col min="9" max="9" width="9.7109375" style="457" customWidth="1"/>
    <col min="10" max="10" width="35.42578125" style="457" customWidth="1"/>
    <col min="11" max="11" width="31.42578125" style="457" customWidth="1"/>
    <col min="12" max="12" width="15.85546875" style="457" bestFit="1" customWidth="1"/>
    <col min="13" max="24" width="8.85546875" style="457" customWidth="1"/>
    <col min="25" max="25" width="49" style="457" bestFit="1" customWidth="1"/>
    <col min="26" max="26" width="17.42578125" style="457" bestFit="1" customWidth="1"/>
    <col min="27" max="27" width="15.85546875" style="457" bestFit="1" customWidth="1"/>
    <col min="28" max="28" width="12.28515625" style="457" bestFit="1" customWidth="1"/>
    <col min="29" max="202" width="8.85546875" style="457" customWidth="1"/>
    <col min="203" max="203" width="0.85546875" style="457" customWidth="1"/>
    <col min="204" max="204" width="3.7109375" style="457" customWidth="1"/>
    <col min="205" max="205" width="14.42578125" style="457" customWidth="1"/>
    <col min="206" max="206" width="49" style="457" customWidth="1"/>
    <col min="207" max="207" width="3" style="457" customWidth="1"/>
    <col min="208" max="208" width="15.42578125" style="457" customWidth="1"/>
    <col min="209" max="209" width="1.85546875" style="457" customWidth="1"/>
    <col min="210" max="210" width="2.140625" style="457" customWidth="1"/>
    <col min="211" max="211" width="1.7109375" style="457" customWidth="1"/>
    <col min="212" max="212" width="2.42578125" style="457" customWidth="1"/>
    <col min="213" max="213" width="17.7109375" style="457" customWidth="1"/>
    <col min="214" max="214" width="2.42578125" style="457" customWidth="1"/>
    <col min="215" max="215" width="5.7109375" style="457" customWidth="1"/>
    <col min="216" max="216" width="4.7109375" style="457" customWidth="1"/>
    <col min="217" max="217" width="3" style="457" customWidth="1"/>
    <col min="218" max="218" width="2.42578125" style="457" customWidth="1"/>
    <col min="219" max="458" width="8.85546875" style="457" customWidth="1"/>
    <col min="459" max="459" width="0.85546875" style="457" customWidth="1"/>
    <col min="460" max="460" width="3.7109375" style="457" customWidth="1"/>
    <col min="461" max="461" width="14.42578125" style="457" customWidth="1"/>
    <col min="462" max="462" width="49" style="457" customWidth="1"/>
    <col min="463" max="463" width="3" style="457" customWidth="1"/>
    <col min="464" max="464" width="15.42578125" style="457" customWidth="1"/>
    <col min="465" max="465" width="1.85546875" style="457" customWidth="1"/>
    <col min="466" max="466" width="2.140625" style="457" customWidth="1"/>
    <col min="467" max="467" width="1.7109375" style="457" customWidth="1"/>
    <col min="468" max="468" width="2.42578125" style="457" customWidth="1"/>
    <col min="469" max="469" width="17.7109375" style="457" customWidth="1"/>
    <col min="470" max="470" width="2.42578125" style="457" customWidth="1"/>
    <col min="471" max="471" width="5.7109375" style="457" customWidth="1"/>
    <col min="472" max="472" width="4.7109375" style="457" customWidth="1"/>
    <col min="473" max="473" width="3" style="457" customWidth="1"/>
    <col min="474" max="474" width="2.42578125" style="457" customWidth="1"/>
    <col min="475" max="714" width="8.85546875" style="457" customWidth="1"/>
    <col min="715" max="715" width="0.85546875" style="457" customWidth="1"/>
    <col min="716" max="716" width="3.7109375" style="457" customWidth="1"/>
    <col min="717" max="717" width="14.42578125" style="457" customWidth="1"/>
    <col min="718" max="718" width="49" style="457" customWidth="1"/>
    <col min="719" max="719" width="3" style="457" customWidth="1"/>
    <col min="720" max="720" width="15.42578125" style="457" customWidth="1"/>
    <col min="721" max="721" width="1.85546875" style="457" customWidth="1"/>
    <col min="722" max="722" width="2.140625" style="457" customWidth="1"/>
    <col min="723" max="723" width="1.7109375" style="457" customWidth="1"/>
    <col min="724" max="724" width="2.42578125" style="457" customWidth="1"/>
    <col min="725" max="725" width="17.7109375" style="457" customWidth="1"/>
    <col min="726" max="726" width="2.42578125" style="457" customWidth="1"/>
    <col min="727" max="727" width="5.7109375" style="457" customWidth="1"/>
    <col min="728" max="728" width="4.7109375" style="457" customWidth="1"/>
    <col min="729" max="729" width="3" style="457" customWidth="1"/>
    <col min="730" max="730" width="2.42578125" style="457" customWidth="1"/>
    <col min="731" max="970" width="8.85546875" style="457" customWidth="1"/>
    <col min="971" max="971" width="0.85546875" style="457" customWidth="1"/>
    <col min="972" max="972" width="3.7109375" style="457" customWidth="1"/>
    <col min="973" max="973" width="14.42578125" style="457" customWidth="1"/>
    <col min="974" max="974" width="49" style="457" customWidth="1"/>
    <col min="975" max="975" width="3" style="457" customWidth="1"/>
    <col min="976" max="976" width="15.42578125" style="457" customWidth="1"/>
    <col min="977" max="977" width="1.85546875" style="457" customWidth="1"/>
    <col min="978" max="978" width="2.140625" style="457" customWidth="1"/>
    <col min="979" max="979" width="1.7109375" style="457" customWidth="1"/>
    <col min="980" max="980" width="2.42578125" style="457" customWidth="1"/>
    <col min="981" max="981" width="17.7109375" style="457" customWidth="1"/>
    <col min="982" max="982" width="2.42578125" style="457" customWidth="1"/>
    <col min="983" max="983" width="5.7109375" style="457" customWidth="1"/>
    <col min="984" max="984" width="4.7109375" style="457" customWidth="1"/>
    <col min="985" max="985" width="3" style="457" customWidth="1"/>
    <col min="986" max="986" width="2.42578125" style="457" customWidth="1"/>
    <col min="987" max="1226" width="8.85546875" style="457" customWidth="1"/>
    <col min="1227" max="1227" width="0.85546875" style="457" customWidth="1"/>
    <col min="1228" max="1228" width="3.7109375" style="457" customWidth="1"/>
    <col min="1229" max="1229" width="14.42578125" style="457" customWidth="1"/>
    <col min="1230" max="1230" width="49" style="457" customWidth="1"/>
    <col min="1231" max="1231" width="3" style="457" customWidth="1"/>
    <col min="1232" max="1232" width="15.42578125" style="457" customWidth="1"/>
    <col min="1233" max="1233" width="1.85546875" style="457" customWidth="1"/>
    <col min="1234" max="1234" width="2.140625" style="457" customWidth="1"/>
    <col min="1235" max="1235" width="1.7109375" style="457" customWidth="1"/>
    <col min="1236" max="1236" width="2.42578125" style="457" customWidth="1"/>
    <col min="1237" max="1237" width="17.7109375" style="457" customWidth="1"/>
    <col min="1238" max="1238" width="2.42578125" style="457" customWidth="1"/>
    <col min="1239" max="1239" width="5.7109375" style="457" customWidth="1"/>
    <col min="1240" max="1240" width="4.7109375" style="457" customWidth="1"/>
    <col min="1241" max="1241" width="3" style="457" customWidth="1"/>
    <col min="1242" max="1242" width="2.42578125" style="457" customWidth="1"/>
    <col min="1243" max="1482" width="8.85546875" style="457" customWidth="1"/>
    <col min="1483" max="1483" width="0.85546875" style="457" customWidth="1"/>
    <col min="1484" max="1484" width="3.7109375" style="457" customWidth="1"/>
    <col min="1485" max="1485" width="14.42578125" style="457" customWidth="1"/>
    <col min="1486" max="1486" width="49" style="457" customWidth="1"/>
    <col min="1487" max="1487" width="3" style="457" customWidth="1"/>
    <col min="1488" max="1488" width="15.42578125" style="457" customWidth="1"/>
    <col min="1489" max="1489" width="1.85546875" style="457" customWidth="1"/>
    <col min="1490" max="1490" width="2.140625" style="457" customWidth="1"/>
    <col min="1491" max="1491" width="1.7109375" style="457" customWidth="1"/>
    <col min="1492" max="1492" width="2.42578125" style="457" customWidth="1"/>
    <col min="1493" max="1493" width="17.7109375" style="457" customWidth="1"/>
    <col min="1494" max="1494" width="2.42578125" style="457" customWidth="1"/>
    <col min="1495" max="1495" width="5.7109375" style="457" customWidth="1"/>
    <col min="1496" max="1496" width="4.7109375" style="457" customWidth="1"/>
    <col min="1497" max="1497" width="3" style="457" customWidth="1"/>
    <col min="1498" max="1498" width="2.42578125" style="457" customWidth="1"/>
    <col min="1499" max="1738" width="8.85546875" style="457" customWidth="1"/>
    <col min="1739" max="1739" width="0.85546875" style="457" customWidth="1"/>
    <col min="1740" max="1740" width="3.7109375" style="457" customWidth="1"/>
    <col min="1741" max="1741" width="14.42578125" style="457" customWidth="1"/>
    <col min="1742" max="1742" width="49" style="457" customWidth="1"/>
    <col min="1743" max="1743" width="3" style="457" customWidth="1"/>
    <col min="1744" max="1744" width="15.42578125" style="457" customWidth="1"/>
    <col min="1745" max="1745" width="1.85546875" style="457" customWidth="1"/>
    <col min="1746" max="1746" width="2.140625" style="457" customWidth="1"/>
    <col min="1747" max="1747" width="1.7109375" style="457" customWidth="1"/>
    <col min="1748" max="1748" width="2.42578125" style="457" customWidth="1"/>
    <col min="1749" max="1749" width="17.7109375" style="457" customWidth="1"/>
    <col min="1750" max="1750" width="2.42578125" style="457" customWidth="1"/>
    <col min="1751" max="1751" width="5.7109375" style="457" customWidth="1"/>
    <col min="1752" max="1752" width="4.7109375" style="457" customWidth="1"/>
    <col min="1753" max="1753" width="3" style="457" customWidth="1"/>
    <col min="1754" max="1754" width="2.42578125" style="457" customWidth="1"/>
    <col min="1755" max="1994" width="8.85546875" style="457" customWidth="1"/>
    <col min="1995" max="1995" width="0.85546875" style="457" customWidth="1"/>
    <col min="1996" max="1996" width="3.7109375" style="457" customWidth="1"/>
    <col min="1997" max="1997" width="14.42578125" style="457" customWidth="1"/>
    <col min="1998" max="1998" width="49" style="457" customWidth="1"/>
    <col min="1999" max="1999" width="3" style="457" customWidth="1"/>
    <col min="2000" max="2000" width="15.42578125" style="457" customWidth="1"/>
    <col min="2001" max="2001" width="1.85546875" style="457" customWidth="1"/>
    <col min="2002" max="2002" width="2.140625" style="457" customWidth="1"/>
    <col min="2003" max="2003" width="1.7109375" style="457" customWidth="1"/>
    <col min="2004" max="2004" width="2.42578125" style="457" customWidth="1"/>
    <col min="2005" max="2005" width="17.7109375" style="457" customWidth="1"/>
    <col min="2006" max="2006" width="2.42578125" style="457" customWidth="1"/>
    <col min="2007" max="2007" width="5.7109375" style="457" customWidth="1"/>
    <col min="2008" max="2008" width="4.7109375" style="457" customWidth="1"/>
    <col min="2009" max="2009" width="3" style="457" customWidth="1"/>
    <col min="2010" max="2010" width="2.42578125" style="457" customWidth="1"/>
    <col min="2011" max="2250" width="8.85546875" style="457" customWidth="1"/>
    <col min="2251" max="2251" width="0.85546875" style="457" customWidth="1"/>
    <col min="2252" max="2252" width="3.7109375" style="457" customWidth="1"/>
    <col min="2253" max="2253" width="14.42578125" style="457" customWidth="1"/>
    <col min="2254" max="2254" width="49" style="457" customWidth="1"/>
    <col min="2255" max="2255" width="3" style="457" customWidth="1"/>
    <col min="2256" max="2256" width="15.42578125" style="457" customWidth="1"/>
    <col min="2257" max="2257" width="1.85546875" style="457" customWidth="1"/>
    <col min="2258" max="2258" width="2.140625" style="457" customWidth="1"/>
    <col min="2259" max="2259" width="1.7109375" style="457" customWidth="1"/>
    <col min="2260" max="2260" width="2.42578125" style="457" customWidth="1"/>
    <col min="2261" max="2261" width="17.7109375" style="457" customWidth="1"/>
    <col min="2262" max="2262" width="2.42578125" style="457" customWidth="1"/>
    <col min="2263" max="2263" width="5.7109375" style="457" customWidth="1"/>
    <col min="2264" max="2264" width="4.7109375" style="457" customWidth="1"/>
    <col min="2265" max="2265" width="3" style="457" customWidth="1"/>
    <col min="2266" max="2266" width="2.42578125" style="457" customWidth="1"/>
    <col min="2267" max="2506" width="8.85546875" style="457" customWidth="1"/>
    <col min="2507" max="2507" width="0.85546875" style="457" customWidth="1"/>
    <col min="2508" max="2508" width="3.7109375" style="457" customWidth="1"/>
    <col min="2509" max="2509" width="14.42578125" style="457" customWidth="1"/>
    <col min="2510" max="2510" width="49" style="457" customWidth="1"/>
    <col min="2511" max="2511" width="3" style="457" customWidth="1"/>
    <col min="2512" max="2512" width="15.42578125" style="457" customWidth="1"/>
    <col min="2513" max="2513" width="1.85546875" style="457" customWidth="1"/>
    <col min="2514" max="2514" width="2.140625" style="457" customWidth="1"/>
    <col min="2515" max="2515" width="1.7109375" style="457" customWidth="1"/>
    <col min="2516" max="2516" width="2.42578125" style="457" customWidth="1"/>
    <col min="2517" max="2517" width="17.7109375" style="457" customWidth="1"/>
    <col min="2518" max="2518" width="2.42578125" style="457" customWidth="1"/>
    <col min="2519" max="2519" width="5.7109375" style="457" customWidth="1"/>
    <col min="2520" max="2520" width="4.7109375" style="457" customWidth="1"/>
    <col min="2521" max="2521" width="3" style="457" customWidth="1"/>
    <col min="2522" max="2522" width="2.42578125" style="457" customWidth="1"/>
    <col min="2523" max="2762" width="8.85546875" style="457" customWidth="1"/>
    <col min="2763" max="2763" width="0.85546875" style="457" customWidth="1"/>
    <col min="2764" max="2764" width="3.7109375" style="457" customWidth="1"/>
    <col min="2765" max="2765" width="14.42578125" style="457" customWidth="1"/>
    <col min="2766" max="2766" width="49" style="457" customWidth="1"/>
    <col min="2767" max="2767" width="3" style="457" customWidth="1"/>
    <col min="2768" max="2768" width="15.42578125" style="457" customWidth="1"/>
    <col min="2769" max="2769" width="1.85546875" style="457" customWidth="1"/>
    <col min="2770" max="2770" width="2.140625" style="457" customWidth="1"/>
    <col min="2771" max="2771" width="1.7109375" style="457" customWidth="1"/>
    <col min="2772" max="2772" width="2.42578125" style="457" customWidth="1"/>
    <col min="2773" max="2773" width="17.7109375" style="457" customWidth="1"/>
    <col min="2774" max="2774" width="2.42578125" style="457" customWidth="1"/>
    <col min="2775" max="2775" width="5.7109375" style="457" customWidth="1"/>
    <col min="2776" max="2776" width="4.7109375" style="457" customWidth="1"/>
    <col min="2777" max="2777" width="3" style="457" customWidth="1"/>
    <col min="2778" max="2778" width="2.42578125" style="457" customWidth="1"/>
    <col min="2779" max="3018" width="8.85546875" style="457" customWidth="1"/>
    <col min="3019" max="3019" width="0.85546875" style="457" customWidth="1"/>
    <col min="3020" max="3020" width="3.7109375" style="457" customWidth="1"/>
    <col min="3021" max="3021" width="14.42578125" style="457" customWidth="1"/>
    <col min="3022" max="3022" width="49" style="457" customWidth="1"/>
    <col min="3023" max="3023" width="3" style="457" customWidth="1"/>
    <col min="3024" max="3024" width="15.42578125" style="457" customWidth="1"/>
    <col min="3025" max="3025" width="1.85546875" style="457" customWidth="1"/>
    <col min="3026" max="3026" width="2.140625" style="457" customWidth="1"/>
    <col min="3027" max="3027" width="1.7109375" style="457" customWidth="1"/>
    <col min="3028" max="3028" width="2.42578125" style="457" customWidth="1"/>
    <col min="3029" max="3029" width="17.7109375" style="457" customWidth="1"/>
    <col min="3030" max="3030" width="2.42578125" style="457" customWidth="1"/>
    <col min="3031" max="3031" width="5.7109375" style="457" customWidth="1"/>
    <col min="3032" max="3032" width="4.7109375" style="457" customWidth="1"/>
    <col min="3033" max="3033" width="3" style="457" customWidth="1"/>
    <col min="3034" max="3034" width="2.42578125" style="457" customWidth="1"/>
    <col min="3035" max="3274" width="8.85546875" style="457" customWidth="1"/>
    <col min="3275" max="3275" width="0.85546875" style="457" customWidth="1"/>
    <col min="3276" max="3276" width="3.7109375" style="457" customWidth="1"/>
    <col min="3277" max="3277" width="14.42578125" style="457" customWidth="1"/>
    <col min="3278" max="3278" width="49" style="457" customWidth="1"/>
    <col min="3279" max="3279" width="3" style="457" customWidth="1"/>
    <col min="3280" max="3280" width="15.42578125" style="457" customWidth="1"/>
    <col min="3281" max="3281" width="1.85546875" style="457" customWidth="1"/>
    <col min="3282" max="3282" width="2.140625" style="457" customWidth="1"/>
    <col min="3283" max="3283" width="1.7109375" style="457" customWidth="1"/>
    <col min="3284" max="3284" width="2.42578125" style="457" customWidth="1"/>
    <col min="3285" max="3285" width="17.7109375" style="457" customWidth="1"/>
    <col min="3286" max="3286" width="2.42578125" style="457" customWidth="1"/>
    <col min="3287" max="3287" width="5.7109375" style="457" customWidth="1"/>
    <col min="3288" max="3288" width="4.7109375" style="457" customWidth="1"/>
    <col min="3289" max="3289" width="3" style="457" customWidth="1"/>
    <col min="3290" max="3290" width="2.42578125" style="457" customWidth="1"/>
    <col min="3291" max="3530" width="8.85546875" style="457" customWidth="1"/>
    <col min="3531" max="3531" width="0.85546875" style="457" customWidth="1"/>
    <col min="3532" max="3532" width="3.7109375" style="457" customWidth="1"/>
    <col min="3533" max="3533" width="14.42578125" style="457" customWidth="1"/>
    <col min="3534" max="3534" width="49" style="457" customWidth="1"/>
    <col min="3535" max="3535" width="3" style="457" customWidth="1"/>
    <col min="3536" max="3536" width="15.42578125" style="457" customWidth="1"/>
    <col min="3537" max="3537" width="1.85546875" style="457" customWidth="1"/>
    <col min="3538" max="3538" width="2.140625" style="457" customWidth="1"/>
    <col min="3539" max="3539" width="1.7109375" style="457" customWidth="1"/>
    <col min="3540" max="3540" width="2.42578125" style="457" customWidth="1"/>
    <col min="3541" max="3541" width="17.7109375" style="457" customWidth="1"/>
    <col min="3542" max="3542" width="2.42578125" style="457" customWidth="1"/>
    <col min="3543" max="3543" width="5.7109375" style="457" customWidth="1"/>
    <col min="3544" max="3544" width="4.7109375" style="457" customWidth="1"/>
    <col min="3545" max="3545" width="3" style="457" customWidth="1"/>
    <col min="3546" max="3546" width="2.42578125" style="457" customWidth="1"/>
    <col min="3547" max="3786" width="8.85546875" style="457" customWidth="1"/>
    <col min="3787" max="3787" width="0.85546875" style="457" customWidth="1"/>
    <col min="3788" max="3788" width="3.7109375" style="457" customWidth="1"/>
    <col min="3789" max="3789" width="14.42578125" style="457" customWidth="1"/>
    <col min="3790" max="3790" width="49" style="457" customWidth="1"/>
    <col min="3791" max="3791" width="3" style="457" customWidth="1"/>
    <col min="3792" max="3792" width="15.42578125" style="457" customWidth="1"/>
    <col min="3793" max="3793" width="1.85546875" style="457" customWidth="1"/>
    <col min="3794" max="3794" width="2.140625" style="457" customWidth="1"/>
    <col min="3795" max="3795" width="1.7109375" style="457" customWidth="1"/>
    <col min="3796" max="3796" width="2.42578125" style="457" customWidth="1"/>
    <col min="3797" max="3797" width="17.7109375" style="457" customWidth="1"/>
    <col min="3798" max="3798" width="2.42578125" style="457" customWidth="1"/>
    <col min="3799" max="3799" width="5.7109375" style="457" customWidth="1"/>
    <col min="3800" max="3800" width="4.7109375" style="457" customWidth="1"/>
    <col min="3801" max="3801" width="3" style="457" customWidth="1"/>
    <col min="3802" max="3802" width="2.42578125" style="457" customWidth="1"/>
    <col min="3803" max="4042" width="8.85546875" style="457" customWidth="1"/>
    <col min="4043" max="4043" width="0.85546875" style="457" customWidth="1"/>
    <col min="4044" max="4044" width="3.7109375" style="457" customWidth="1"/>
    <col min="4045" max="4045" width="14.42578125" style="457" customWidth="1"/>
    <col min="4046" max="4046" width="49" style="457" customWidth="1"/>
    <col min="4047" max="4047" width="3" style="457" customWidth="1"/>
    <col min="4048" max="4048" width="15.42578125" style="457" customWidth="1"/>
    <col min="4049" max="4049" width="1.85546875" style="457" customWidth="1"/>
    <col min="4050" max="4050" width="2.140625" style="457" customWidth="1"/>
    <col min="4051" max="4051" width="1.7109375" style="457" customWidth="1"/>
    <col min="4052" max="4052" width="2.42578125" style="457" customWidth="1"/>
    <col min="4053" max="4053" width="17.7109375" style="457" customWidth="1"/>
    <col min="4054" max="4054" width="2.42578125" style="457" customWidth="1"/>
    <col min="4055" max="4055" width="5.7109375" style="457" customWidth="1"/>
    <col min="4056" max="4056" width="4.7109375" style="457" customWidth="1"/>
    <col min="4057" max="4057" width="3" style="457" customWidth="1"/>
    <col min="4058" max="4058" width="2.42578125" style="457" customWidth="1"/>
    <col min="4059" max="4298" width="8.85546875" style="457" customWidth="1"/>
    <col min="4299" max="4299" width="0.85546875" style="457" customWidth="1"/>
    <col min="4300" max="4300" width="3.7109375" style="457" customWidth="1"/>
    <col min="4301" max="4301" width="14.42578125" style="457" customWidth="1"/>
    <col min="4302" max="4302" width="49" style="457" customWidth="1"/>
    <col min="4303" max="4303" width="3" style="457" customWidth="1"/>
    <col min="4304" max="4304" width="15.42578125" style="457" customWidth="1"/>
    <col min="4305" max="4305" width="1.85546875" style="457" customWidth="1"/>
    <col min="4306" max="4306" width="2.140625" style="457" customWidth="1"/>
    <col min="4307" max="4307" width="1.7109375" style="457" customWidth="1"/>
    <col min="4308" max="4308" width="2.42578125" style="457" customWidth="1"/>
    <col min="4309" max="4309" width="17.7109375" style="457" customWidth="1"/>
    <col min="4310" max="4310" width="2.42578125" style="457" customWidth="1"/>
    <col min="4311" max="4311" width="5.7109375" style="457" customWidth="1"/>
    <col min="4312" max="4312" width="4.7109375" style="457" customWidth="1"/>
    <col min="4313" max="4313" width="3" style="457" customWidth="1"/>
    <col min="4314" max="4314" width="2.42578125" style="457" customWidth="1"/>
    <col min="4315" max="4554" width="8.85546875" style="457" customWidth="1"/>
    <col min="4555" max="4555" width="0.85546875" style="457" customWidth="1"/>
    <col min="4556" max="4556" width="3.7109375" style="457" customWidth="1"/>
    <col min="4557" max="4557" width="14.42578125" style="457" customWidth="1"/>
    <col min="4558" max="4558" width="49" style="457" customWidth="1"/>
    <col min="4559" max="4559" width="3" style="457" customWidth="1"/>
    <col min="4560" max="4560" width="15.42578125" style="457" customWidth="1"/>
    <col min="4561" max="4561" width="1.85546875" style="457" customWidth="1"/>
    <col min="4562" max="4562" width="2.140625" style="457" customWidth="1"/>
    <col min="4563" max="4563" width="1.7109375" style="457" customWidth="1"/>
    <col min="4564" max="4564" width="2.42578125" style="457" customWidth="1"/>
    <col min="4565" max="4565" width="17.7109375" style="457" customWidth="1"/>
    <col min="4566" max="4566" width="2.42578125" style="457" customWidth="1"/>
    <col min="4567" max="4567" width="5.7109375" style="457" customWidth="1"/>
    <col min="4568" max="4568" width="4.7109375" style="457" customWidth="1"/>
    <col min="4569" max="4569" width="3" style="457" customWidth="1"/>
    <col min="4570" max="4570" width="2.42578125" style="457" customWidth="1"/>
    <col min="4571" max="4810" width="8.85546875" style="457" customWidth="1"/>
    <col min="4811" max="4811" width="0.85546875" style="457" customWidth="1"/>
    <col min="4812" max="4812" width="3.7109375" style="457" customWidth="1"/>
    <col min="4813" max="4813" width="14.42578125" style="457" customWidth="1"/>
    <col min="4814" max="4814" width="49" style="457" customWidth="1"/>
    <col min="4815" max="4815" width="3" style="457" customWidth="1"/>
    <col min="4816" max="4816" width="15.42578125" style="457" customWidth="1"/>
    <col min="4817" max="4817" width="1.85546875" style="457" customWidth="1"/>
    <col min="4818" max="4818" width="2.140625" style="457" customWidth="1"/>
    <col min="4819" max="4819" width="1.7109375" style="457" customWidth="1"/>
    <col min="4820" max="4820" width="2.42578125" style="457" customWidth="1"/>
    <col min="4821" max="4821" width="17.7109375" style="457" customWidth="1"/>
    <col min="4822" max="4822" width="2.42578125" style="457" customWidth="1"/>
    <col min="4823" max="4823" width="5.7109375" style="457" customWidth="1"/>
    <col min="4824" max="4824" width="4.7109375" style="457" customWidth="1"/>
    <col min="4825" max="4825" width="3" style="457" customWidth="1"/>
    <col min="4826" max="4826" width="2.42578125" style="457" customWidth="1"/>
    <col min="4827" max="5066" width="8.85546875" style="457" customWidth="1"/>
    <col min="5067" max="5067" width="0.85546875" style="457" customWidth="1"/>
    <col min="5068" max="5068" width="3.7109375" style="457" customWidth="1"/>
    <col min="5069" max="5069" width="14.42578125" style="457" customWidth="1"/>
    <col min="5070" max="5070" width="49" style="457" customWidth="1"/>
    <col min="5071" max="5071" width="3" style="457" customWidth="1"/>
    <col min="5072" max="5072" width="15.42578125" style="457" customWidth="1"/>
    <col min="5073" max="5073" width="1.85546875" style="457" customWidth="1"/>
    <col min="5074" max="5074" width="2.140625" style="457" customWidth="1"/>
    <col min="5075" max="5075" width="1.7109375" style="457" customWidth="1"/>
    <col min="5076" max="5076" width="2.42578125" style="457" customWidth="1"/>
    <col min="5077" max="5077" width="17.7109375" style="457" customWidth="1"/>
    <col min="5078" max="5078" width="2.42578125" style="457" customWidth="1"/>
    <col min="5079" max="5079" width="5.7109375" style="457" customWidth="1"/>
    <col min="5080" max="5080" width="4.7109375" style="457" customWidth="1"/>
    <col min="5081" max="5081" width="3" style="457" customWidth="1"/>
    <col min="5082" max="5082" width="2.42578125" style="457" customWidth="1"/>
    <col min="5083" max="5322" width="8.85546875" style="457" customWidth="1"/>
    <col min="5323" max="5323" width="0.85546875" style="457" customWidth="1"/>
    <col min="5324" max="5324" width="3.7109375" style="457" customWidth="1"/>
    <col min="5325" max="5325" width="14.42578125" style="457" customWidth="1"/>
    <col min="5326" max="5326" width="49" style="457" customWidth="1"/>
    <col min="5327" max="5327" width="3" style="457" customWidth="1"/>
    <col min="5328" max="5328" width="15.42578125" style="457" customWidth="1"/>
    <col min="5329" max="5329" width="1.85546875" style="457" customWidth="1"/>
    <col min="5330" max="5330" width="2.140625" style="457" customWidth="1"/>
    <col min="5331" max="5331" width="1.7109375" style="457" customWidth="1"/>
    <col min="5332" max="5332" width="2.42578125" style="457" customWidth="1"/>
    <col min="5333" max="5333" width="17.7109375" style="457" customWidth="1"/>
    <col min="5334" max="5334" width="2.42578125" style="457" customWidth="1"/>
    <col min="5335" max="5335" width="5.7109375" style="457" customWidth="1"/>
    <col min="5336" max="5336" width="4.7109375" style="457" customWidth="1"/>
    <col min="5337" max="5337" width="3" style="457" customWidth="1"/>
    <col min="5338" max="5338" width="2.42578125" style="457" customWidth="1"/>
    <col min="5339" max="5578" width="8.85546875" style="457" customWidth="1"/>
    <col min="5579" max="5579" width="0.85546875" style="457" customWidth="1"/>
    <col min="5580" max="5580" width="3.7109375" style="457" customWidth="1"/>
    <col min="5581" max="5581" width="14.42578125" style="457" customWidth="1"/>
    <col min="5582" max="5582" width="49" style="457" customWidth="1"/>
    <col min="5583" max="5583" width="3" style="457" customWidth="1"/>
    <col min="5584" max="5584" width="15.42578125" style="457" customWidth="1"/>
    <col min="5585" max="5585" width="1.85546875" style="457" customWidth="1"/>
    <col min="5586" max="5586" width="2.140625" style="457" customWidth="1"/>
    <col min="5587" max="5587" width="1.7109375" style="457" customWidth="1"/>
    <col min="5588" max="5588" width="2.42578125" style="457" customWidth="1"/>
    <col min="5589" max="5589" width="17.7109375" style="457" customWidth="1"/>
    <col min="5590" max="5590" width="2.42578125" style="457" customWidth="1"/>
    <col min="5591" max="5591" width="5.7109375" style="457" customWidth="1"/>
    <col min="5592" max="5592" width="4.7109375" style="457" customWidth="1"/>
    <col min="5593" max="5593" width="3" style="457" customWidth="1"/>
    <col min="5594" max="5594" width="2.42578125" style="457" customWidth="1"/>
    <col min="5595" max="5834" width="8.85546875" style="457" customWidth="1"/>
    <col min="5835" max="5835" width="0.85546875" style="457" customWidth="1"/>
    <col min="5836" max="5836" width="3.7109375" style="457" customWidth="1"/>
    <col min="5837" max="5837" width="14.42578125" style="457" customWidth="1"/>
    <col min="5838" max="5838" width="49" style="457" customWidth="1"/>
    <col min="5839" max="5839" width="3" style="457" customWidth="1"/>
    <col min="5840" max="5840" width="15.42578125" style="457" customWidth="1"/>
    <col min="5841" max="5841" width="1.85546875" style="457" customWidth="1"/>
    <col min="5842" max="5842" width="2.140625" style="457" customWidth="1"/>
    <col min="5843" max="5843" width="1.7109375" style="457" customWidth="1"/>
    <col min="5844" max="5844" width="2.42578125" style="457" customWidth="1"/>
    <col min="5845" max="5845" width="17.7109375" style="457" customWidth="1"/>
    <col min="5846" max="5846" width="2.42578125" style="457" customWidth="1"/>
    <col min="5847" max="5847" width="5.7109375" style="457" customWidth="1"/>
    <col min="5848" max="5848" width="4.7109375" style="457" customWidth="1"/>
    <col min="5849" max="5849" width="3" style="457" customWidth="1"/>
    <col min="5850" max="5850" width="2.42578125" style="457" customWidth="1"/>
    <col min="5851" max="6090" width="8.85546875" style="457" customWidth="1"/>
    <col min="6091" max="6091" width="0.85546875" style="457" customWidth="1"/>
    <col min="6092" max="6092" width="3.7109375" style="457" customWidth="1"/>
    <col min="6093" max="6093" width="14.42578125" style="457" customWidth="1"/>
    <col min="6094" max="6094" width="49" style="457" customWidth="1"/>
    <col min="6095" max="6095" width="3" style="457" customWidth="1"/>
    <col min="6096" max="6096" width="15.42578125" style="457" customWidth="1"/>
    <col min="6097" max="6097" width="1.85546875" style="457" customWidth="1"/>
    <col min="6098" max="6098" width="2.140625" style="457" customWidth="1"/>
    <col min="6099" max="6099" width="1.7109375" style="457" customWidth="1"/>
    <col min="6100" max="6100" width="2.42578125" style="457" customWidth="1"/>
    <col min="6101" max="6101" width="17.7109375" style="457" customWidth="1"/>
    <col min="6102" max="6102" width="2.42578125" style="457" customWidth="1"/>
    <col min="6103" max="6103" width="5.7109375" style="457" customWidth="1"/>
    <col min="6104" max="6104" width="4.7109375" style="457" customWidth="1"/>
    <col min="6105" max="6105" width="3" style="457" customWidth="1"/>
    <col min="6106" max="6106" width="2.42578125" style="457" customWidth="1"/>
    <col min="6107" max="6346" width="8.85546875" style="457" customWidth="1"/>
    <col min="6347" max="6347" width="0.85546875" style="457" customWidth="1"/>
    <col min="6348" max="6348" width="3.7109375" style="457" customWidth="1"/>
    <col min="6349" max="6349" width="14.42578125" style="457" customWidth="1"/>
    <col min="6350" max="6350" width="49" style="457" customWidth="1"/>
    <col min="6351" max="6351" width="3" style="457" customWidth="1"/>
    <col min="6352" max="6352" width="15.42578125" style="457" customWidth="1"/>
    <col min="6353" max="6353" width="1.85546875" style="457" customWidth="1"/>
    <col min="6354" max="6354" width="2.140625" style="457" customWidth="1"/>
    <col min="6355" max="6355" width="1.7109375" style="457" customWidth="1"/>
    <col min="6356" max="6356" width="2.42578125" style="457" customWidth="1"/>
    <col min="6357" max="6357" width="17.7109375" style="457" customWidth="1"/>
    <col min="6358" max="6358" width="2.42578125" style="457" customWidth="1"/>
    <col min="6359" max="6359" width="5.7109375" style="457" customWidth="1"/>
    <col min="6360" max="6360" width="4.7109375" style="457" customWidth="1"/>
    <col min="6361" max="6361" width="3" style="457" customWidth="1"/>
    <col min="6362" max="6362" width="2.42578125" style="457" customWidth="1"/>
    <col min="6363" max="6602" width="8.85546875" style="457" customWidth="1"/>
    <col min="6603" max="6603" width="0.85546875" style="457" customWidth="1"/>
    <col min="6604" max="6604" width="3.7109375" style="457" customWidth="1"/>
    <col min="6605" max="6605" width="14.42578125" style="457" customWidth="1"/>
    <col min="6606" max="6606" width="49" style="457" customWidth="1"/>
    <col min="6607" max="6607" width="3" style="457" customWidth="1"/>
    <col min="6608" max="6608" width="15.42578125" style="457" customWidth="1"/>
    <col min="6609" max="6609" width="1.85546875" style="457" customWidth="1"/>
    <col min="6610" max="6610" width="2.140625" style="457" customWidth="1"/>
    <col min="6611" max="6611" width="1.7109375" style="457" customWidth="1"/>
    <col min="6612" max="6612" width="2.42578125" style="457" customWidth="1"/>
    <col min="6613" max="6613" width="17.7109375" style="457" customWidth="1"/>
    <col min="6614" max="6614" width="2.42578125" style="457" customWidth="1"/>
    <col min="6615" max="6615" width="5.7109375" style="457" customWidth="1"/>
    <col min="6616" max="6616" width="4.7109375" style="457" customWidth="1"/>
    <col min="6617" max="6617" width="3" style="457" customWidth="1"/>
    <col min="6618" max="6618" width="2.42578125" style="457" customWidth="1"/>
    <col min="6619" max="6858" width="8.85546875" style="457" customWidth="1"/>
    <col min="6859" max="6859" width="0.85546875" style="457" customWidth="1"/>
    <col min="6860" max="6860" width="3.7109375" style="457" customWidth="1"/>
    <col min="6861" max="6861" width="14.42578125" style="457" customWidth="1"/>
    <col min="6862" max="6862" width="49" style="457" customWidth="1"/>
    <col min="6863" max="6863" width="3" style="457" customWidth="1"/>
    <col min="6864" max="6864" width="15.42578125" style="457" customWidth="1"/>
    <col min="6865" max="6865" width="1.85546875" style="457" customWidth="1"/>
    <col min="6866" max="6866" width="2.140625" style="457" customWidth="1"/>
    <col min="6867" max="6867" width="1.7109375" style="457" customWidth="1"/>
    <col min="6868" max="6868" width="2.42578125" style="457" customWidth="1"/>
    <col min="6869" max="6869" width="17.7109375" style="457" customWidth="1"/>
    <col min="6870" max="6870" width="2.42578125" style="457" customWidth="1"/>
    <col min="6871" max="6871" width="5.7109375" style="457" customWidth="1"/>
    <col min="6872" max="6872" width="4.7109375" style="457" customWidth="1"/>
    <col min="6873" max="6873" width="3" style="457" customWidth="1"/>
    <col min="6874" max="6874" width="2.42578125" style="457" customWidth="1"/>
    <col min="6875" max="7114" width="8.85546875" style="457" customWidth="1"/>
    <col min="7115" max="7115" width="0.85546875" style="457" customWidth="1"/>
    <col min="7116" max="7116" width="3.7109375" style="457" customWidth="1"/>
    <col min="7117" max="7117" width="14.42578125" style="457" customWidth="1"/>
    <col min="7118" max="7118" width="49" style="457" customWidth="1"/>
    <col min="7119" max="7119" width="3" style="457" customWidth="1"/>
    <col min="7120" max="7120" width="15.42578125" style="457" customWidth="1"/>
    <col min="7121" max="7121" width="1.85546875" style="457" customWidth="1"/>
    <col min="7122" max="7122" width="2.140625" style="457" customWidth="1"/>
    <col min="7123" max="7123" width="1.7109375" style="457" customWidth="1"/>
    <col min="7124" max="7124" width="2.42578125" style="457" customWidth="1"/>
    <col min="7125" max="7125" width="17.7109375" style="457" customWidth="1"/>
    <col min="7126" max="7126" width="2.42578125" style="457" customWidth="1"/>
    <col min="7127" max="7127" width="5.7109375" style="457" customWidth="1"/>
    <col min="7128" max="7128" width="4.7109375" style="457" customWidth="1"/>
    <col min="7129" max="7129" width="3" style="457" customWidth="1"/>
    <col min="7130" max="7130" width="2.42578125" style="457" customWidth="1"/>
    <col min="7131" max="7370" width="8.85546875" style="457" customWidth="1"/>
    <col min="7371" max="7371" width="0.85546875" style="457" customWidth="1"/>
    <col min="7372" max="7372" width="3.7109375" style="457" customWidth="1"/>
    <col min="7373" max="7373" width="14.42578125" style="457" customWidth="1"/>
    <col min="7374" max="7374" width="49" style="457" customWidth="1"/>
    <col min="7375" max="7375" width="3" style="457" customWidth="1"/>
    <col min="7376" max="7376" width="15.42578125" style="457" customWidth="1"/>
    <col min="7377" max="7377" width="1.85546875" style="457" customWidth="1"/>
    <col min="7378" max="7378" width="2.140625" style="457" customWidth="1"/>
    <col min="7379" max="7379" width="1.7109375" style="457" customWidth="1"/>
    <col min="7380" max="7380" width="2.42578125" style="457" customWidth="1"/>
    <col min="7381" max="7381" width="17.7109375" style="457" customWidth="1"/>
    <col min="7382" max="7382" width="2.42578125" style="457" customWidth="1"/>
    <col min="7383" max="7383" width="5.7109375" style="457" customWidth="1"/>
    <col min="7384" max="7384" width="4.7109375" style="457" customWidth="1"/>
    <col min="7385" max="7385" width="3" style="457" customWidth="1"/>
    <col min="7386" max="7386" width="2.42578125" style="457" customWidth="1"/>
    <col min="7387" max="7626" width="8.85546875" style="457" customWidth="1"/>
    <col min="7627" max="7627" width="0.85546875" style="457" customWidth="1"/>
    <col min="7628" max="7628" width="3.7109375" style="457" customWidth="1"/>
    <col min="7629" max="7629" width="14.42578125" style="457" customWidth="1"/>
    <col min="7630" max="7630" width="49" style="457" customWidth="1"/>
    <col min="7631" max="7631" width="3" style="457" customWidth="1"/>
    <col min="7632" max="7632" width="15.42578125" style="457" customWidth="1"/>
    <col min="7633" max="7633" width="1.85546875" style="457" customWidth="1"/>
    <col min="7634" max="7634" width="2.140625" style="457" customWidth="1"/>
    <col min="7635" max="7635" width="1.7109375" style="457" customWidth="1"/>
    <col min="7636" max="7636" width="2.42578125" style="457" customWidth="1"/>
    <col min="7637" max="7637" width="17.7109375" style="457" customWidth="1"/>
    <col min="7638" max="7638" width="2.42578125" style="457" customWidth="1"/>
    <col min="7639" max="7639" width="5.7109375" style="457" customWidth="1"/>
    <col min="7640" max="7640" width="4.7109375" style="457" customWidth="1"/>
    <col min="7641" max="7641" width="3" style="457" customWidth="1"/>
    <col min="7642" max="7642" width="2.42578125" style="457" customWidth="1"/>
    <col min="7643" max="7882" width="8.85546875" style="457" customWidth="1"/>
    <col min="7883" max="7883" width="0.85546875" style="457" customWidth="1"/>
    <col min="7884" max="7884" width="3.7109375" style="457" customWidth="1"/>
    <col min="7885" max="7885" width="14.42578125" style="457" customWidth="1"/>
    <col min="7886" max="7886" width="49" style="457" customWidth="1"/>
    <col min="7887" max="7887" width="3" style="457" customWidth="1"/>
    <col min="7888" max="7888" width="15.42578125" style="457" customWidth="1"/>
    <col min="7889" max="7889" width="1.85546875" style="457" customWidth="1"/>
    <col min="7890" max="7890" width="2.140625" style="457" customWidth="1"/>
    <col min="7891" max="7891" width="1.7109375" style="457" customWidth="1"/>
    <col min="7892" max="7892" width="2.42578125" style="457" customWidth="1"/>
    <col min="7893" max="7893" width="17.7109375" style="457" customWidth="1"/>
    <col min="7894" max="7894" width="2.42578125" style="457" customWidth="1"/>
    <col min="7895" max="7895" width="5.7109375" style="457" customWidth="1"/>
    <col min="7896" max="7896" width="4.7109375" style="457" customWidth="1"/>
    <col min="7897" max="7897" width="3" style="457" customWidth="1"/>
    <col min="7898" max="7898" width="2.42578125" style="457" customWidth="1"/>
    <col min="7899" max="8138" width="8.85546875" style="457" customWidth="1"/>
    <col min="8139" max="8139" width="0.85546875" style="457" customWidth="1"/>
    <col min="8140" max="8140" width="3.7109375" style="457" customWidth="1"/>
    <col min="8141" max="8141" width="14.42578125" style="457" customWidth="1"/>
    <col min="8142" max="8142" width="49" style="457" customWidth="1"/>
    <col min="8143" max="8143" width="3" style="457" customWidth="1"/>
    <col min="8144" max="8144" width="15.42578125" style="457" customWidth="1"/>
    <col min="8145" max="8145" width="1.85546875" style="457" customWidth="1"/>
    <col min="8146" max="8146" width="2.140625" style="457" customWidth="1"/>
    <col min="8147" max="8147" width="1.7109375" style="457" customWidth="1"/>
    <col min="8148" max="8148" width="2.42578125" style="457" customWidth="1"/>
    <col min="8149" max="8149" width="17.7109375" style="457" customWidth="1"/>
    <col min="8150" max="8150" width="2.42578125" style="457" customWidth="1"/>
    <col min="8151" max="8151" width="5.7109375" style="457" customWidth="1"/>
    <col min="8152" max="8152" width="4.7109375" style="457" customWidth="1"/>
    <col min="8153" max="8153" width="3" style="457" customWidth="1"/>
    <col min="8154" max="8154" width="2.42578125" style="457" customWidth="1"/>
    <col min="8155" max="8394" width="8.85546875" style="457" customWidth="1"/>
    <col min="8395" max="8395" width="0.85546875" style="457" customWidth="1"/>
    <col min="8396" max="8396" width="3.7109375" style="457" customWidth="1"/>
    <col min="8397" max="8397" width="14.42578125" style="457" customWidth="1"/>
    <col min="8398" max="8398" width="49" style="457" customWidth="1"/>
    <col min="8399" max="8399" width="3" style="457" customWidth="1"/>
    <col min="8400" max="8400" width="15.42578125" style="457" customWidth="1"/>
    <col min="8401" max="8401" width="1.85546875" style="457" customWidth="1"/>
    <col min="8402" max="8402" width="2.140625" style="457" customWidth="1"/>
    <col min="8403" max="8403" width="1.7109375" style="457" customWidth="1"/>
    <col min="8404" max="8404" width="2.42578125" style="457" customWidth="1"/>
    <col min="8405" max="8405" width="17.7109375" style="457" customWidth="1"/>
    <col min="8406" max="8406" width="2.42578125" style="457" customWidth="1"/>
    <col min="8407" max="8407" width="5.7109375" style="457" customWidth="1"/>
    <col min="8408" max="8408" width="4.7109375" style="457" customWidth="1"/>
    <col min="8409" max="8409" width="3" style="457" customWidth="1"/>
    <col min="8410" max="8410" width="2.42578125" style="457" customWidth="1"/>
    <col min="8411" max="8650" width="8.85546875" style="457" customWidth="1"/>
    <col min="8651" max="8651" width="0.85546875" style="457" customWidth="1"/>
    <col min="8652" max="8652" width="3.7109375" style="457" customWidth="1"/>
    <col min="8653" max="8653" width="14.42578125" style="457" customWidth="1"/>
    <col min="8654" max="8654" width="49" style="457" customWidth="1"/>
    <col min="8655" max="8655" width="3" style="457" customWidth="1"/>
    <col min="8656" max="8656" width="15.42578125" style="457" customWidth="1"/>
    <col min="8657" max="8657" width="1.85546875" style="457" customWidth="1"/>
    <col min="8658" max="8658" width="2.140625" style="457" customWidth="1"/>
    <col min="8659" max="8659" width="1.7109375" style="457" customWidth="1"/>
    <col min="8660" max="8660" width="2.42578125" style="457" customWidth="1"/>
    <col min="8661" max="8661" width="17.7109375" style="457" customWidth="1"/>
    <col min="8662" max="8662" width="2.42578125" style="457" customWidth="1"/>
    <col min="8663" max="8663" width="5.7109375" style="457" customWidth="1"/>
    <col min="8664" max="8664" width="4.7109375" style="457" customWidth="1"/>
    <col min="8665" max="8665" width="3" style="457" customWidth="1"/>
    <col min="8666" max="8666" width="2.42578125" style="457" customWidth="1"/>
    <col min="8667" max="8906" width="8.85546875" style="457" customWidth="1"/>
    <col min="8907" max="8907" width="0.85546875" style="457" customWidth="1"/>
    <col min="8908" max="8908" width="3.7109375" style="457" customWidth="1"/>
    <col min="8909" max="8909" width="14.42578125" style="457" customWidth="1"/>
    <col min="8910" max="8910" width="49" style="457" customWidth="1"/>
    <col min="8911" max="8911" width="3" style="457" customWidth="1"/>
    <col min="8912" max="8912" width="15.42578125" style="457" customWidth="1"/>
    <col min="8913" max="8913" width="1.85546875" style="457" customWidth="1"/>
    <col min="8914" max="8914" width="2.140625" style="457" customWidth="1"/>
    <col min="8915" max="8915" width="1.7109375" style="457" customWidth="1"/>
    <col min="8916" max="8916" width="2.42578125" style="457" customWidth="1"/>
    <col min="8917" max="8917" width="17.7109375" style="457" customWidth="1"/>
    <col min="8918" max="8918" width="2.42578125" style="457" customWidth="1"/>
    <col min="8919" max="8919" width="5.7109375" style="457" customWidth="1"/>
    <col min="8920" max="8920" width="4.7109375" style="457" customWidth="1"/>
    <col min="8921" max="8921" width="3" style="457" customWidth="1"/>
    <col min="8922" max="8922" width="2.42578125" style="457" customWidth="1"/>
    <col min="8923" max="9162" width="8.85546875" style="457" customWidth="1"/>
    <col min="9163" max="9163" width="0.85546875" style="457" customWidth="1"/>
    <col min="9164" max="9164" width="3.7109375" style="457" customWidth="1"/>
    <col min="9165" max="9165" width="14.42578125" style="457" customWidth="1"/>
    <col min="9166" max="9166" width="49" style="457" customWidth="1"/>
    <col min="9167" max="9167" width="3" style="457" customWidth="1"/>
    <col min="9168" max="9168" width="15.42578125" style="457" customWidth="1"/>
    <col min="9169" max="9169" width="1.85546875" style="457" customWidth="1"/>
    <col min="9170" max="9170" width="2.140625" style="457" customWidth="1"/>
    <col min="9171" max="9171" width="1.7109375" style="457" customWidth="1"/>
    <col min="9172" max="9172" width="2.42578125" style="457" customWidth="1"/>
    <col min="9173" max="9173" width="17.7109375" style="457" customWidth="1"/>
    <col min="9174" max="9174" width="2.42578125" style="457" customWidth="1"/>
    <col min="9175" max="9175" width="5.7109375" style="457" customWidth="1"/>
    <col min="9176" max="9176" width="4.7109375" style="457" customWidth="1"/>
    <col min="9177" max="9177" width="3" style="457" customWidth="1"/>
    <col min="9178" max="9178" width="2.42578125" style="457" customWidth="1"/>
    <col min="9179" max="9418" width="8.85546875" style="457" customWidth="1"/>
    <col min="9419" max="9419" width="0.85546875" style="457" customWidth="1"/>
    <col min="9420" max="9420" width="3.7109375" style="457" customWidth="1"/>
    <col min="9421" max="9421" width="14.42578125" style="457" customWidth="1"/>
    <col min="9422" max="9422" width="49" style="457" customWidth="1"/>
    <col min="9423" max="9423" width="3" style="457" customWidth="1"/>
    <col min="9424" max="9424" width="15.42578125" style="457" customWidth="1"/>
    <col min="9425" max="9425" width="1.85546875" style="457" customWidth="1"/>
    <col min="9426" max="9426" width="2.140625" style="457" customWidth="1"/>
    <col min="9427" max="9427" width="1.7109375" style="457" customWidth="1"/>
    <col min="9428" max="9428" width="2.42578125" style="457" customWidth="1"/>
    <col min="9429" max="9429" width="17.7109375" style="457" customWidth="1"/>
    <col min="9430" max="9430" width="2.42578125" style="457" customWidth="1"/>
    <col min="9431" max="9431" width="5.7109375" style="457" customWidth="1"/>
    <col min="9432" max="9432" width="4.7109375" style="457" customWidth="1"/>
    <col min="9433" max="9433" width="3" style="457" customWidth="1"/>
    <col min="9434" max="9434" width="2.42578125" style="457" customWidth="1"/>
    <col min="9435" max="9674" width="8.85546875" style="457" customWidth="1"/>
    <col min="9675" max="9675" width="0.85546875" style="457" customWidth="1"/>
    <col min="9676" max="9676" width="3.7109375" style="457" customWidth="1"/>
    <col min="9677" max="9677" width="14.42578125" style="457" customWidth="1"/>
    <col min="9678" max="9678" width="49" style="457" customWidth="1"/>
    <col min="9679" max="9679" width="3" style="457" customWidth="1"/>
    <col min="9680" max="9680" width="15.42578125" style="457" customWidth="1"/>
    <col min="9681" max="9681" width="1.85546875" style="457" customWidth="1"/>
    <col min="9682" max="9682" width="2.140625" style="457" customWidth="1"/>
    <col min="9683" max="9683" width="1.7109375" style="457" customWidth="1"/>
    <col min="9684" max="9684" width="2.42578125" style="457" customWidth="1"/>
    <col min="9685" max="9685" width="17.7109375" style="457" customWidth="1"/>
    <col min="9686" max="9686" width="2.42578125" style="457" customWidth="1"/>
    <col min="9687" max="9687" width="5.7109375" style="457" customWidth="1"/>
    <col min="9688" max="9688" width="4.7109375" style="457" customWidth="1"/>
    <col min="9689" max="9689" width="3" style="457" customWidth="1"/>
    <col min="9690" max="9690" width="2.42578125" style="457" customWidth="1"/>
    <col min="9691" max="9930" width="8.85546875" style="457" customWidth="1"/>
    <col min="9931" max="9931" width="0.85546875" style="457" customWidth="1"/>
    <col min="9932" max="9932" width="3.7109375" style="457" customWidth="1"/>
    <col min="9933" max="9933" width="14.42578125" style="457" customWidth="1"/>
    <col min="9934" max="9934" width="49" style="457" customWidth="1"/>
    <col min="9935" max="9935" width="3" style="457" customWidth="1"/>
    <col min="9936" max="9936" width="15.42578125" style="457" customWidth="1"/>
    <col min="9937" max="9937" width="1.85546875" style="457" customWidth="1"/>
    <col min="9938" max="9938" width="2.140625" style="457" customWidth="1"/>
    <col min="9939" max="9939" width="1.7109375" style="457" customWidth="1"/>
    <col min="9940" max="9940" width="2.42578125" style="457" customWidth="1"/>
    <col min="9941" max="9941" width="17.7109375" style="457" customWidth="1"/>
    <col min="9942" max="9942" width="2.42578125" style="457" customWidth="1"/>
    <col min="9943" max="9943" width="5.7109375" style="457" customWidth="1"/>
    <col min="9944" max="9944" width="4.7109375" style="457" customWidth="1"/>
    <col min="9945" max="9945" width="3" style="457" customWidth="1"/>
    <col min="9946" max="9946" width="2.42578125" style="457" customWidth="1"/>
    <col min="9947" max="10186" width="8.85546875" style="457" customWidth="1"/>
    <col min="10187" max="10187" width="0.85546875" style="457" customWidth="1"/>
    <col min="10188" max="10188" width="3.7109375" style="457" customWidth="1"/>
    <col min="10189" max="10189" width="14.42578125" style="457" customWidth="1"/>
    <col min="10190" max="10190" width="49" style="457" customWidth="1"/>
    <col min="10191" max="10191" width="3" style="457" customWidth="1"/>
    <col min="10192" max="10192" width="15.42578125" style="457" customWidth="1"/>
    <col min="10193" max="10193" width="1.85546875" style="457" customWidth="1"/>
    <col min="10194" max="10194" width="2.140625" style="457" customWidth="1"/>
    <col min="10195" max="10195" width="1.7109375" style="457" customWidth="1"/>
    <col min="10196" max="10196" width="2.42578125" style="457" customWidth="1"/>
    <col min="10197" max="10197" width="17.7109375" style="457" customWidth="1"/>
    <col min="10198" max="10198" width="2.42578125" style="457" customWidth="1"/>
    <col min="10199" max="10199" width="5.7109375" style="457" customWidth="1"/>
    <col min="10200" max="10200" width="4.7109375" style="457" customWidth="1"/>
    <col min="10201" max="10201" width="3" style="457" customWidth="1"/>
    <col min="10202" max="10202" width="2.42578125" style="457" customWidth="1"/>
    <col min="10203" max="10442" width="8.85546875" style="457" customWidth="1"/>
    <col min="10443" max="10443" width="0.85546875" style="457" customWidth="1"/>
    <col min="10444" max="10444" width="3.7109375" style="457" customWidth="1"/>
    <col min="10445" max="10445" width="14.42578125" style="457" customWidth="1"/>
    <col min="10446" max="10446" width="49" style="457" customWidth="1"/>
    <col min="10447" max="10447" width="3" style="457" customWidth="1"/>
    <col min="10448" max="10448" width="15.42578125" style="457" customWidth="1"/>
    <col min="10449" max="10449" width="1.85546875" style="457" customWidth="1"/>
    <col min="10450" max="10450" width="2.140625" style="457" customWidth="1"/>
    <col min="10451" max="10451" width="1.7109375" style="457" customWidth="1"/>
    <col min="10452" max="10452" width="2.42578125" style="457" customWidth="1"/>
    <col min="10453" max="10453" width="17.7109375" style="457" customWidth="1"/>
    <col min="10454" max="10454" width="2.42578125" style="457" customWidth="1"/>
    <col min="10455" max="10455" width="5.7109375" style="457" customWidth="1"/>
    <col min="10456" max="10456" width="4.7109375" style="457" customWidth="1"/>
    <col min="10457" max="10457" width="3" style="457" customWidth="1"/>
    <col min="10458" max="10458" width="2.42578125" style="457" customWidth="1"/>
    <col min="10459" max="10698" width="8.85546875" style="457" customWidth="1"/>
    <col min="10699" max="10699" width="0.85546875" style="457" customWidth="1"/>
    <col min="10700" max="10700" width="3.7109375" style="457" customWidth="1"/>
    <col min="10701" max="10701" width="14.42578125" style="457" customWidth="1"/>
    <col min="10702" max="10702" width="49" style="457" customWidth="1"/>
    <col min="10703" max="10703" width="3" style="457" customWidth="1"/>
    <col min="10704" max="10704" width="15.42578125" style="457" customWidth="1"/>
    <col min="10705" max="10705" width="1.85546875" style="457" customWidth="1"/>
    <col min="10706" max="10706" width="2.140625" style="457" customWidth="1"/>
    <col min="10707" max="10707" width="1.7109375" style="457" customWidth="1"/>
    <col min="10708" max="10708" width="2.42578125" style="457" customWidth="1"/>
    <col min="10709" max="10709" width="17.7109375" style="457" customWidth="1"/>
    <col min="10710" max="10710" width="2.42578125" style="457" customWidth="1"/>
    <col min="10711" max="10711" width="5.7109375" style="457" customWidth="1"/>
    <col min="10712" max="10712" width="4.7109375" style="457" customWidth="1"/>
    <col min="10713" max="10713" width="3" style="457" customWidth="1"/>
    <col min="10714" max="10714" width="2.42578125" style="457" customWidth="1"/>
    <col min="10715" max="10954" width="8.85546875" style="457" customWidth="1"/>
    <col min="10955" max="10955" width="0.85546875" style="457" customWidth="1"/>
    <col min="10956" max="10956" width="3.7109375" style="457" customWidth="1"/>
    <col min="10957" max="10957" width="14.42578125" style="457" customWidth="1"/>
    <col min="10958" max="10958" width="49" style="457" customWidth="1"/>
    <col min="10959" max="10959" width="3" style="457" customWidth="1"/>
    <col min="10960" max="10960" width="15.42578125" style="457" customWidth="1"/>
    <col min="10961" max="10961" width="1.85546875" style="457" customWidth="1"/>
    <col min="10962" max="10962" width="2.140625" style="457" customWidth="1"/>
    <col min="10963" max="10963" width="1.7109375" style="457" customWidth="1"/>
    <col min="10964" max="10964" width="2.42578125" style="457" customWidth="1"/>
    <col min="10965" max="10965" width="17.7109375" style="457" customWidth="1"/>
    <col min="10966" max="10966" width="2.42578125" style="457" customWidth="1"/>
    <col min="10967" max="10967" width="5.7109375" style="457" customWidth="1"/>
    <col min="10968" max="10968" width="4.7109375" style="457" customWidth="1"/>
    <col min="10969" max="10969" width="3" style="457" customWidth="1"/>
    <col min="10970" max="10970" width="2.42578125" style="457" customWidth="1"/>
    <col min="10971" max="11210" width="8.85546875" style="457" customWidth="1"/>
    <col min="11211" max="11211" width="0.85546875" style="457" customWidth="1"/>
    <col min="11212" max="11212" width="3.7109375" style="457" customWidth="1"/>
    <col min="11213" max="11213" width="14.42578125" style="457" customWidth="1"/>
    <col min="11214" max="11214" width="49" style="457" customWidth="1"/>
    <col min="11215" max="11215" width="3" style="457" customWidth="1"/>
    <col min="11216" max="11216" width="15.42578125" style="457" customWidth="1"/>
    <col min="11217" max="11217" width="1.85546875" style="457" customWidth="1"/>
    <col min="11218" max="11218" width="2.140625" style="457" customWidth="1"/>
    <col min="11219" max="11219" width="1.7109375" style="457" customWidth="1"/>
    <col min="11220" max="11220" width="2.42578125" style="457" customWidth="1"/>
    <col min="11221" max="11221" width="17.7109375" style="457" customWidth="1"/>
    <col min="11222" max="11222" width="2.42578125" style="457" customWidth="1"/>
    <col min="11223" max="11223" width="5.7109375" style="457" customWidth="1"/>
    <col min="11224" max="11224" width="4.7109375" style="457" customWidth="1"/>
    <col min="11225" max="11225" width="3" style="457" customWidth="1"/>
    <col min="11226" max="11226" width="2.42578125" style="457" customWidth="1"/>
    <col min="11227" max="11466" width="8.85546875" style="457" customWidth="1"/>
    <col min="11467" max="11467" width="0.85546875" style="457" customWidth="1"/>
    <col min="11468" max="11468" width="3.7109375" style="457" customWidth="1"/>
    <col min="11469" max="11469" width="14.42578125" style="457" customWidth="1"/>
    <col min="11470" max="11470" width="49" style="457" customWidth="1"/>
    <col min="11471" max="11471" width="3" style="457" customWidth="1"/>
    <col min="11472" max="11472" width="15.42578125" style="457" customWidth="1"/>
    <col min="11473" max="11473" width="1.85546875" style="457" customWidth="1"/>
    <col min="11474" max="11474" width="2.140625" style="457" customWidth="1"/>
    <col min="11475" max="11475" width="1.7109375" style="457" customWidth="1"/>
    <col min="11476" max="11476" width="2.42578125" style="457" customWidth="1"/>
    <col min="11477" max="11477" width="17.7109375" style="457" customWidth="1"/>
    <col min="11478" max="11478" width="2.42578125" style="457" customWidth="1"/>
    <col min="11479" max="11479" width="5.7109375" style="457" customWidth="1"/>
    <col min="11480" max="11480" width="4.7109375" style="457" customWidth="1"/>
    <col min="11481" max="11481" width="3" style="457" customWidth="1"/>
    <col min="11482" max="11482" width="2.42578125" style="457" customWidth="1"/>
    <col min="11483" max="11722" width="8.85546875" style="457" customWidth="1"/>
    <col min="11723" max="11723" width="0.85546875" style="457" customWidth="1"/>
    <col min="11724" max="11724" width="3.7109375" style="457" customWidth="1"/>
    <col min="11725" max="11725" width="14.42578125" style="457" customWidth="1"/>
    <col min="11726" max="11726" width="49" style="457" customWidth="1"/>
    <col min="11727" max="11727" width="3" style="457" customWidth="1"/>
    <col min="11728" max="11728" width="15.42578125" style="457" customWidth="1"/>
    <col min="11729" max="11729" width="1.85546875" style="457" customWidth="1"/>
    <col min="11730" max="11730" width="2.140625" style="457" customWidth="1"/>
    <col min="11731" max="11731" width="1.7109375" style="457" customWidth="1"/>
    <col min="11732" max="11732" width="2.42578125" style="457" customWidth="1"/>
    <col min="11733" max="11733" width="17.7109375" style="457" customWidth="1"/>
    <col min="11734" max="11734" width="2.42578125" style="457" customWidth="1"/>
    <col min="11735" max="11735" width="5.7109375" style="457" customWidth="1"/>
    <col min="11736" max="11736" width="4.7109375" style="457" customWidth="1"/>
    <col min="11737" max="11737" width="3" style="457" customWidth="1"/>
    <col min="11738" max="11738" width="2.42578125" style="457" customWidth="1"/>
    <col min="11739" max="11978" width="8.85546875" style="457" customWidth="1"/>
    <col min="11979" max="11979" width="0.85546875" style="457" customWidth="1"/>
    <col min="11980" max="11980" width="3.7109375" style="457" customWidth="1"/>
    <col min="11981" max="11981" width="14.42578125" style="457" customWidth="1"/>
    <col min="11982" max="11982" width="49" style="457" customWidth="1"/>
    <col min="11983" max="11983" width="3" style="457" customWidth="1"/>
    <col min="11984" max="11984" width="15.42578125" style="457" customWidth="1"/>
    <col min="11985" max="11985" width="1.85546875" style="457" customWidth="1"/>
    <col min="11986" max="11986" width="2.140625" style="457" customWidth="1"/>
    <col min="11987" max="11987" width="1.7109375" style="457" customWidth="1"/>
    <col min="11988" max="11988" width="2.42578125" style="457" customWidth="1"/>
    <col min="11989" max="11989" width="17.7109375" style="457" customWidth="1"/>
    <col min="11990" max="11990" width="2.42578125" style="457" customWidth="1"/>
    <col min="11991" max="11991" width="5.7109375" style="457" customWidth="1"/>
    <col min="11992" max="11992" width="4.7109375" style="457" customWidth="1"/>
    <col min="11993" max="11993" width="3" style="457" customWidth="1"/>
    <col min="11994" max="11994" width="2.42578125" style="457" customWidth="1"/>
    <col min="11995" max="12234" width="8.85546875" style="457" customWidth="1"/>
    <col min="12235" max="12235" width="0.85546875" style="457" customWidth="1"/>
    <col min="12236" max="12236" width="3.7109375" style="457" customWidth="1"/>
    <col min="12237" max="12237" width="14.42578125" style="457" customWidth="1"/>
    <col min="12238" max="12238" width="49" style="457" customWidth="1"/>
    <col min="12239" max="12239" width="3" style="457" customWidth="1"/>
    <col min="12240" max="12240" width="15.42578125" style="457" customWidth="1"/>
    <col min="12241" max="12241" width="1.85546875" style="457" customWidth="1"/>
    <col min="12242" max="12242" width="2.140625" style="457" customWidth="1"/>
    <col min="12243" max="12243" width="1.7109375" style="457" customWidth="1"/>
    <col min="12244" max="12244" width="2.42578125" style="457" customWidth="1"/>
    <col min="12245" max="12245" width="17.7109375" style="457" customWidth="1"/>
    <col min="12246" max="12246" width="2.42578125" style="457" customWidth="1"/>
    <col min="12247" max="12247" width="5.7109375" style="457" customWidth="1"/>
    <col min="12248" max="12248" width="4.7109375" style="457" customWidth="1"/>
    <col min="12249" max="12249" width="3" style="457" customWidth="1"/>
    <col min="12250" max="12250" width="2.42578125" style="457" customWidth="1"/>
    <col min="12251" max="12490" width="8.85546875" style="457" customWidth="1"/>
    <col min="12491" max="12491" width="0.85546875" style="457" customWidth="1"/>
    <col min="12492" max="12492" width="3.7109375" style="457" customWidth="1"/>
    <col min="12493" max="12493" width="14.42578125" style="457" customWidth="1"/>
    <col min="12494" max="12494" width="49" style="457" customWidth="1"/>
    <col min="12495" max="12495" width="3" style="457" customWidth="1"/>
    <col min="12496" max="12496" width="15.42578125" style="457" customWidth="1"/>
    <col min="12497" max="12497" width="1.85546875" style="457" customWidth="1"/>
    <col min="12498" max="12498" width="2.140625" style="457" customWidth="1"/>
    <col min="12499" max="12499" width="1.7109375" style="457" customWidth="1"/>
    <col min="12500" max="12500" width="2.42578125" style="457" customWidth="1"/>
    <col min="12501" max="12501" width="17.7109375" style="457" customWidth="1"/>
    <col min="12502" max="12502" width="2.42578125" style="457" customWidth="1"/>
    <col min="12503" max="12503" width="5.7109375" style="457" customWidth="1"/>
    <col min="12504" max="12504" width="4.7109375" style="457" customWidth="1"/>
    <col min="12505" max="12505" width="3" style="457" customWidth="1"/>
    <col min="12506" max="12506" width="2.42578125" style="457" customWidth="1"/>
    <col min="12507" max="12746" width="8.85546875" style="457" customWidth="1"/>
    <col min="12747" max="12747" width="0.85546875" style="457" customWidth="1"/>
    <col min="12748" max="12748" width="3.7109375" style="457" customWidth="1"/>
    <col min="12749" max="12749" width="14.42578125" style="457" customWidth="1"/>
    <col min="12750" max="12750" width="49" style="457" customWidth="1"/>
    <col min="12751" max="12751" width="3" style="457" customWidth="1"/>
    <col min="12752" max="12752" width="15.42578125" style="457" customWidth="1"/>
    <col min="12753" max="12753" width="1.85546875" style="457" customWidth="1"/>
    <col min="12754" max="12754" width="2.140625" style="457" customWidth="1"/>
    <col min="12755" max="12755" width="1.7109375" style="457" customWidth="1"/>
    <col min="12756" max="12756" width="2.42578125" style="457" customWidth="1"/>
    <col min="12757" max="12757" width="17.7109375" style="457" customWidth="1"/>
    <col min="12758" max="12758" width="2.42578125" style="457" customWidth="1"/>
    <col min="12759" max="12759" width="5.7109375" style="457" customWidth="1"/>
    <col min="12760" max="12760" width="4.7109375" style="457" customWidth="1"/>
    <col min="12761" max="12761" width="3" style="457" customWidth="1"/>
    <col min="12762" max="12762" width="2.42578125" style="457" customWidth="1"/>
    <col min="12763" max="13002" width="8.85546875" style="457" customWidth="1"/>
    <col min="13003" max="13003" width="0.85546875" style="457" customWidth="1"/>
    <col min="13004" max="13004" width="3.7109375" style="457" customWidth="1"/>
    <col min="13005" max="13005" width="14.42578125" style="457" customWidth="1"/>
    <col min="13006" max="13006" width="49" style="457" customWidth="1"/>
    <col min="13007" max="13007" width="3" style="457" customWidth="1"/>
    <col min="13008" max="13008" width="15.42578125" style="457" customWidth="1"/>
    <col min="13009" max="13009" width="1.85546875" style="457" customWidth="1"/>
    <col min="13010" max="13010" width="2.140625" style="457" customWidth="1"/>
    <col min="13011" max="13011" width="1.7109375" style="457" customWidth="1"/>
    <col min="13012" max="13012" width="2.42578125" style="457" customWidth="1"/>
    <col min="13013" max="13013" width="17.7109375" style="457" customWidth="1"/>
    <col min="13014" max="13014" width="2.42578125" style="457" customWidth="1"/>
    <col min="13015" max="13015" width="5.7109375" style="457" customWidth="1"/>
    <col min="13016" max="13016" width="4.7109375" style="457" customWidth="1"/>
    <col min="13017" max="13017" width="3" style="457" customWidth="1"/>
    <col min="13018" max="13018" width="2.42578125" style="457" customWidth="1"/>
    <col min="13019" max="13258" width="8.85546875" style="457" customWidth="1"/>
    <col min="13259" max="13259" width="0.85546875" style="457" customWidth="1"/>
    <col min="13260" max="13260" width="3.7109375" style="457" customWidth="1"/>
    <col min="13261" max="13261" width="14.42578125" style="457" customWidth="1"/>
    <col min="13262" max="13262" width="49" style="457" customWidth="1"/>
    <col min="13263" max="13263" width="3" style="457" customWidth="1"/>
    <col min="13264" max="13264" width="15.42578125" style="457" customWidth="1"/>
    <col min="13265" max="13265" width="1.85546875" style="457" customWidth="1"/>
    <col min="13266" max="13266" width="2.140625" style="457" customWidth="1"/>
    <col min="13267" max="13267" width="1.7109375" style="457" customWidth="1"/>
    <col min="13268" max="13268" width="2.42578125" style="457" customWidth="1"/>
    <col min="13269" max="13269" width="17.7109375" style="457" customWidth="1"/>
    <col min="13270" max="13270" width="2.42578125" style="457" customWidth="1"/>
    <col min="13271" max="13271" width="5.7109375" style="457" customWidth="1"/>
    <col min="13272" max="13272" width="4.7109375" style="457" customWidth="1"/>
    <col min="13273" max="13273" width="3" style="457" customWidth="1"/>
    <col min="13274" max="13274" width="2.42578125" style="457" customWidth="1"/>
    <col min="13275" max="13514" width="8.85546875" style="457" customWidth="1"/>
    <col min="13515" max="13515" width="0.85546875" style="457" customWidth="1"/>
    <col min="13516" max="13516" width="3.7109375" style="457" customWidth="1"/>
    <col min="13517" max="13517" width="14.42578125" style="457" customWidth="1"/>
    <col min="13518" max="13518" width="49" style="457" customWidth="1"/>
    <col min="13519" max="13519" width="3" style="457" customWidth="1"/>
    <col min="13520" max="13520" width="15.42578125" style="457" customWidth="1"/>
    <col min="13521" max="13521" width="1.85546875" style="457" customWidth="1"/>
    <col min="13522" max="13522" width="2.140625" style="457" customWidth="1"/>
    <col min="13523" max="13523" width="1.7109375" style="457" customWidth="1"/>
    <col min="13524" max="13524" width="2.42578125" style="457" customWidth="1"/>
    <col min="13525" max="13525" width="17.7109375" style="457" customWidth="1"/>
    <col min="13526" max="13526" width="2.42578125" style="457" customWidth="1"/>
    <col min="13527" max="13527" width="5.7109375" style="457" customWidth="1"/>
    <col min="13528" max="13528" width="4.7109375" style="457" customWidth="1"/>
    <col min="13529" max="13529" width="3" style="457" customWidth="1"/>
    <col min="13530" max="13530" width="2.42578125" style="457" customWidth="1"/>
    <col min="13531" max="13770" width="8.85546875" style="457" customWidth="1"/>
    <col min="13771" max="13771" width="0.85546875" style="457" customWidth="1"/>
    <col min="13772" max="13772" width="3.7109375" style="457" customWidth="1"/>
    <col min="13773" max="13773" width="14.42578125" style="457" customWidth="1"/>
    <col min="13774" max="13774" width="49" style="457" customWidth="1"/>
    <col min="13775" max="13775" width="3" style="457" customWidth="1"/>
    <col min="13776" max="13776" width="15.42578125" style="457" customWidth="1"/>
    <col min="13777" max="13777" width="1.85546875" style="457" customWidth="1"/>
    <col min="13778" max="13778" width="2.140625" style="457" customWidth="1"/>
    <col min="13779" max="13779" width="1.7109375" style="457" customWidth="1"/>
    <col min="13780" max="13780" width="2.42578125" style="457" customWidth="1"/>
    <col min="13781" max="13781" width="17.7109375" style="457" customWidth="1"/>
    <col min="13782" max="13782" width="2.42578125" style="457" customWidth="1"/>
    <col min="13783" max="13783" width="5.7109375" style="457" customWidth="1"/>
    <col min="13784" max="13784" width="4.7109375" style="457" customWidth="1"/>
    <col min="13785" max="13785" width="3" style="457" customWidth="1"/>
    <col min="13786" max="13786" width="2.42578125" style="457" customWidth="1"/>
    <col min="13787" max="14026" width="8.85546875" style="457" customWidth="1"/>
    <col min="14027" max="14027" width="0.85546875" style="457" customWidth="1"/>
    <col min="14028" max="14028" width="3.7109375" style="457" customWidth="1"/>
    <col min="14029" max="14029" width="14.42578125" style="457" customWidth="1"/>
    <col min="14030" max="14030" width="49" style="457" customWidth="1"/>
    <col min="14031" max="14031" width="3" style="457" customWidth="1"/>
    <col min="14032" max="14032" width="15.42578125" style="457" customWidth="1"/>
    <col min="14033" max="14033" width="1.85546875" style="457" customWidth="1"/>
    <col min="14034" max="14034" width="2.140625" style="457" customWidth="1"/>
    <col min="14035" max="14035" width="1.7109375" style="457" customWidth="1"/>
    <col min="14036" max="14036" width="2.42578125" style="457" customWidth="1"/>
    <col min="14037" max="14037" width="17.7109375" style="457" customWidth="1"/>
    <col min="14038" max="14038" width="2.42578125" style="457" customWidth="1"/>
    <col min="14039" max="14039" width="5.7109375" style="457" customWidth="1"/>
    <col min="14040" max="14040" width="4.7109375" style="457" customWidth="1"/>
    <col min="14041" max="14041" width="3" style="457" customWidth="1"/>
    <col min="14042" max="14042" width="2.42578125" style="457" customWidth="1"/>
    <col min="14043" max="14282" width="8.85546875" style="457" customWidth="1"/>
    <col min="14283" max="14283" width="0.85546875" style="457" customWidth="1"/>
    <col min="14284" max="14284" width="3.7109375" style="457" customWidth="1"/>
    <col min="14285" max="14285" width="14.42578125" style="457" customWidth="1"/>
    <col min="14286" max="14286" width="49" style="457" customWidth="1"/>
    <col min="14287" max="14287" width="3" style="457" customWidth="1"/>
    <col min="14288" max="14288" width="15.42578125" style="457" customWidth="1"/>
    <col min="14289" max="14289" width="1.85546875" style="457" customWidth="1"/>
    <col min="14290" max="14290" width="2.140625" style="457" customWidth="1"/>
    <col min="14291" max="14291" width="1.7109375" style="457" customWidth="1"/>
    <col min="14292" max="14292" width="2.42578125" style="457" customWidth="1"/>
    <col min="14293" max="14293" width="17.7109375" style="457" customWidth="1"/>
    <col min="14294" max="14294" width="2.42578125" style="457" customWidth="1"/>
    <col min="14295" max="14295" width="5.7109375" style="457" customWidth="1"/>
    <col min="14296" max="14296" width="4.7109375" style="457" customWidth="1"/>
    <col min="14297" max="14297" width="3" style="457" customWidth="1"/>
    <col min="14298" max="14298" width="2.42578125" style="457" customWidth="1"/>
    <col min="14299" max="14538" width="8.85546875" style="457" customWidth="1"/>
    <col min="14539" max="14539" width="0.85546875" style="457" customWidth="1"/>
    <col min="14540" max="14540" width="3.7109375" style="457" customWidth="1"/>
    <col min="14541" max="14541" width="14.42578125" style="457" customWidth="1"/>
    <col min="14542" max="14542" width="49" style="457" customWidth="1"/>
    <col min="14543" max="14543" width="3" style="457" customWidth="1"/>
    <col min="14544" max="14544" width="15.42578125" style="457" customWidth="1"/>
    <col min="14545" max="14545" width="1.85546875" style="457" customWidth="1"/>
    <col min="14546" max="14546" width="2.140625" style="457" customWidth="1"/>
    <col min="14547" max="14547" width="1.7109375" style="457" customWidth="1"/>
    <col min="14548" max="14548" width="2.42578125" style="457" customWidth="1"/>
    <col min="14549" max="14549" width="17.7109375" style="457" customWidth="1"/>
    <col min="14550" max="14550" width="2.42578125" style="457" customWidth="1"/>
    <col min="14551" max="14551" width="5.7109375" style="457" customWidth="1"/>
    <col min="14552" max="14552" width="4.7109375" style="457" customWidth="1"/>
    <col min="14553" max="14553" width="3" style="457" customWidth="1"/>
    <col min="14554" max="14554" width="2.42578125" style="457" customWidth="1"/>
    <col min="14555" max="14794" width="8.85546875" style="457" customWidth="1"/>
    <col min="14795" max="14795" width="0.85546875" style="457" customWidth="1"/>
    <col min="14796" max="14796" width="3.7109375" style="457" customWidth="1"/>
    <col min="14797" max="14797" width="14.42578125" style="457" customWidth="1"/>
    <col min="14798" max="14798" width="49" style="457" customWidth="1"/>
    <col min="14799" max="14799" width="3" style="457" customWidth="1"/>
    <col min="14800" max="14800" width="15.42578125" style="457" customWidth="1"/>
    <col min="14801" max="14801" width="1.85546875" style="457" customWidth="1"/>
    <col min="14802" max="14802" width="2.140625" style="457" customWidth="1"/>
    <col min="14803" max="14803" width="1.7109375" style="457" customWidth="1"/>
    <col min="14804" max="14804" width="2.42578125" style="457" customWidth="1"/>
    <col min="14805" max="14805" width="17.7109375" style="457" customWidth="1"/>
    <col min="14806" max="14806" width="2.42578125" style="457" customWidth="1"/>
    <col min="14807" max="14807" width="5.7109375" style="457" customWidth="1"/>
    <col min="14808" max="14808" width="4.7109375" style="457" customWidth="1"/>
    <col min="14809" max="14809" width="3" style="457" customWidth="1"/>
    <col min="14810" max="14810" width="2.42578125" style="457" customWidth="1"/>
    <col min="14811" max="15050" width="8.85546875" style="457" customWidth="1"/>
    <col min="15051" max="15051" width="0.85546875" style="457" customWidth="1"/>
    <col min="15052" max="15052" width="3.7109375" style="457" customWidth="1"/>
    <col min="15053" max="15053" width="14.42578125" style="457" customWidth="1"/>
    <col min="15054" max="15054" width="49" style="457" customWidth="1"/>
    <col min="15055" max="15055" width="3" style="457" customWidth="1"/>
    <col min="15056" max="15056" width="15.42578125" style="457" customWidth="1"/>
    <col min="15057" max="15057" width="1.85546875" style="457" customWidth="1"/>
    <col min="15058" max="15058" width="2.140625" style="457" customWidth="1"/>
    <col min="15059" max="15059" width="1.7109375" style="457" customWidth="1"/>
    <col min="15060" max="15060" width="2.42578125" style="457" customWidth="1"/>
    <col min="15061" max="15061" width="17.7109375" style="457" customWidth="1"/>
    <col min="15062" max="15062" width="2.42578125" style="457" customWidth="1"/>
    <col min="15063" max="15063" width="5.7109375" style="457" customWidth="1"/>
    <col min="15064" max="15064" width="4.7109375" style="457" customWidth="1"/>
    <col min="15065" max="15065" width="3" style="457" customWidth="1"/>
    <col min="15066" max="15066" width="2.42578125" style="457" customWidth="1"/>
    <col min="15067" max="15306" width="8.85546875" style="457" customWidth="1"/>
    <col min="15307" max="15307" width="0.85546875" style="457" customWidth="1"/>
    <col min="15308" max="15308" width="3.7109375" style="457" customWidth="1"/>
    <col min="15309" max="15309" width="14.42578125" style="457" customWidth="1"/>
    <col min="15310" max="15310" width="49" style="457" customWidth="1"/>
    <col min="15311" max="15311" width="3" style="457" customWidth="1"/>
    <col min="15312" max="15312" width="15.42578125" style="457" customWidth="1"/>
    <col min="15313" max="15313" width="1.85546875" style="457" customWidth="1"/>
    <col min="15314" max="15314" width="2.140625" style="457" customWidth="1"/>
    <col min="15315" max="15315" width="1.7109375" style="457" customWidth="1"/>
    <col min="15316" max="15316" width="2.42578125" style="457" customWidth="1"/>
    <col min="15317" max="15317" width="17.7109375" style="457" customWidth="1"/>
    <col min="15318" max="15318" width="2.42578125" style="457" customWidth="1"/>
    <col min="15319" max="15319" width="5.7109375" style="457" customWidth="1"/>
    <col min="15320" max="15320" width="4.7109375" style="457" customWidth="1"/>
    <col min="15321" max="15321" width="3" style="457" customWidth="1"/>
    <col min="15322" max="15322" width="2.42578125" style="457" customWidth="1"/>
    <col min="15323" max="15562" width="8.85546875" style="457" customWidth="1"/>
    <col min="15563" max="15563" width="0.85546875" style="457" customWidth="1"/>
    <col min="15564" max="15564" width="3.7109375" style="457" customWidth="1"/>
    <col min="15565" max="15565" width="14.42578125" style="457" customWidth="1"/>
    <col min="15566" max="15566" width="49" style="457" customWidth="1"/>
    <col min="15567" max="15567" width="3" style="457" customWidth="1"/>
    <col min="15568" max="15568" width="15.42578125" style="457" customWidth="1"/>
    <col min="15569" max="15569" width="1.85546875" style="457" customWidth="1"/>
    <col min="15570" max="15570" width="2.140625" style="457" customWidth="1"/>
    <col min="15571" max="15571" width="1.7109375" style="457" customWidth="1"/>
    <col min="15572" max="15572" width="2.42578125" style="457" customWidth="1"/>
    <col min="15573" max="15573" width="17.7109375" style="457" customWidth="1"/>
    <col min="15574" max="15574" width="2.42578125" style="457" customWidth="1"/>
    <col min="15575" max="15575" width="5.7109375" style="457" customWidth="1"/>
    <col min="15576" max="15576" width="4.7109375" style="457" customWidth="1"/>
    <col min="15577" max="15577" width="3" style="457" customWidth="1"/>
    <col min="15578" max="15578" width="2.42578125" style="457" customWidth="1"/>
    <col min="15579" max="15818" width="8.85546875" style="457" customWidth="1"/>
    <col min="15819" max="15819" width="0.85546875" style="457" customWidth="1"/>
    <col min="15820" max="15820" width="3.7109375" style="457" customWidth="1"/>
    <col min="15821" max="15821" width="14.42578125" style="457" customWidth="1"/>
    <col min="15822" max="15822" width="49" style="457" customWidth="1"/>
    <col min="15823" max="15823" width="3" style="457" customWidth="1"/>
    <col min="15824" max="15824" width="15.42578125" style="457" customWidth="1"/>
    <col min="15825" max="15825" width="1.85546875" style="457" customWidth="1"/>
    <col min="15826" max="15826" width="2.140625" style="457" customWidth="1"/>
    <col min="15827" max="15827" width="1.7109375" style="457" customWidth="1"/>
    <col min="15828" max="15828" width="2.42578125" style="457" customWidth="1"/>
    <col min="15829" max="15829" width="17.7109375" style="457" customWidth="1"/>
    <col min="15830" max="15830" width="2.42578125" style="457" customWidth="1"/>
    <col min="15831" max="15831" width="5.7109375" style="457" customWidth="1"/>
    <col min="15832" max="15832" width="4.7109375" style="457" customWidth="1"/>
    <col min="15833" max="15833" width="3" style="457" customWidth="1"/>
    <col min="15834" max="15834" width="2.42578125" style="457" customWidth="1"/>
    <col min="15835" max="16074" width="8.85546875" style="457" customWidth="1"/>
    <col min="16075" max="16075" width="0.85546875" style="457" customWidth="1"/>
    <col min="16076" max="16076" width="3.7109375" style="457" customWidth="1"/>
    <col min="16077" max="16077" width="14.42578125" style="457" customWidth="1"/>
    <col min="16078" max="16078" width="49" style="457" customWidth="1"/>
    <col min="16079" max="16079" width="3" style="457" customWidth="1"/>
    <col min="16080" max="16080" width="15.42578125" style="457" customWidth="1"/>
    <col min="16081" max="16081" width="1.85546875" style="457" customWidth="1"/>
    <col min="16082" max="16082" width="2.140625" style="457" customWidth="1"/>
    <col min="16083" max="16083" width="1.7109375" style="457" customWidth="1"/>
    <col min="16084" max="16084" width="2.42578125" style="457" customWidth="1"/>
    <col min="16085" max="16085" width="17.7109375" style="457" customWidth="1"/>
    <col min="16086" max="16086" width="2.42578125" style="457" customWidth="1"/>
    <col min="16087" max="16087" width="5.7109375" style="457" customWidth="1"/>
    <col min="16088" max="16088" width="4.7109375" style="457" customWidth="1"/>
    <col min="16089" max="16089" width="3" style="457" customWidth="1"/>
    <col min="16090" max="16090" width="2.42578125" style="457" customWidth="1"/>
    <col min="16091" max="16384" width="8.85546875" style="457" customWidth="1"/>
  </cols>
  <sheetData>
    <row r="1" spans="1:31" s="264" customFormat="1">
      <c r="C1" s="266"/>
      <c r="F1" s="254"/>
      <c r="G1" s="365"/>
      <c r="H1" s="367"/>
      <c r="I1" s="369"/>
      <c r="P1" s="264">
        <v>6</v>
      </c>
      <c r="Q1" s="264" t="s">
        <v>1305</v>
      </c>
    </row>
    <row r="2" spans="1:31" s="264" customFormat="1">
      <c r="B2" s="357" t="s">
        <v>696</v>
      </c>
      <c r="C2" s="358"/>
      <c r="D2" s="261"/>
      <c r="E2" s="259">
        <v>345</v>
      </c>
      <c r="F2" s="254"/>
      <c r="G2" s="365"/>
      <c r="H2" s="367"/>
      <c r="I2" s="369"/>
      <c r="P2" s="264">
        <v>7</v>
      </c>
      <c r="Q2" s="264" t="s">
        <v>1306</v>
      </c>
    </row>
    <row r="3" spans="1:31" s="264" customFormat="1">
      <c r="B3" s="359" t="s">
        <v>3</v>
      </c>
      <c r="C3" s="360"/>
      <c r="D3" s="361"/>
      <c r="E3" s="361"/>
      <c r="F3" s="254"/>
      <c r="G3" s="365"/>
      <c r="H3" s="367"/>
      <c r="I3" s="369"/>
    </row>
    <row r="4" spans="1:31" s="264" customFormat="1">
      <c r="B4" s="362">
        <v>0</v>
      </c>
      <c r="C4" s="358"/>
      <c r="D4" s="265"/>
      <c r="E4" s="363">
        <v>45657</v>
      </c>
      <c r="F4" s="254"/>
      <c r="G4" s="365"/>
      <c r="H4" s="367"/>
      <c r="I4" s="369"/>
    </row>
    <row r="5" spans="1:31" s="264" customFormat="1">
      <c r="C5" s="266"/>
      <c r="F5" s="254"/>
      <c r="G5" s="365"/>
      <c r="H5" s="367"/>
      <c r="I5" s="369"/>
    </row>
    <row r="6" spans="1:31" s="456" customFormat="1">
      <c r="A6" s="265" t="s">
        <v>906</v>
      </c>
      <c r="B6" s="265" t="s">
        <v>906</v>
      </c>
      <c r="C6" s="730" t="s">
        <v>1034</v>
      </c>
      <c r="D6" s="730" t="s">
        <v>77</v>
      </c>
      <c r="E6" s="730" t="s">
        <v>1035</v>
      </c>
      <c r="F6" s="730" t="s">
        <v>1036</v>
      </c>
      <c r="G6" s="730" t="s">
        <v>1037</v>
      </c>
      <c r="H6" s="730" t="s">
        <v>1038</v>
      </c>
      <c r="I6" s="730" t="s">
        <v>1039</v>
      </c>
      <c r="J6" s="265" t="s">
        <v>994</v>
      </c>
      <c r="K6" s="265" t="s">
        <v>995</v>
      </c>
      <c r="L6" s="265" t="s">
        <v>999</v>
      </c>
    </row>
    <row r="7" spans="1:31" s="485" customFormat="1" hidden="1">
      <c r="A7" s="264" t="s">
        <v>906</v>
      </c>
      <c r="B7" s="731">
        <v>401010201</v>
      </c>
      <c r="C7" s="732" t="s">
        <v>1548</v>
      </c>
      <c r="D7" s="732" t="s">
        <v>1147</v>
      </c>
      <c r="E7" s="732" t="s">
        <v>1041</v>
      </c>
      <c r="F7" s="733">
        <v>491924661</v>
      </c>
      <c r="G7" s="733">
        <v>491924661</v>
      </c>
      <c r="H7" s="733">
        <v>63725.99</v>
      </c>
      <c r="I7" s="733">
        <v>7719.3725982130682</v>
      </c>
      <c r="J7" s="264" t="s">
        <v>213</v>
      </c>
      <c r="K7" s="264"/>
      <c r="L7" s="264"/>
      <c r="P7" s="485">
        <v>6</v>
      </c>
      <c r="S7" s="506">
        <f>+ROUND(G7,0)</f>
        <v>491924661</v>
      </c>
      <c r="Y7" s="485" t="s">
        <v>213</v>
      </c>
      <c r="Z7" s="486">
        <f>+SUMIF(J:J,Y7,G:G)</f>
        <v>491924661</v>
      </c>
      <c r="AA7" s="485">
        <f>+VLOOKUP(Y7,EERR!$B$19:$F$81,5,0)</f>
        <v>491924661</v>
      </c>
      <c r="AB7" s="487">
        <f>+Z7-AA7</f>
        <v>0</v>
      </c>
      <c r="AE7" s="485" t="s">
        <v>1322</v>
      </c>
    </row>
    <row r="8" spans="1:31" s="485" customFormat="1" hidden="1">
      <c r="A8" s="264" t="s">
        <v>906</v>
      </c>
      <c r="B8" s="731">
        <v>401010202</v>
      </c>
      <c r="C8" s="732" t="s">
        <v>1549</v>
      </c>
      <c r="D8" s="732" t="s">
        <v>980</v>
      </c>
      <c r="E8" s="732" t="s">
        <v>1041</v>
      </c>
      <c r="F8" s="733">
        <v>759493889</v>
      </c>
      <c r="G8" s="733">
        <v>759493889</v>
      </c>
      <c r="H8" s="733">
        <v>98141.93</v>
      </c>
      <c r="I8" s="733">
        <v>7738.729908816752</v>
      </c>
      <c r="J8" s="264" t="s">
        <v>214</v>
      </c>
      <c r="K8" s="264"/>
      <c r="L8" s="264"/>
      <c r="P8" s="485">
        <v>6</v>
      </c>
      <c r="S8" s="506">
        <f t="shared" ref="S8:S71" si="0">+ROUND(G8,0)</f>
        <v>759493889</v>
      </c>
      <c r="Y8" s="485" t="s">
        <v>214</v>
      </c>
      <c r="Z8" s="486">
        <f t="shared" ref="Z8:Z31" si="1">+SUMIF(J:J,Y8,G:G)</f>
        <v>1897927502</v>
      </c>
      <c r="AA8" s="485">
        <f>+VLOOKUP(Y8,EERR!$B$19:$F$81,5,0)</f>
        <v>1897927502</v>
      </c>
      <c r="AB8" s="487">
        <f t="shared" ref="AB8:AB31" si="2">+Z8-AA8</f>
        <v>0</v>
      </c>
      <c r="AE8" s="485" t="s">
        <v>1322</v>
      </c>
    </row>
    <row r="9" spans="1:31" s="485" customFormat="1" hidden="1">
      <c r="A9" s="264" t="s">
        <v>906</v>
      </c>
      <c r="B9" s="731">
        <v>401010203</v>
      </c>
      <c r="C9" s="732" t="s">
        <v>1550</v>
      </c>
      <c r="D9" s="732" t="s">
        <v>981</v>
      </c>
      <c r="E9" s="732" t="s">
        <v>1043</v>
      </c>
      <c r="F9" s="733">
        <v>468100255.08999997</v>
      </c>
      <c r="G9" s="733">
        <v>837677887</v>
      </c>
      <c r="H9" s="733">
        <v>108174.94000000002</v>
      </c>
      <c r="I9" s="733">
        <v>7743.7333175317672</v>
      </c>
      <c r="J9" s="264" t="s">
        <v>214</v>
      </c>
      <c r="K9" s="264"/>
      <c r="L9" s="264"/>
      <c r="P9" s="485">
        <v>6</v>
      </c>
      <c r="S9" s="506">
        <f t="shared" si="0"/>
        <v>837677887</v>
      </c>
      <c r="Y9" s="485" t="s">
        <v>215</v>
      </c>
      <c r="Z9" s="486">
        <f t="shared" si="1"/>
        <v>1088238646</v>
      </c>
      <c r="AA9" s="485">
        <f>+VLOOKUP(Y9,EERR!$B$19:$F$81,5,0)</f>
        <v>1088238646</v>
      </c>
      <c r="AB9" s="487">
        <f t="shared" si="2"/>
        <v>0</v>
      </c>
      <c r="AE9" s="485" t="s">
        <v>1322</v>
      </c>
    </row>
    <row r="10" spans="1:31" s="485" customFormat="1" hidden="1">
      <c r="A10" s="264"/>
      <c r="B10" s="731"/>
      <c r="C10" s="732" t="s">
        <v>1830</v>
      </c>
      <c r="D10" s="732" t="s">
        <v>1831</v>
      </c>
      <c r="E10" s="732" t="s">
        <v>1041</v>
      </c>
      <c r="F10" s="733">
        <v>6898395</v>
      </c>
      <c r="G10" s="733">
        <v>6898395</v>
      </c>
      <c r="H10" s="733">
        <v>880.9</v>
      </c>
      <c r="I10" s="733">
        <v>7831.0761720967193</v>
      </c>
      <c r="J10" s="264" t="s">
        <v>214</v>
      </c>
      <c r="K10" s="264"/>
      <c r="L10" s="264" t="s">
        <v>1002</v>
      </c>
      <c r="P10" s="485">
        <v>6</v>
      </c>
      <c r="S10" s="506">
        <f t="shared" si="0"/>
        <v>6898395</v>
      </c>
      <c r="Y10" s="485" t="s">
        <v>218</v>
      </c>
      <c r="Z10" s="486">
        <f t="shared" si="1"/>
        <v>231593296</v>
      </c>
      <c r="AA10" s="485">
        <f>+VLOOKUP(Y10,EERR!$B$19:$F$81,5,0)</f>
        <v>231593296</v>
      </c>
      <c r="AB10" s="487">
        <f t="shared" si="2"/>
        <v>0</v>
      </c>
      <c r="AE10" s="485" t="s">
        <v>1322</v>
      </c>
    </row>
    <row r="11" spans="1:31" s="485" customFormat="1" hidden="1">
      <c r="A11" s="264"/>
      <c r="B11" s="731"/>
      <c r="C11" s="732" t="s">
        <v>1551</v>
      </c>
      <c r="D11" s="732" t="s">
        <v>1148</v>
      </c>
      <c r="E11" s="732" t="s">
        <v>1041</v>
      </c>
      <c r="F11" s="733">
        <v>0</v>
      </c>
      <c r="G11" s="733">
        <v>0</v>
      </c>
      <c r="H11" s="733">
        <v>0</v>
      </c>
      <c r="I11" s="733">
        <v>0</v>
      </c>
      <c r="J11" s="264" t="s">
        <v>214</v>
      </c>
      <c r="K11" s="264"/>
      <c r="L11" s="264" t="s">
        <v>1002</v>
      </c>
      <c r="P11" s="485">
        <v>6</v>
      </c>
      <c r="S11" s="506">
        <f t="shared" si="0"/>
        <v>0</v>
      </c>
      <c r="Y11" s="485" t="s">
        <v>130</v>
      </c>
      <c r="Z11" s="486">
        <f t="shared" si="1"/>
        <v>1886720157</v>
      </c>
      <c r="AA11" s="485">
        <f>+VLOOKUP(Y11,EERR!$B$19:$F$81,5,0)</f>
        <v>1886720157</v>
      </c>
      <c r="AB11" s="487">
        <f t="shared" si="2"/>
        <v>0</v>
      </c>
      <c r="AE11" s="485" t="s">
        <v>1322</v>
      </c>
    </row>
    <row r="12" spans="1:31" s="485" customFormat="1" hidden="1">
      <c r="A12" s="264" t="s">
        <v>906</v>
      </c>
      <c r="B12" s="731">
        <v>401020101</v>
      </c>
      <c r="C12" s="732" t="s">
        <v>1552</v>
      </c>
      <c r="D12" s="732" t="s">
        <v>982</v>
      </c>
      <c r="E12" s="732" t="s">
        <v>1041</v>
      </c>
      <c r="F12" s="733">
        <v>177209092</v>
      </c>
      <c r="G12" s="733">
        <v>177209092</v>
      </c>
      <c r="H12" s="733">
        <v>23063.29</v>
      </c>
      <c r="I12" s="733">
        <v>7683.5998680153607</v>
      </c>
      <c r="J12" s="264" t="s">
        <v>214</v>
      </c>
      <c r="K12" s="264"/>
      <c r="L12" s="264" t="s">
        <v>1002</v>
      </c>
      <c r="P12" s="485">
        <v>6</v>
      </c>
      <c r="S12" s="506">
        <f t="shared" si="0"/>
        <v>177209092</v>
      </c>
      <c r="Y12" s="485" t="s">
        <v>227</v>
      </c>
      <c r="Z12" s="486">
        <f t="shared" si="1"/>
        <v>-8479046430</v>
      </c>
      <c r="AA12" s="485">
        <f>+VLOOKUP(Y12,EERR!$B$19:$F$81,5,0)</f>
        <v>-8479046430</v>
      </c>
      <c r="AB12" s="487">
        <f t="shared" si="2"/>
        <v>0</v>
      </c>
      <c r="AE12" s="485" t="s">
        <v>1322</v>
      </c>
    </row>
    <row r="13" spans="1:31" s="485" customFormat="1" hidden="1">
      <c r="A13" s="264" t="s">
        <v>906</v>
      </c>
      <c r="B13" s="731" t="s">
        <v>907</v>
      </c>
      <c r="C13" s="732" t="s">
        <v>1553</v>
      </c>
      <c r="D13" s="732" t="s">
        <v>1149</v>
      </c>
      <c r="E13" s="732" t="s">
        <v>1041</v>
      </c>
      <c r="F13" s="733">
        <v>42606990</v>
      </c>
      <c r="G13" s="733">
        <v>42606990</v>
      </c>
      <c r="H13" s="733">
        <v>5544.18</v>
      </c>
      <c r="I13" s="733">
        <v>7684.9939937015024</v>
      </c>
      <c r="J13" s="264" t="s">
        <v>214</v>
      </c>
      <c r="K13" s="264"/>
      <c r="L13" s="264"/>
      <c r="P13" s="485">
        <v>6</v>
      </c>
      <c r="S13" s="506">
        <f t="shared" si="0"/>
        <v>42606990</v>
      </c>
      <c r="Y13" s="485" t="s">
        <v>217</v>
      </c>
      <c r="Z13" s="486">
        <f t="shared" si="1"/>
        <v>1200000</v>
      </c>
      <c r="AA13" s="485">
        <f>+VLOOKUP(Y13,EERR!$B$19:$F$81,5,0)</f>
        <v>1200000</v>
      </c>
      <c r="AB13" s="487">
        <f t="shared" si="2"/>
        <v>0</v>
      </c>
      <c r="AE13" s="485" t="s">
        <v>1322</v>
      </c>
    </row>
    <row r="14" spans="1:31" s="485" customFormat="1" hidden="1">
      <c r="A14" s="264" t="s">
        <v>906</v>
      </c>
      <c r="B14" s="731">
        <v>4010304</v>
      </c>
      <c r="C14" s="732" t="s">
        <v>1554</v>
      </c>
      <c r="D14" s="732" t="s">
        <v>1150</v>
      </c>
      <c r="E14" s="732" t="s">
        <v>1041</v>
      </c>
      <c r="F14" s="733">
        <v>74041249</v>
      </c>
      <c r="G14" s="733">
        <v>74041249</v>
      </c>
      <c r="H14" s="733">
        <v>9603.24</v>
      </c>
      <c r="I14" s="733">
        <v>7710.0279697268843</v>
      </c>
      <c r="J14" s="264" t="s">
        <v>214</v>
      </c>
      <c r="K14" s="264"/>
      <c r="L14" s="264"/>
      <c r="P14" s="485">
        <v>6</v>
      </c>
      <c r="S14" s="506">
        <f t="shared" si="0"/>
        <v>74041249</v>
      </c>
      <c r="Y14" s="485" t="s">
        <v>223</v>
      </c>
      <c r="Z14" s="486">
        <f t="shared" si="1"/>
        <v>2129537218</v>
      </c>
      <c r="AA14" s="485">
        <f>+VLOOKUP(Y14,EERR!$B$19:$F$81,5,0)</f>
        <v>2129537218</v>
      </c>
      <c r="AB14" s="487">
        <f t="shared" si="2"/>
        <v>0</v>
      </c>
      <c r="AE14" s="485" t="s">
        <v>1322</v>
      </c>
    </row>
    <row r="15" spans="1:31" s="485" customFormat="1" hidden="1">
      <c r="A15" s="264" t="s">
        <v>906</v>
      </c>
      <c r="B15" s="734">
        <v>40202</v>
      </c>
      <c r="C15" s="732" t="s">
        <v>1555</v>
      </c>
      <c r="D15" s="732" t="s">
        <v>983</v>
      </c>
      <c r="E15" s="732" t="s">
        <v>1043</v>
      </c>
      <c r="F15" s="733">
        <v>124296891</v>
      </c>
      <c r="G15" s="733">
        <v>124296891</v>
      </c>
      <c r="H15" s="733">
        <v>16176.91</v>
      </c>
      <c r="I15" s="733">
        <v>7683.5990927810071</v>
      </c>
      <c r="J15" s="264" t="s">
        <v>215</v>
      </c>
      <c r="K15" s="264"/>
      <c r="L15" s="264"/>
      <c r="P15" s="485">
        <v>6</v>
      </c>
      <c r="S15" s="506">
        <f t="shared" si="0"/>
        <v>124296891</v>
      </c>
      <c r="Y15" s="485" t="s">
        <v>219</v>
      </c>
      <c r="Z15" s="486">
        <f t="shared" si="1"/>
        <v>15494628544</v>
      </c>
      <c r="AA15" s="485">
        <f>+VLOOKUP(Y15,EERR!$B$19:$F$81,5,0)</f>
        <v>15494628544</v>
      </c>
      <c r="AB15" s="487">
        <f t="shared" si="2"/>
        <v>0</v>
      </c>
      <c r="AE15" s="485" t="s">
        <v>1322</v>
      </c>
    </row>
    <row r="16" spans="1:31" s="485" customFormat="1" hidden="1">
      <c r="A16" s="264" t="s">
        <v>906</v>
      </c>
      <c r="B16" s="731">
        <v>4020402</v>
      </c>
      <c r="C16" s="732" t="s">
        <v>1556</v>
      </c>
      <c r="D16" s="732" t="s">
        <v>1151</v>
      </c>
      <c r="E16" s="732" t="s">
        <v>1041</v>
      </c>
      <c r="F16" s="733">
        <v>536000000</v>
      </c>
      <c r="G16" s="733">
        <v>536000000</v>
      </c>
      <c r="H16" s="733">
        <v>69111.990000000005</v>
      </c>
      <c r="I16" s="733">
        <v>7755.5283822676784</v>
      </c>
      <c r="J16" s="264" t="s">
        <v>215</v>
      </c>
      <c r="K16" s="264"/>
      <c r="L16" s="264" t="s">
        <v>1002</v>
      </c>
      <c r="P16" s="485">
        <v>6</v>
      </c>
      <c r="S16" s="506">
        <f t="shared" si="0"/>
        <v>536000000</v>
      </c>
      <c r="Y16" s="485" t="s">
        <v>224</v>
      </c>
      <c r="Z16" s="486">
        <f t="shared" si="1"/>
        <v>1718348</v>
      </c>
      <c r="AA16" s="485">
        <f>+VLOOKUP(Y16,EERR!$B$19:$F$81,5,0)</f>
        <v>1718348</v>
      </c>
      <c r="AB16" s="487">
        <f t="shared" si="2"/>
        <v>0</v>
      </c>
      <c r="AE16" s="485" t="s">
        <v>1322</v>
      </c>
    </row>
    <row r="17" spans="1:31" s="485" customFormat="1" hidden="1">
      <c r="A17" s="264"/>
      <c r="B17" s="731"/>
      <c r="C17" s="732" t="s">
        <v>1557</v>
      </c>
      <c r="D17" s="732" t="s">
        <v>1152</v>
      </c>
      <c r="E17" s="732" t="s">
        <v>1043</v>
      </c>
      <c r="F17" s="733">
        <v>54954.5</v>
      </c>
      <c r="G17" s="733">
        <v>427941755</v>
      </c>
      <c r="H17" s="733">
        <v>54954.5</v>
      </c>
      <c r="I17" s="733">
        <v>7787.2013210929044</v>
      </c>
      <c r="J17" s="264" t="s">
        <v>215</v>
      </c>
      <c r="K17" s="264"/>
      <c r="L17" s="264" t="s">
        <v>1002</v>
      </c>
      <c r="P17" s="485">
        <v>6</v>
      </c>
      <c r="S17" s="506">
        <f t="shared" si="0"/>
        <v>427941755</v>
      </c>
      <c r="Y17" s="485" t="s">
        <v>212</v>
      </c>
      <c r="Z17" s="486">
        <f t="shared" si="1"/>
        <v>6915528868</v>
      </c>
      <c r="AA17" s="485">
        <f>+VLOOKUP(Y17,EERR!$B$19:$F$81,5,0)</f>
        <v>6915528868</v>
      </c>
      <c r="AB17" s="487">
        <f t="shared" si="2"/>
        <v>0</v>
      </c>
      <c r="AE17" s="485" t="s">
        <v>1322</v>
      </c>
    </row>
    <row r="18" spans="1:31" s="264" customFormat="1" hidden="1">
      <c r="A18" s="264" t="s">
        <v>906</v>
      </c>
      <c r="B18" s="731">
        <v>4020602</v>
      </c>
      <c r="C18" s="732" t="s">
        <v>1558</v>
      </c>
      <c r="D18" s="732" t="s">
        <v>1153</v>
      </c>
      <c r="E18" s="732" t="s">
        <v>1041</v>
      </c>
      <c r="F18" s="733">
        <v>231593296</v>
      </c>
      <c r="G18" s="733">
        <v>231593296</v>
      </c>
      <c r="H18" s="733">
        <v>29445.24</v>
      </c>
      <c r="I18" s="733">
        <v>7865.2201849942467</v>
      </c>
      <c r="J18" s="264" t="s">
        <v>218</v>
      </c>
      <c r="P18" s="485">
        <v>6</v>
      </c>
      <c r="S18" s="506">
        <f t="shared" si="0"/>
        <v>231593296</v>
      </c>
      <c r="Y18" s="264" t="s">
        <v>306</v>
      </c>
      <c r="Z18" s="468">
        <f t="shared" si="1"/>
        <v>6325549892</v>
      </c>
      <c r="AA18" s="264">
        <f>+VLOOKUP(Y18,EERR!$B$19:$F$81,5,0)</f>
        <v>6325549892</v>
      </c>
      <c r="AB18" s="469">
        <f t="shared" si="2"/>
        <v>0</v>
      </c>
      <c r="AE18" s="264" t="s">
        <v>1322</v>
      </c>
    </row>
    <row r="19" spans="1:31" s="264" customFormat="1" hidden="1">
      <c r="A19" s="264" t="s">
        <v>906</v>
      </c>
      <c r="B19" s="731">
        <v>403010101</v>
      </c>
      <c r="C19" s="732" t="s">
        <v>1559</v>
      </c>
      <c r="D19" s="732" t="s">
        <v>1154</v>
      </c>
      <c r="E19" s="732" t="s">
        <v>1041</v>
      </c>
      <c r="F19" s="733">
        <v>24000000</v>
      </c>
      <c r="G19" s="733">
        <v>24000000</v>
      </c>
      <c r="H19" s="733">
        <v>3114.55</v>
      </c>
      <c r="I19" s="733">
        <v>7705.7680884879028</v>
      </c>
      <c r="J19" s="264" t="s">
        <v>130</v>
      </c>
      <c r="K19" s="264" t="s">
        <v>128</v>
      </c>
      <c r="P19" s="485">
        <v>6</v>
      </c>
      <c r="S19" s="506">
        <f t="shared" si="0"/>
        <v>24000000</v>
      </c>
      <c r="Y19" s="264" t="s">
        <v>230</v>
      </c>
      <c r="Z19" s="468">
        <f t="shared" si="1"/>
        <v>-1311913651</v>
      </c>
      <c r="AA19" s="264">
        <f>+VLOOKUP(Y19,EERR!$B$19:$F$81,5,0)</f>
        <v>-1311913651</v>
      </c>
      <c r="AB19" s="469">
        <f t="shared" si="2"/>
        <v>0</v>
      </c>
      <c r="AE19" s="264" t="s">
        <v>1322</v>
      </c>
    </row>
    <row r="20" spans="1:31" s="264" customFormat="1" hidden="1">
      <c r="A20" s="264" t="s">
        <v>906</v>
      </c>
      <c r="B20" s="731">
        <v>403010102</v>
      </c>
      <c r="C20" s="732" t="s">
        <v>1560</v>
      </c>
      <c r="D20" s="732" t="s">
        <v>1155</v>
      </c>
      <c r="E20" s="732" t="s">
        <v>1041</v>
      </c>
      <c r="F20" s="733">
        <v>1200000</v>
      </c>
      <c r="G20" s="733">
        <v>1200000</v>
      </c>
      <c r="H20" s="733">
        <v>156.18</v>
      </c>
      <c r="I20" s="733">
        <v>7683.4421820975795</v>
      </c>
      <c r="J20" s="264" t="s">
        <v>217</v>
      </c>
      <c r="P20" s="485">
        <v>6</v>
      </c>
      <c r="S20" s="506">
        <f t="shared" si="0"/>
        <v>1200000</v>
      </c>
      <c r="Y20" s="264" t="s">
        <v>226</v>
      </c>
      <c r="Z20" s="468">
        <f t="shared" si="1"/>
        <v>-760410673</v>
      </c>
      <c r="AA20" s="264">
        <f>+VLOOKUP(Y20,EERR!$B$19:$F$81,5,0)</f>
        <v>-760410673</v>
      </c>
      <c r="AB20" s="469">
        <f t="shared" si="2"/>
        <v>0</v>
      </c>
      <c r="AE20" s="264" t="s">
        <v>1322</v>
      </c>
    </row>
    <row r="21" spans="1:31" s="264" customFormat="1" hidden="1">
      <c r="A21" s="264" t="s">
        <v>906</v>
      </c>
      <c r="B21" s="731">
        <v>403010103</v>
      </c>
      <c r="C21" s="732" t="s">
        <v>1561</v>
      </c>
      <c r="D21" s="732" t="s">
        <v>1156</v>
      </c>
      <c r="E21" s="732" t="s">
        <v>1043</v>
      </c>
      <c r="F21" s="733">
        <v>19189925.710000001</v>
      </c>
      <c r="G21" s="733">
        <v>75347319</v>
      </c>
      <c r="H21" s="733">
        <v>9578.31</v>
      </c>
      <c r="I21" s="733">
        <v>7866.4523282290929</v>
      </c>
      <c r="J21" s="264" t="s">
        <v>130</v>
      </c>
      <c r="K21" s="264" t="s">
        <v>1910</v>
      </c>
      <c r="P21" s="485">
        <v>6</v>
      </c>
      <c r="S21" s="506">
        <f t="shared" si="0"/>
        <v>75347319</v>
      </c>
      <c r="Y21" s="264" t="s">
        <v>229</v>
      </c>
      <c r="Z21" s="468">
        <f t="shared" si="1"/>
        <v>-390338036</v>
      </c>
      <c r="AA21" s="264">
        <f>+VLOOKUP(Y21,EERR!$B$19:$F$81,5,0)</f>
        <v>-390338036</v>
      </c>
      <c r="AB21" s="469">
        <f t="shared" si="2"/>
        <v>0</v>
      </c>
      <c r="AE21" s="264" t="s">
        <v>1322</v>
      </c>
    </row>
    <row r="22" spans="1:31" s="264" customFormat="1" hidden="1">
      <c r="A22" s="264" t="s">
        <v>906</v>
      </c>
      <c r="B22" s="731">
        <v>403010104</v>
      </c>
      <c r="C22" s="732" t="s">
        <v>1562</v>
      </c>
      <c r="D22" s="732" t="s">
        <v>908</v>
      </c>
      <c r="E22" s="732" t="s">
        <v>1041</v>
      </c>
      <c r="F22" s="733">
        <v>119759917</v>
      </c>
      <c r="G22" s="733">
        <v>119759917</v>
      </c>
      <c r="H22" s="733">
        <v>15586.43</v>
      </c>
      <c r="I22" s="733">
        <v>7683.601504642179</v>
      </c>
      <c r="J22" s="264" t="s">
        <v>130</v>
      </c>
      <c r="K22" s="264" t="s">
        <v>915</v>
      </c>
      <c r="P22" s="485">
        <v>6</v>
      </c>
      <c r="S22" s="506">
        <f t="shared" si="0"/>
        <v>119759917</v>
      </c>
      <c r="Y22" s="264" t="s">
        <v>231</v>
      </c>
      <c r="Z22" s="468">
        <f t="shared" si="1"/>
        <v>0</v>
      </c>
      <c r="AA22" s="264" t="e">
        <f>+VLOOKUP(Y22,EERR!$B$19:$F$81,5,0)</f>
        <v>#N/A</v>
      </c>
      <c r="AB22" s="469" t="e">
        <f t="shared" si="2"/>
        <v>#N/A</v>
      </c>
      <c r="AE22" s="264" t="s">
        <v>1322</v>
      </c>
    </row>
    <row r="23" spans="1:31" s="264" customFormat="1" hidden="1">
      <c r="A23" s="264" t="s">
        <v>906</v>
      </c>
      <c r="B23" s="731">
        <v>403010105</v>
      </c>
      <c r="C23" s="732" t="s">
        <v>1563</v>
      </c>
      <c r="D23" s="732" t="s">
        <v>909</v>
      </c>
      <c r="E23" s="732" t="s">
        <v>1043</v>
      </c>
      <c r="F23" s="733">
        <v>90948225.5</v>
      </c>
      <c r="G23" s="733">
        <v>145274486</v>
      </c>
      <c r="H23" s="733">
        <v>18790.259999999998</v>
      </c>
      <c r="I23" s="733">
        <v>7731.371785169551</v>
      </c>
      <c r="J23" s="264" t="s">
        <v>130</v>
      </c>
      <c r="K23" s="264" t="s">
        <v>962</v>
      </c>
      <c r="P23" s="485">
        <v>6</v>
      </c>
      <c r="S23" s="506">
        <f t="shared" si="0"/>
        <v>145274486</v>
      </c>
      <c r="Y23" s="264" t="s">
        <v>232</v>
      </c>
      <c r="Z23" s="468">
        <f t="shared" si="1"/>
        <v>-9225339583</v>
      </c>
      <c r="AA23" s="264">
        <f>+VLOOKUP(Y23,EERR!$B$19:$F$81,5,0)</f>
        <v>-9225339583</v>
      </c>
      <c r="AB23" s="469">
        <f t="shared" si="2"/>
        <v>0</v>
      </c>
      <c r="AE23" s="264" t="s">
        <v>1322</v>
      </c>
    </row>
    <row r="24" spans="1:31" s="264" customFormat="1" hidden="1">
      <c r="A24" s="264" t="s">
        <v>906</v>
      </c>
      <c r="B24" s="731">
        <v>403010106</v>
      </c>
      <c r="C24" s="732" t="s">
        <v>1564</v>
      </c>
      <c r="D24" s="732" t="s">
        <v>913</v>
      </c>
      <c r="E24" s="732" t="s">
        <v>1041</v>
      </c>
      <c r="F24" s="733">
        <v>309091</v>
      </c>
      <c r="G24" s="733">
        <v>309091</v>
      </c>
      <c r="H24" s="733">
        <v>40.229999999999997</v>
      </c>
      <c r="I24" s="733">
        <v>7683.0971911508832</v>
      </c>
      <c r="J24" s="264" t="s">
        <v>130</v>
      </c>
      <c r="K24" s="264" t="s">
        <v>1759</v>
      </c>
      <c r="P24" s="485">
        <v>6</v>
      </c>
      <c r="S24" s="506">
        <f t="shared" si="0"/>
        <v>309091</v>
      </c>
      <c r="Y24" s="264" t="s">
        <v>234</v>
      </c>
      <c r="Z24" s="468">
        <f t="shared" si="1"/>
        <v>-224437055</v>
      </c>
      <c r="AA24" s="264">
        <f>+VLOOKUP(Y24,EERR!$B$19:$F$81,5,0)</f>
        <v>-224437055</v>
      </c>
      <c r="AB24" s="469">
        <f t="shared" si="2"/>
        <v>0</v>
      </c>
      <c r="AE24" s="264" t="s">
        <v>1322</v>
      </c>
    </row>
    <row r="25" spans="1:31" s="264" customFormat="1" hidden="1">
      <c r="A25" s="264" t="s">
        <v>906</v>
      </c>
      <c r="B25" s="731">
        <v>403010107</v>
      </c>
      <c r="C25" s="732" t="s">
        <v>1832</v>
      </c>
      <c r="D25" s="732" t="s">
        <v>1833</v>
      </c>
      <c r="E25" s="732" t="s">
        <v>1043</v>
      </c>
      <c r="F25" s="733">
        <v>3500</v>
      </c>
      <c r="G25" s="733">
        <v>27679925</v>
      </c>
      <c r="H25" s="733">
        <v>3500</v>
      </c>
      <c r="I25" s="733">
        <v>7908.55</v>
      </c>
      <c r="J25" s="264" t="s">
        <v>130</v>
      </c>
      <c r="K25" s="264" t="s">
        <v>1759</v>
      </c>
      <c r="P25" s="485">
        <v>6</v>
      </c>
      <c r="S25" s="506">
        <f t="shared" si="0"/>
        <v>27679925</v>
      </c>
      <c r="Y25" s="264" t="s">
        <v>146</v>
      </c>
      <c r="Z25" s="468">
        <f t="shared" si="1"/>
        <v>-75502724</v>
      </c>
      <c r="AA25" s="264">
        <f>+VLOOKUP(Y25,EERR!$B$19:$F$81,5,0)</f>
        <v>-75502724</v>
      </c>
      <c r="AB25" s="469">
        <f t="shared" si="2"/>
        <v>0</v>
      </c>
      <c r="AE25" s="264" t="s">
        <v>1322</v>
      </c>
    </row>
    <row r="26" spans="1:31" s="264" customFormat="1" hidden="1">
      <c r="A26" s="264" t="s">
        <v>906</v>
      </c>
      <c r="B26" s="731">
        <v>403010108</v>
      </c>
      <c r="C26" s="732" t="s">
        <v>1834</v>
      </c>
      <c r="D26" s="732" t="s">
        <v>1835</v>
      </c>
      <c r="E26" s="732" t="s">
        <v>1041</v>
      </c>
      <c r="F26" s="733">
        <v>27720560</v>
      </c>
      <c r="G26" s="733">
        <v>27720560</v>
      </c>
      <c r="H26" s="733">
        <v>3500</v>
      </c>
      <c r="I26" s="733">
        <v>7920.16</v>
      </c>
      <c r="J26" s="264" t="s">
        <v>130</v>
      </c>
      <c r="K26" s="264" t="s">
        <v>1759</v>
      </c>
      <c r="P26" s="485">
        <v>6</v>
      </c>
      <c r="S26" s="506">
        <f t="shared" si="0"/>
        <v>27720560</v>
      </c>
      <c r="Y26" s="264" t="s">
        <v>236</v>
      </c>
      <c r="Z26" s="468">
        <f t="shared" si="1"/>
        <v>0</v>
      </c>
      <c r="AA26" s="264">
        <f>+VLOOKUP(Y26,EERR!$B$19:$F$81,5,0)</f>
        <v>0</v>
      </c>
      <c r="AB26" s="469">
        <f t="shared" si="2"/>
        <v>0</v>
      </c>
      <c r="AE26" s="264" t="s">
        <v>1322</v>
      </c>
    </row>
    <row r="27" spans="1:31" s="470" customFormat="1" hidden="1">
      <c r="A27" s="470" t="s">
        <v>906</v>
      </c>
      <c r="B27" s="731">
        <v>403010114</v>
      </c>
      <c r="C27" s="735" t="s">
        <v>1836</v>
      </c>
      <c r="D27" s="735" t="s">
        <v>1837</v>
      </c>
      <c r="E27" s="735" t="s">
        <v>1041</v>
      </c>
      <c r="F27" s="736">
        <v>2173973</v>
      </c>
      <c r="G27" s="736">
        <v>2173973</v>
      </c>
      <c r="H27" s="736">
        <v>274.49</v>
      </c>
      <c r="I27" s="736">
        <v>7920.044446063609</v>
      </c>
      <c r="J27" s="264" t="s">
        <v>130</v>
      </c>
      <c r="K27" s="264" t="s">
        <v>1759</v>
      </c>
      <c r="P27" s="485">
        <v>6</v>
      </c>
      <c r="S27" s="506">
        <f t="shared" si="0"/>
        <v>2173973</v>
      </c>
      <c r="Y27" s="470" t="s">
        <v>233</v>
      </c>
      <c r="Z27" s="471">
        <f t="shared" si="1"/>
        <v>-3757949819</v>
      </c>
      <c r="AA27" s="470">
        <f>+VLOOKUP(Y27,EERR!$B$19:$F$81,5,0)</f>
        <v>-3757949819</v>
      </c>
      <c r="AB27" s="472">
        <f t="shared" si="2"/>
        <v>0</v>
      </c>
      <c r="AE27" s="470" t="s">
        <v>1322</v>
      </c>
    </row>
    <row r="28" spans="1:31" s="470" customFormat="1" hidden="1">
      <c r="A28" s="470" t="s">
        <v>906</v>
      </c>
      <c r="B28" s="731">
        <v>403010115</v>
      </c>
      <c r="C28" s="735" t="s">
        <v>1565</v>
      </c>
      <c r="D28" s="735" t="s">
        <v>1157</v>
      </c>
      <c r="E28" s="735" t="s">
        <v>1041</v>
      </c>
      <c r="F28" s="736">
        <v>112525479</v>
      </c>
      <c r="G28" s="736">
        <v>112525479</v>
      </c>
      <c r="H28" s="736">
        <v>14644.89</v>
      </c>
      <c r="I28" s="736">
        <v>7683.6001499499143</v>
      </c>
      <c r="J28" s="470" t="s">
        <v>223</v>
      </c>
      <c r="L28" s="470" t="s">
        <v>1002</v>
      </c>
      <c r="P28" s="485">
        <v>6</v>
      </c>
      <c r="S28" s="506">
        <f t="shared" si="0"/>
        <v>112525479</v>
      </c>
      <c r="Y28" s="470" t="s">
        <v>237</v>
      </c>
      <c r="Z28" s="471">
        <f t="shared" si="1"/>
        <v>-2351750347</v>
      </c>
      <c r="AA28" s="470">
        <f>+VLOOKUP(Y28,EERR!$B$19:$F$81,5,0)</f>
        <v>-2351750347</v>
      </c>
      <c r="AB28" s="472">
        <f t="shared" si="2"/>
        <v>0</v>
      </c>
      <c r="AE28" s="470" t="s">
        <v>1322</v>
      </c>
    </row>
    <row r="29" spans="1:31" s="264" customFormat="1" hidden="1">
      <c r="A29" s="264" t="s">
        <v>906</v>
      </c>
      <c r="B29" s="731">
        <v>403010116</v>
      </c>
      <c r="C29" s="732" t="s">
        <v>1566</v>
      </c>
      <c r="D29" s="732" t="s">
        <v>1158</v>
      </c>
      <c r="E29" s="732" t="s">
        <v>1041</v>
      </c>
      <c r="F29" s="733">
        <v>26808123</v>
      </c>
      <c r="G29" s="733">
        <v>26808123</v>
      </c>
      <c r="H29" s="733">
        <v>3488.44</v>
      </c>
      <c r="I29" s="733">
        <v>7684.8456616711192</v>
      </c>
      <c r="J29" s="264" t="s">
        <v>223</v>
      </c>
      <c r="L29" s="264" t="s">
        <v>1002</v>
      </c>
      <c r="P29" s="485">
        <v>6</v>
      </c>
      <c r="S29" s="506">
        <f t="shared" si="0"/>
        <v>26808123</v>
      </c>
      <c r="Y29" s="264" t="s">
        <v>239</v>
      </c>
      <c r="Z29" s="468">
        <f t="shared" si="1"/>
        <v>-545395010</v>
      </c>
      <c r="AA29" s="264">
        <f>+VLOOKUP(Y29,EERR!$B$19:$F$81,5,0)</f>
        <v>-545395010</v>
      </c>
      <c r="AB29" s="469">
        <f t="shared" si="2"/>
        <v>0</v>
      </c>
      <c r="AE29" s="264" t="s">
        <v>1322</v>
      </c>
    </row>
    <row r="30" spans="1:31" s="264" customFormat="1" hidden="1">
      <c r="B30" s="731"/>
      <c r="C30" s="732" t="s">
        <v>1567</v>
      </c>
      <c r="D30" s="732" t="s">
        <v>1159</v>
      </c>
      <c r="E30" s="732" t="s">
        <v>1043</v>
      </c>
      <c r="F30" s="733">
        <v>1804.1399999999999</v>
      </c>
      <c r="G30" s="733">
        <v>14035250</v>
      </c>
      <c r="H30" s="733">
        <v>1804.1399999999999</v>
      </c>
      <c r="I30" s="733">
        <v>7779.468333943043</v>
      </c>
      <c r="J30" s="264" t="s">
        <v>223</v>
      </c>
      <c r="L30" s="264" t="s">
        <v>1002</v>
      </c>
      <c r="P30" s="485">
        <v>6</v>
      </c>
      <c r="S30" s="506">
        <f t="shared" si="0"/>
        <v>14035250</v>
      </c>
      <c r="Y30" s="264" t="s">
        <v>242</v>
      </c>
      <c r="Z30" s="468">
        <f t="shared" si="1"/>
        <v>-7382815</v>
      </c>
      <c r="AA30" s="264">
        <f>+VLOOKUP(Y30,EERR!$B$19:$F$81,5,0)</f>
        <v>-7382815</v>
      </c>
      <c r="AB30" s="469">
        <f t="shared" si="2"/>
        <v>0</v>
      </c>
      <c r="AE30" s="264" t="s">
        <v>1322</v>
      </c>
    </row>
    <row r="31" spans="1:31" s="485" customFormat="1" ht="18">
      <c r="A31" s="264" t="s">
        <v>906</v>
      </c>
      <c r="B31" s="731">
        <v>403010117</v>
      </c>
      <c r="C31" s="732" t="s">
        <v>1568</v>
      </c>
      <c r="D31" s="732" t="s">
        <v>126</v>
      </c>
      <c r="E31" s="732" t="s">
        <v>1041</v>
      </c>
      <c r="F31" s="733">
        <v>618223348</v>
      </c>
      <c r="G31" s="733">
        <v>618223348</v>
      </c>
      <c r="H31" s="733">
        <v>80376.55</v>
      </c>
      <c r="I31" s="733">
        <v>7691.5885043585467</v>
      </c>
      <c r="J31" s="264" t="s">
        <v>130</v>
      </c>
      <c r="K31" s="264" t="s">
        <v>1759</v>
      </c>
      <c r="L31" s="264" t="s">
        <v>126</v>
      </c>
      <c r="P31" s="485">
        <v>6</v>
      </c>
      <c r="S31" s="506">
        <f t="shared" si="0"/>
        <v>618223348</v>
      </c>
      <c r="Y31" s="514" t="s">
        <v>1308</v>
      </c>
      <c r="Z31" s="486">
        <f t="shared" si="1"/>
        <v>-5100311130</v>
      </c>
      <c r="AA31" s="485">
        <f>+VLOOKUP(Y31,EERR!$B$19:$F$81,5,0)</f>
        <v>-5100311130</v>
      </c>
      <c r="AB31" s="487">
        <f t="shared" si="2"/>
        <v>0</v>
      </c>
      <c r="AE31" s="485" t="s">
        <v>1322</v>
      </c>
    </row>
    <row r="32" spans="1:31" s="485" customFormat="1" ht="15">
      <c r="A32" s="264" t="s">
        <v>906</v>
      </c>
      <c r="B32" s="731">
        <v>403010118</v>
      </c>
      <c r="C32" s="732" t="s">
        <v>1569</v>
      </c>
      <c r="D32" s="732" t="s">
        <v>1160</v>
      </c>
      <c r="E32" s="732" t="s">
        <v>1043</v>
      </c>
      <c r="F32" s="733">
        <v>922.72</v>
      </c>
      <c r="G32" s="733">
        <v>7204164</v>
      </c>
      <c r="H32" s="733">
        <v>922.72</v>
      </c>
      <c r="I32" s="733">
        <v>7807.5299115658054</v>
      </c>
      <c r="J32" s="264" t="s">
        <v>130</v>
      </c>
      <c r="K32" s="264" t="s">
        <v>1759</v>
      </c>
      <c r="L32" s="264" t="s">
        <v>126</v>
      </c>
      <c r="P32" s="485">
        <v>6</v>
      </c>
      <c r="S32" s="506">
        <f t="shared" si="0"/>
        <v>7204164</v>
      </c>
      <c r="Y32" s="513"/>
      <c r="Z32" s="486">
        <f>SUM(Z7:Z31)</f>
        <v>4234789859</v>
      </c>
      <c r="AA32" s="486" t="e">
        <f>SUM(AA7:AA31)</f>
        <v>#N/A</v>
      </c>
      <c r="AE32" s="485" t="s">
        <v>1322</v>
      </c>
    </row>
    <row r="33" spans="1:31" s="264" customFormat="1" ht="15" hidden="1">
      <c r="A33" s="264" t="s">
        <v>906</v>
      </c>
      <c r="B33" s="731">
        <v>403010129</v>
      </c>
      <c r="C33" s="732" t="s">
        <v>1570</v>
      </c>
      <c r="D33" s="732" t="s">
        <v>1161</v>
      </c>
      <c r="E33" s="732" t="s">
        <v>1041</v>
      </c>
      <c r="F33" s="733">
        <v>69761773</v>
      </c>
      <c r="G33" s="733">
        <v>69761773</v>
      </c>
      <c r="H33" s="733">
        <v>9052.43</v>
      </c>
      <c r="I33" s="733">
        <v>7706.4139684040638</v>
      </c>
      <c r="J33" s="264" t="s">
        <v>130</v>
      </c>
      <c r="K33" s="264" t="s">
        <v>915</v>
      </c>
      <c r="L33" s="264" t="s">
        <v>125</v>
      </c>
      <c r="P33" s="485">
        <v>6</v>
      </c>
      <c r="S33" s="506">
        <f t="shared" si="0"/>
        <v>69761773</v>
      </c>
      <c r="Y33"/>
      <c r="Z33" s="473">
        <f>+Z32-G243</f>
        <v>-27021638564</v>
      </c>
      <c r="AE33" s="264" t="s">
        <v>1322</v>
      </c>
    </row>
    <row r="34" spans="1:31" s="264" customFormat="1" ht="15" hidden="1">
      <c r="A34" s="264" t="s">
        <v>906</v>
      </c>
      <c r="B34" s="731">
        <v>403020101</v>
      </c>
      <c r="C34" s="732" t="s">
        <v>1838</v>
      </c>
      <c r="D34" s="732" t="s">
        <v>1839</v>
      </c>
      <c r="E34" s="732" t="s">
        <v>1043</v>
      </c>
      <c r="F34" s="733">
        <v>2753.4</v>
      </c>
      <c r="G34" s="733">
        <v>21591805</v>
      </c>
      <c r="H34" s="733">
        <v>2753.4</v>
      </c>
      <c r="I34" s="733">
        <v>7841.8700515726005</v>
      </c>
      <c r="J34" s="264" t="s">
        <v>130</v>
      </c>
      <c r="K34" s="264" t="s">
        <v>962</v>
      </c>
      <c r="L34" s="264" t="s">
        <v>125</v>
      </c>
      <c r="P34" s="485">
        <v>6</v>
      </c>
      <c r="S34" s="506">
        <f t="shared" si="0"/>
        <v>21591805</v>
      </c>
      <c r="Y34"/>
      <c r="AE34" s="264" t="s">
        <v>1322</v>
      </c>
    </row>
    <row r="35" spans="1:31" s="264" customFormat="1" ht="15" hidden="1">
      <c r="A35" s="264" t="s">
        <v>906</v>
      </c>
      <c r="B35" s="731">
        <v>403020102</v>
      </c>
      <c r="C35" s="732" t="s">
        <v>1571</v>
      </c>
      <c r="D35" s="732" t="s">
        <v>1162</v>
      </c>
      <c r="E35" s="732" t="s">
        <v>1041</v>
      </c>
      <c r="F35" s="733">
        <v>423162414</v>
      </c>
      <c r="G35" s="733">
        <v>423162414</v>
      </c>
      <c r="H35" s="733">
        <v>54075.81</v>
      </c>
      <c r="I35" s="733">
        <v>7825.3550709642632</v>
      </c>
      <c r="J35" s="470" t="s">
        <v>223</v>
      </c>
      <c r="L35" s="264" t="s">
        <v>127</v>
      </c>
      <c r="P35" s="485">
        <v>6</v>
      </c>
      <c r="S35" s="506">
        <f t="shared" si="0"/>
        <v>423162414</v>
      </c>
      <c r="Y35"/>
      <c r="AE35" s="264" t="s">
        <v>1322</v>
      </c>
    </row>
    <row r="36" spans="1:31" s="264" customFormat="1" ht="15">
      <c r="A36" s="264" t="s">
        <v>906</v>
      </c>
      <c r="B36" s="731">
        <v>403020103</v>
      </c>
      <c r="C36" s="732" t="s">
        <v>1840</v>
      </c>
      <c r="D36" s="732" t="s">
        <v>1841</v>
      </c>
      <c r="E36" s="732" t="s">
        <v>1043</v>
      </c>
      <c r="F36" s="733">
        <v>40713.199999999997</v>
      </c>
      <c r="G36" s="733">
        <v>318608343</v>
      </c>
      <c r="H36" s="733">
        <v>40713.199999999997</v>
      </c>
      <c r="I36" s="733">
        <v>7825.676758397768</v>
      </c>
      <c r="J36" s="264" t="s">
        <v>130</v>
      </c>
      <c r="K36" s="264" t="s">
        <v>962</v>
      </c>
      <c r="L36" s="264" t="s">
        <v>126</v>
      </c>
      <c r="P36" s="485">
        <v>6</v>
      </c>
      <c r="S36" s="506">
        <f t="shared" si="0"/>
        <v>318608343</v>
      </c>
      <c r="Y36"/>
      <c r="AE36" s="264" t="s">
        <v>1322</v>
      </c>
    </row>
    <row r="37" spans="1:31" s="264" customFormat="1" ht="15" hidden="1">
      <c r="A37" s="264" t="s">
        <v>906</v>
      </c>
      <c r="B37" s="731">
        <v>403020104</v>
      </c>
      <c r="C37" s="732" t="s">
        <v>1572</v>
      </c>
      <c r="D37" s="732" t="s">
        <v>1163</v>
      </c>
      <c r="E37" s="732" t="s">
        <v>1041</v>
      </c>
      <c r="F37" s="733">
        <v>603250868</v>
      </c>
      <c r="G37" s="733">
        <v>603250868</v>
      </c>
      <c r="H37" s="733">
        <v>79334.320000000007</v>
      </c>
      <c r="I37" s="733">
        <v>7603.9079682034198</v>
      </c>
      <c r="J37" s="264" t="s">
        <v>220</v>
      </c>
      <c r="P37" s="485">
        <v>6</v>
      </c>
      <c r="S37" s="506">
        <f t="shared" si="0"/>
        <v>603250868</v>
      </c>
      <c r="Y37"/>
      <c r="AE37" s="264" t="s">
        <v>1322</v>
      </c>
    </row>
    <row r="38" spans="1:31" s="264" customFormat="1" ht="15" hidden="1">
      <c r="A38" s="264" t="s">
        <v>906</v>
      </c>
      <c r="B38" s="731">
        <v>403020105</v>
      </c>
      <c r="C38" s="732" t="s">
        <v>1573</v>
      </c>
      <c r="D38" s="732" t="s">
        <v>1164</v>
      </c>
      <c r="E38" s="732" t="s">
        <v>1041</v>
      </c>
      <c r="F38" s="733">
        <v>698598603</v>
      </c>
      <c r="G38" s="733">
        <v>695229928</v>
      </c>
      <c r="H38" s="733">
        <v>90281.65</v>
      </c>
      <c r="I38" s="733">
        <v>7700.678133374834</v>
      </c>
      <c r="J38" s="264" t="s">
        <v>220</v>
      </c>
      <c r="P38" s="485">
        <v>6</v>
      </c>
      <c r="S38" s="506">
        <f t="shared" si="0"/>
        <v>695229928</v>
      </c>
      <c r="Y38"/>
      <c r="AE38" s="264" t="s">
        <v>1322</v>
      </c>
    </row>
    <row r="39" spans="1:31" s="264" customFormat="1" ht="15" hidden="1">
      <c r="A39" s="264" t="s">
        <v>906</v>
      </c>
      <c r="B39" s="731">
        <v>403020106</v>
      </c>
      <c r="C39" s="732" t="s">
        <v>1574</v>
      </c>
      <c r="D39" s="732" t="s">
        <v>1165</v>
      </c>
      <c r="E39" s="732" t="s">
        <v>1041</v>
      </c>
      <c r="F39" s="733">
        <v>299692272</v>
      </c>
      <c r="G39" s="733">
        <v>299692272</v>
      </c>
      <c r="H39" s="733">
        <v>38679.199999999997</v>
      </c>
      <c r="I39" s="733">
        <v>7748.150737347205</v>
      </c>
      <c r="J39" s="264" t="s">
        <v>220</v>
      </c>
      <c r="P39" s="485">
        <v>6</v>
      </c>
      <c r="S39" s="506">
        <f t="shared" si="0"/>
        <v>299692272</v>
      </c>
      <c r="Y39"/>
      <c r="AE39" s="264" t="s">
        <v>1322</v>
      </c>
    </row>
    <row r="40" spans="1:31" s="264" customFormat="1" ht="15" hidden="1">
      <c r="A40" s="264" t="s">
        <v>906</v>
      </c>
      <c r="B40" s="731">
        <v>403020107</v>
      </c>
      <c r="C40" s="732" t="s">
        <v>1575</v>
      </c>
      <c r="D40" s="732" t="s">
        <v>1166</v>
      </c>
      <c r="E40" s="732" t="s">
        <v>1041</v>
      </c>
      <c r="F40" s="733">
        <v>48413247</v>
      </c>
      <c r="G40" s="733">
        <v>48413247</v>
      </c>
      <c r="H40" s="733">
        <v>6530.630000000001</v>
      </c>
      <c r="I40" s="733">
        <v>7413.2582920790173</v>
      </c>
      <c r="J40" s="264" t="s">
        <v>220</v>
      </c>
      <c r="P40" s="485">
        <v>6</v>
      </c>
      <c r="S40" s="506">
        <f t="shared" si="0"/>
        <v>48413247</v>
      </c>
      <c r="Y40"/>
      <c r="AE40" s="264" t="s">
        <v>1322</v>
      </c>
    </row>
    <row r="41" spans="1:31" s="264" customFormat="1" ht="15" hidden="1">
      <c r="A41" s="264" t="s">
        <v>906</v>
      </c>
      <c r="B41" s="731">
        <v>403020108</v>
      </c>
      <c r="C41" s="732" t="s">
        <v>1576</v>
      </c>
      <c r="D41" s="732" t="s">
        <v>1167</v>
      </c>
      <c r="E41" s="732" t="s">
        <v>1041</v>
      </c>
      <c r="F41" s="733">
        <v>74277772</v>
      </c>
      <c r="G41" s="733">
        <v>74277772</v>
      </c>
      <c r="H41" s="733">
        <v>9535.9700000000012</v>
      </c>
      <c r="I41" s="733">
        <v>7789.2203939399969</v>
      </c>
      <c r="J41" s="264" t="s">
        <v>220</v>
      </c>
      <c r="P41" s="485">
        <v>6</v>
      </c>
      <c r="S41" s="506">
        <f t="shared" si="0"/>
        <v>74277772</v>
      </c>
      <c r="Y41"/>
      <c r="AE41" s="264" t="s">
        <v>1322</v>
      </c>
    </row>
    <row r="42" spans="1:31" s="264" customFormat="1" ht="15" hidden="1">
      <c r="A42" s="264" t="s">
        <v>906</v>
      </c>
      <c r="B42" s="731">
        <v>403020117</v>
      </c>
      <c r="C42" s="732" t="s">
        <v>1577</v>
      </c>
      <c r="D42" s="732" t="s">
        <v>1168</v>
      </c>
      <c r="E42" s="732" t="s">
        <v>1041</v>
      </c>
      <c r="F42" s="733">
        <v>1621416</v>
      </c>
      <c r="G42" s="733">
        <v>1621416</v>
      </c>
      <c r="H42" s="733">
        <v>205.28000000000003</v>
      </c>
      <c r="I42" s="733">
        <v>7898.5580670303962</v>
      </c>
      <c r="J42" s="264" t="s">
        <v>220</v>
      </c>
      <c r="P42" s="485">
        <v>6</v>
      </c>
      <c r="S42" s="506">
        <f t="shared" si="0"/>
        <v>1621416</v>
      </c>
      <c r="Y42"/>
      <c r="AE42" s="264" t="s">
        <v>1322</v>
      </c>
    </row>
    <row r="43" spans="1:31" s="264" customFormat="1" ht="15" hidden="1">
      <c r="A43" s="264" t="s">
        <v>906</v>
      </c>
      <c r="B43" s="731">
        <v>403020129</v>
      </c>
      <c r="C43" s="732" t="s">
        <v>1578</v>
      </c>
      <c r="D43" s="732" t="s">
        <v>1169</v>
      </c>
      <c r="E43" s="732" t="s">
        <v>1041</v>
      </c>
      <c r="F43" s="733">
        <v>1562000</v>
      </c>
      <c r="G43" s="733">
        <v>1562000</v>
      </c>
      <c r="H43" s="733">
        <v>200.11</v>
      </c>
      <c r="I43" s="733">
        <v>7805.7068612263247</v>
      </c>
      <c r="J43" s="264" t="s">
        <v>220</v>
      </c>
      <c r="P43" s="485">
        <v>6</v>
      </c>
      <c r="S43" s="506">
        <f t="shared" si="0"/>
        <v>1562000</v>
      </c>
      <c r="Y43"/>
      <c r="AE43" s="264" t="s">
        <v>1322</v>
      </c>
    </row>
    <row r="44" spans="1:31" s="264" customFormat="1" ht="15" hidden="1">
      <c r="A44" s="264" t="s">
        <v>906</v>
      </c>
      <c r="B44" s="731">
        <v>403020201</v>
      </c>
      <c r="C44" s="732" t="s">
        <v>1579</v>
      </c>
      <c r="D44" s="732" t="s">
        <v>1170</v>
      </c>
      <c r="E44" s="732" t="s">
        <v>1041</v>
      </c>
      <c r="F44" s="733">
        <v>25718490</v>
      </c>
      <c r="G44" s="733">
        <v>25718490</v>
      </c>
      <c r="H44" s="733">
        <v>3535.4799999999996</v>
      </c>
      <c r="I44" s="733">
        <v>7274.3983843777942</v>
      </c>
      <c r="J44" s="264" t="s">
        <v>220</v>
      </c>
      <c r="P44" s="485">
        <v>6</v>
      </c>
      <c r="S44" s="506">
        <f t="shared" si="0"/>
        <v>25718490</v>
      </c>
      <c r="Y44"/>
      <c r="AE44" s="264" t="s">
        <v>1322</v>
      </c>
    </row>
    <row r="45" spans="1:31" s="264" customFormat="1" ht="15" hidden="1">
      <c r="A45" s="264" t="s">
        <v>906</v>
      </c>
      <c r="B45" s="731">
        <v>403020201</v>
      </c>
      <c r="C45" s="732" t="s">
        <v>1580</v>
      </c>
      <c r="D45" s="732" t="s">
        <v>912</v>
      </c>
      <c r="E45" s="732" t="s">
        <v>1041</v>
      </c>
      <c r="F45" s="733">
        <v>158337500</v>
      </c>
      <c r="G45" s="733">
        <v>158337500</v>
      </c>
      <c r="H45" s="733">
        <v>20796.53</v>
      </c>
      <c r="I45" s="733">
        <v>7613.6499694901031</v>
      </c>
      <c r="J45" s="264" t="s">
        <v>220</v>
      </c>
      <c r="P45" s="485">
        <v>6</v>
      </c>
      <c r="S45" s="506">
        <f t="shared" si="0"/>
        <v>158337500</v>
      </c>
      <c r="Y45"/>
      <c r="AE45" s="264" t="s">
        <v>1322</v>
      </c>
    </row>
    <row r="46" spans="1:31" s="264" customFormat="1" ht="15" hidden="1">
      <c r="A46" s="264" t="s">
        <v>906</v>
      </c>
      <c r="B46" s="731">
        <v>403020203</v>
      </c>
      <c r="C46" s="732" t="s">
        <v>1842</v>
      </c>
      <c r="D46" s="732" t="s">
        <v>1843</v>
      </c>
      <c r="E46" s="732" t="s">
        <v>1041</v>
      </c>
      <c r="F46" s="733">
        <v>0</v>
      </c>
      <c r="G46" s="733">
        <v>0</v>
      </c>
      <c r="H46" s="733">
        <v>-1.4500000000000455</v>
      </c>
      <c r="I46" s="733">
        <v>0</v>
      </c>
      <c r="J46" s="264" t="s">
        <v>222</v>
      </c>
      <c r="L46" s="264" t="s">
        <v>705</v>
      </c>
      <c r="P46" s="485">
        <v>6</v>
      </c>
      <c r="S46" s="506">
        <f t="shared" si="0"/>
        <v>0</v>
      </c>
      <c r="Y46"/>
      <c r="AE46" s="264" t="s">
        <v>1322</v>
      </c>
    </row>
    <row r="47" spans="1:31" s="264" customFormat="1" ht="15" hidden="1">
      <c r="A47" s="264" t="s">
        <v>906</v>
      </c>
      <c r="B47" s="731">
        <v>403020205</v>
      </c>
      <c r="C47" s="732" t="s">
        <v>1844</v>
      </c>
      <c r="D47" s="732" t="s">
        <v>1845</v>
      </c>
      <c r="E47" s="732" t="s">
        <v>1041</v>
      </c>
      <c r="F47" s="733">
        <v>333893940</v>
      </c>
      <c r="G47" s="733">
        <v>333893940</v>
      </c>
      <c r="H47" s="733">
        <v>42740.43</v>
      </c>
      <c r="I47" s="733">
        <v>7812.1333828414918</v>
      </c>
      <c r="J47" s="264" t="s">
        <v>222</v>
      </c>
      <c r="L47" s="264" t="s">
        <v>705</v>
      </c>
      <c r="P47" s="485">
        <v>6</v>
      </c>
      <c r="S47" s="506">
        <f t="shared" si="0"/>
        <v>333893940</v>
      </c>
      <c r="Y47"/>
      <c r="AE47" s="264" t="s">
        <v>1322</v>
      </c>
    </row>
    <row r="48" spans="1:31" s="264" customFormat="1" ht="15" hidden="1">
      <c r="A48" s="264" t="s">
        <v>906</v>
      </c>
      <c r="B48" s="731">
        <v>403030101</v>
      </c>
      <c r="C48" s="732" t="s">
        <v>1581</v>
      </c>
      <c r="D48" s="732" t="s">
        <v>1171</v>
      </c>
      <c r="E48" s="732" t="s">
        <v>1041</v>
      </c>
      <c r="F48" s="733">
        <v>2550517</v>
      </c>
      <c r="G48" s="733">
        <v>2550517</v>
      </c>
      <c r="H48" s="733">
        <v>327.38</v>
      </c>
      <c r="I48" s="733">
        <v>7790.6927729244308</v>
      </c>
      <c r="J48" s="264" t="s">
        <v>222</v>
      </c>
      <c r="L48" s="264" t="s">
        <v>704</v>
      </c>
      <c r="P48" s="485">
        <v>6</v>
      </c>
      <c r="S48" s="506">
        <f t="shared" si="0"/>
        <v>2550517</v>
      </c>
      <c r="Y48"/>
      <c r="AE48" s="264" t="s">
        <v>1322</v>
      </c>
    </row>
    <row r="49" spans="1:31" s="264" customFormat="1" ht="15" hidden="1">
      <c r="A49" s="264" t="s">
        <v>906</v>
      </c>
      <c r="B49" s="731">
        <v>403030102</v>
      </c>
      <c r="C49" s="732" t="s">
        <v>1582</v>
      </c>
      <c r="D49" s="732" t="s">
        <v>1172</v>
      </c>
      <c r="E49" s="732" t="s">
        <v>1041</v>
      </c>
      <c r="F49" s="733">
        <v>1328700</v>
      </c>
      <c r="G49" s="733">
        <v>1328700</v>
      </c>
      <c r="H49" s="733">
        <v>172.93</v>
      </c>
      <c r="I49" s="733">
        <v>7683.4557335337995</v>
      </c>
      <c r="J49" s="264" t="s">
        <v>222</v>
      </c>
      <c r="L49" s="264" t="s">
        <v>704</v>
      </c>
      <c r="P49" s="485">
        <v>6</v>
      </c>
      <c r="S49" s="506">
        <f t="shared" si="0"/>
        <v>1328700</v>
      </c>
      <c r="Y49"/>
      <c r="AE49" s="264" t="s">
        <v>1322</v>
      </c>
    </row>
    <row r="50" spans="1:31" s="264" customFormat="1" ht="15" hidden="1">
      <c r="A50" s="264" t="s">
        <v>906</v>
      </c>
      <c r="B50" s="731">
        <v>403030107</v>
      </c>
      <c r="C50" s="732" t="s">
        <v>1583</v>
      </c>
      <c r="D50" s="732" t="s">
        <v>1173</v>
      </c>
      <c r="E50" s="732" t="s">
        <v>1041</v>
      </c>
      <c r="F50" s="733">
        <v>13082602</v>
      </c>
      <c r="G50" s="733">
        <v>13082602</v>
      </c>
      <c r="H50" s="733">
        <v>1672.49</v>
      </c>
      <c r="I50" s="733">
        <v>7822.2303272366353</v>
      </c>
      <c r="J50" s="264" t="s">
        <v>222</v>
      </c>
      <c r="L50" s="264" t="s">
        <v>704</v>
      </c>
      <c r="P50" s="485">
        <v>6</v>
      </c>
      <c r="S50" s="506">
        <f t="shared" si="0"/>
        <v>13082602</v>
      </c>
      <c r="Y50"/>
      <c r="AE50" s="264" t="s">
        <v>1322</v>
      </c>
    </row>
    <row r="51" spans="1:31" s="264" customFormat="1" ht="15" hidden="1">
      <c r="A51" s="264" t="s">
        <v>906</v>
      </c>
      <c r="B51" s="731">
        <v>403030108</v>
      </c>
      <c r="C51" s="732" t="s">
        <v>1584</v>
      </c>
      <c r="D51" s="732" t="s">
        <v>1174</v>
      </c>
      <c r="E51" s="732" t="s">
        <v>1041</v>
      </c>
      <c r="F51" s="733">
        <v>747246907</v>
      </c>
      <c r="G51" s="733">
        <v>747246907</v>
      </c>
      <c r="H51" s="733">
        <v>96715.55</v>
      </c>
      <c r="I51" s="733">
        <v>7726.2333366247722</v>
      </c>
      <c r="J51" s="264" t="s">
        <v>219</v>
      </c>
      <c r="P51" s="485">
        <v>6</v>
      </c>
      <c r="S51" s="506">
        <f t="shared" si="0"/>
        <v>747246907</v>
      </c>
      <c r="Y51"/>
      <c r="AE51" s="264" t="s">
        <v>1322</v>
      </c>
    </row>
    <row r="52" spans="1:31" s="264" customFormat="1" ht="15" hidden="1">
      <c r="B52" s="731"/>
      <c r="C52" s="732" t="s">
        <v>1585</v>
      </c>
      <c r="D52" s="732" t="s">
        <v>1175</v>
      </c>
      <c r="E52" s="732" t="s">
        <v>1041</v>
      </c>
      <c r="F52" s="733">
        <v>65321932</v>
      </c>
      <c r="G52" s="733">
        <v>65321932</v>
      </c>
      <c r="H52" s="733">
        <v>8970</v>
      </c>
      <c r="I52" s="733">
        <v>7282.2666666666664</v>
      </c>
      <c r="J52" s="264" t="s">
        <v>219</v>
      </c>
      <c r="P52" s="485">
        <v>6</v>
      </c>
      <c r="S52" s="506">
        <f t="shared" si="0"/>
        <v>65321932</v>
      </c>
      <c r="Y52"/>
      <c r="AE52" s="264" t="s">
        <v>1322</v>
      </c>
    </row>
    <row r="53" spans="1:31" s="264" customFormat="1" ht="15" hidden="1">
      <c r="B53" s="731"/>
      <c r="C53" s="732" t="s">
        <v>1586</v>
      </c>
      <c r="D53" s="732" t="s">
        <v>1176</v>
      </c>
      <c r="E53" s="732" t="s">
        <v>1041</v>
      </c>
      <c r="F53" s="733">
        <v>17084933</v>
      </c>
      <c r="G53" s="733">
        <v>17084933</v>
      </c>
      <c r="H53" s="733">
        <v>2222.38</v>
      </c>
      <c r="I53" s="733">
        <v>7687.6740251442143</v>
      </c>
      <c r="J53" s="264" t="s">
        <v>219</v>
      </c>
      <c r="P53" s="485">
        <v>6</v>
      </c>
      <c r="S53" s="506">
        <f t="shared" si="0"/>
        <v>17084933</v>
      </c>
      <c r="Y53"/>
      <c r="AE53" s="264" t="s">
        <v>1322</v>
      </c>
    </row>
    <row r="54" spans="1:31" s="264" customFormat="1" ht="15" hidden="1">
      <c r="A54" s="264" t="s">
        <v>906</v>
      </c>
      <c r="B54" s="731">
        <v>403030109</v>
      </c>
      <c r="C54" s="732" t="s">
        <v>1587</v>
      </c>
      <c r="D54" s="732" t="s">
        <v>1177</v>
      </c>
      <c r="E54" s="732" t="s">
        <v>1041</v>
      </c>
      <c r="F54" s="733">
        <v>3201697</v>
      </c>
      <c r="G54" s="733">
        <v>3201697</v>
      </c>
      <c r="H54" s="733">
        <v>472.73</v>
      </c>
      <c r="I54" s="733">
        <v>6772.7815031836353</v>
      </c>
      <c r="J54" s="264" t="s">
        <v>219</v>
      </c>
      <c r="P54" s="485">
        <v>6</v>
      </c>
      <c r="S54" s="506">
        <f t="shared" si="0"/>
        <v>3201697</v>
      </c>
      <c r="Y54"/>
      <c r="AE54" s="264" t="s">
        <v>1322</v>
      </c>
    </row>
    <row r="55" spans="1:31" s="264" customFormat="1" ht="15" hidden="1">
      <c r="A55" s="264" t="s">
        <v>906</v>
      </c>
      <c r="B55" s="731">
        <v>403030110</v>
      </c>
      <c r="C55" s="732" t="s">
        <v>1588</v>
      </c>
      <c r="D55" s="732" t="s">
        <v>1178</v>
      </c>
      <c r="E55" s="732" t="s">
        <v>1041</v>
      </c>
      <c r="F55" s="733">
        <v>1445200026</v>
      </c>
      <c r="G55" s="733">
        <v>1445200026</v>
      </c>
      <c r="H55" s="733">
        <v>187077.23</v>
      </c>
      <c r="I55" s="733">
        <v>7725.1519385870743</v>
      </c>
      <c r="J55" s="264" t="s">
        <v>219</v>
      </c>
      <c r="P55" s="485">
        <v>6</v>
      </c>
      <c r="S55" s="506">
        <f t="shared" si="0"/>
        <v>1445200026</v>
      </c>
      <c r="Y55"/>
      <c r="AE55" s="264" t="s">
        <v>1322</v>
      </c>
    </row>
    <row r="56" spans="1:31" s="264" customFormat="1" ht="15" hidden="1">
      <c r="A56" s="264" t="s">
        <v>906</v>
      </c>
      <c r="B56" s="731">
        <v>4040101</v>
      </c>
      <c r="C56" s="732" t="s">
        <v>1589</v>
      </c>
      <c r="D56" s="732" t="s">
        <v>1179</v>
      </c>
      <c r="E56" s="732" t="s">
        <v>1041</v>
      </c>
      <c r="F56" s="733">
        <v>752190559</v>
      </c>
      <c r="G56" s="733">
        <v>752190565</v>
      </c>
      <c r="H56" s="733">
        <v>101207.73999999999</v>
      </c>
      <c r="I56" s="733">
        <v>7432.1446660107231</v>
      </c>
      <c r="J56" s="264" t="s">
        <v>219</v>
      </c>
      <c r="P56" s="485">
        <v>6</v>
      </c>
      <c r="S56" s="506">
        <f t="shared" si="0"/>
        <v>752190565</v>
      </c>
      <c r="Y56"/>
      <c r="AE56" s="264" t="s">
        <v>1322</v>
      </c>
    </row>
    <row r="57" spans="1:31" s="264" customFormat="1" ht="15" hidden="1">
      <c r="A57" s="264" t="s">
        <v>906</v>
      </c>
      <c r="B57" s="731">
        <v>4040102</v>
      </c>
      <c r="C57" s="732" t="s">
        <v>1590</v>
      </c>
      <c r="D57" s="732" t="s">
        <v>1180</v>
      </c>
      <c r="E57" s="732" t="s">
        <v>1041</v>
      </c>
      <c r="F57" s="733">
        <v>2351082647</v>
      </c>
      <c r="G57" s="733">
        <v>2351082647</v>
      </c>
      <c r="H57" s="733">
        <v>304891.65000000002</v>
      </c>
      <c r="I57" s="733">
        <v>7711.207068839044</v>
      </c>
      <c r="J57" s="264" t="s">
        <v>219</v>
      </c>
      <c r="P57" s="485">
        <v>6</v>
      </c>
      <c r="S57" s="506">
        <f t="shared" si="0"/>
        <v>2351082647</v>
      </c>
      <c r="Y57"/>
      <c r="AE57" s="264" t="s">
        <v>1322</v>
      </c>
    </row>
    <row r="58" spans="1:31" s="264" customFormat="1" ht="15" hidden="1">
      <c r="A58" s="264" t="s">
        <v>906</v>
      </c>
      <c r="B58" s="731">
        <v>4040103</v>
      </c>
      <c r="C58" s="732" t="s">
        <v>1591</v>
      </c>
      <c r="D58" s="732" t="s">
        <v>1181</v>
      </c>
      <c r="E58" s="732" t="s">
        <v>1041</v>
      </c>
      <c r="F58" s="733">
        <v>3545712352</v>
      </c>
      <c r="G58" s="733">
        <v>3545712274</v>
      </c>
      <c r="H58" s="733">
        <v>467876.17</v>
      </c>
      <c r="I58" s="733">
        <v>7578.3134547972386</v>
      </c>
      <c r="J58" s="264" t="s">
        <v>219</v>
      </c>
      <c r="P58" s="485">
        <v>6</v>
      </c>
      <c r="S58" s="506">
        <f t="shared" si="0"/>
        <v>3545712274</v>
      </c>
      <c r="Y58"/>
      <c r="AE58" s="264" t="s">
        <v>1322</v>
      </c>
    </row>
    <row r="59" spans="1:31" s="264" customFormat="1" ht="15" hidden="1">
      <c r="A59" s="264" t="s">
        <v>906</v>
      </c>
      <c r="B59" s="731">
        <v>4040104</v>
      </c>
      <c r="C59" s="732" t="s">
        <v>1592</v>
      </c>
      <c r="D59" s="732" t="s">
        <v>1182</v>
      </c>
      <c r="E59" s="732" t="s">
        <v>1041</v>
      </c>
      <c r="F59" s="733">
        <v>11903331</v>
      </c>
      <c r="G59" s="733">
        <v>11903331</v>
      </c>
      <c r="H59" s="733">
        <v>1549.18</v>
      </c>
      <c r="I59" s="733">
        <v>7683.6332769594237</v>
      </c>
      <c r="J59" s="264" t="s">
        <v>219</v>
      </c>
      <c r="P59" s="485">
        <v>6</v>
      </c>
      <c r="S59" s="506">
        <f t="shared" si="0"/>
        <v>11903331</v>
      </c>
      <c r="Y59"/>
      <c r="AE59" s="264" t="s">
        <v>1322</v>
      </c>
    </row>
    <row r="60" spans="1:31" s="508" customFormat="1" ht="15" hidden="1">
      <c r="A60" s="508" t="s">
        <v>906</v>
      </c>
      <c r="B60" s="780">
        <v>4060101</v>
      </c>
      <c r="C60" s="781" t="s">
        <v>1593</v>
      </c>
      <c r="D60" s="781" t="s">
        <v>1183</v>
      </c>
      <c r="E60" s="781" t="s">
        <v>1041</v>
      </c>
      <c r="F60" s="782">
        <v>1188698</v>
      </c>
      <c r="G60" s="782">
        <v>1188698</v>
      </c>
      <c r="H60" s="782">
        <v>154.71</v>
      </c>
      <c r="I60" s="782">
        <v>7683.3947385430802</v>
      </c>
      <c r="J60" s="508" t="s">
        <v>219</v>
      </c>
      <c r="P60" s="508">
        <v>6</v>
      </c>
      <c r="S60" s="783">
        <f t="shared" si="0"/>
        <v>1188698</v>
      </c>
      <c r="Y60" s="784"/>
      <c r="AE60" s="508" t="s">
        <v>1322</v>
      </c>
    </row>
    <row r="61" spans="1:31" s="508" customFormat="1" ht="15" hidden="1">
      <c r="A61" s="508" t="s">
        <v>906</v>
      </c>
      <c r="B61" s="780">
        <v>4060201</v>
      </c>
      <c r="C61" s="781" t="s">
        <v>1594</v>
      </c>
      <c r="D61" s="781" t="s">
        <v>1184</v>
      </c>
      <c r="E61" s="781" t="s">
        <v>1041</v>
      </c>
      <c r="F61" s="782">
        <v>9550588</v>
      </c>
      <c r="G61" s="782">
        <v>9550588</v>
      </c>
      <c r="H61" s="782">
        <v>1242.98</v>
      </c>
      <c r="I61" s="782">
        <v>7683.6216190123732</v>
      </c>
      <c r="J61" s="508" t="s">
        <v>219</v>
      </c>
      <c r="P61" s="508">
        <v>6</v>
      </c>
      <c r="S61" s="783">
        <f t="shared" si="0"/>
        <v>9550588</v>
      </c>
      <c r="Y61" s="784"/>
      <c r="AE61" s="508" t="s">
        <v>1322</v>
      </c>
    </row>
    <row r="62" spans="1:31" s="508" customFormat="1" ht="15" hidden="1">
      <c r="A62" s="508" t="s">
        <v>906</v>
      </c>
      <c r="B62" s="780">
        <v>4060401</v>
      </c>
      <c r="C62" s="781" t="s">
        <v>1595</v>
      </c>
      <c r="D62" s="781" t="s">
        <v>1185</v>
      </c>
      <c r="E62" s="781" t="s">
        <v>1041</v>
      </c>
      <c r="F62" s="782">
        <v>6717432</v>
      </c>
      <c r="G62" s="782">
        <v>6717432</v>
      </c>
      <c r="H62" s="782">
        <v>874.26</v>
      </c>
      <c r="I62" s="782">
        <v>7683.5632420561387</v>
      </c>
      <c r="J62" s="508" t="s">
        <v>219</v>
      </c>
      <c r="P62" s="508">
        <v>6</v>
      </c>
      <c r="S62" s="783">
        <f t="shared" si="0"/>
        <v>6717432</v>
      </c>
      <c r="Y62" s="784"/>
      <c r="AE62" s="508" t="s">
        <v>1322</v>
      </c>
    </row>
    <row r="63" spans="1:31" s="264" customFormat="1" ht="15" hidden="1">
      <c r="A63" s="264" t="s">
        <v>906</v>
      </c>
      <c r="B63" s="731">
        <v>4060402</v>
      </c>
      <c r="C63" s="732" t="s">
        <v>1596</v>
      </c>
      <c r="D63" s="732" t="s">
        <v>1186</v>
      </c>
      <c r="E63" s="732" t="s">
        <v>1041</v>
      </c>
      <c r="F63" s="733">
        <v>2183565243</v>
      </c>
      <c r="G63" s="733">
        <v>2183565243</v>
      </c>
      <c r="H63" s="733">
        <v>281925.48</v>
      </c>
      <c r="I63" s="733">
        <v>7745.1858661373926</v>
      </c>
      <c r="J63" s="264" t="s">
        <v>219</v>
      </c>
      <c r="P63" s="485">
        <v>6</v>
      </c>
      <c r="S63" s="506">
        <f t="shared" si="0"/>
        <v>2183565243</v>
      </c>
      <c r="Y63"/>
      <c r="AE63" s="264" t="s">
        <v>1322</v>
      </c>
    </row>
    <row r="64" spans="1:31" s="264" customFormat="1" ht="15" hidden="1">
      <c r="A64" s="264" t="s">
        <v>906</v>
      </c>
      <c r="B64" s="731">
        <v>4060501</v>
      </c>
      <c r="C64" s="732" t="s">
        <v>1597</v>
      </c>
      <c r="D64" s="732" t="s">
        <v>1187</v>
      </c>
      <c r="E64" s="732" t="s">
        <v>1041</v>
      </c>
      <c r="F64" s="733">
        <v>163094088</v>
      </c>
      <c r="G64" s="733">
        <v>163094088</v>
      </c>
      <c r="H64" s="733">
        <v>21226.26</v>
      </c>
      <c r="I64" s="733">
        <v>7683.5998428361854</v>
      </c>
      <c r="J64" s="264" t="s">
        <v>223</v>
      </c>
      <c r="L64" s="264" t="s">
        <v>704</v>
      </c>
      <c r="P64" s="485">
        <v>6</v>
      </c>
      <c r="S64" s="506">
        <f t="shared" si="0"/>
        <v>163094088</v>
      </c>
      <c r="Y64"/>
      <c r="AE64" s="264" t="s">
        <v>1322</v>
      </c>
    </row>
    <row r="65" spans="1:31" s="264" customFormat="1" ht="15" hidden="1">
      <c r="A65" s="264" t="s">
        <v>906</v>
      </c>
      <c r="B65" s="731">
        <v>4060502</v>
      </c>
      <c r="C65" s="732" t="s">
        <v>1598</v>
      </c>
      <c r="D65" s="732" t="s">
        <v>1188</v>
      </c>
      <c r="E65" s="732" t="s">
        <v>1043</v>
      </c>
      <c r="F65" s="733">
        <v>222104311.36000001</v>
      </c>
      <c r="G65" s="733">
        <v>276454970</v>
      </c>
      <c r="H65" s="733">
        <v>36659.879999999997</v>
      </c>
      <c r="I65" s="733">
        <v>7541.0767956687259</v>
      </c>
      <c r="J65" s="264" t="s">
        <v>223</v>
      </c>
      <c r="L65" s="264" t="s">
        <v>704</v>
      </c>
      <c r="P65" s="485">
        <v>6</v>
      </c>
      <c r="S65" s="506">
        <f t="shared" si="0"/>
        <v>276454970</v>
      </c>
      <c r="Y65"/>
      <c r="AE65" s="264" t="s">
        <v>1322</v>
      </c>
    </row>
    <row r="66" spans="1:31" s="264" customFormat="1" ht="15" hidden="1">
      <c r="A66" s="264" t="s">
        <v>906</v>
      </c>
      <c r="B66" s="731">
        <v>4060601</v>
      </c>
      <c r="C66" s="732" t="s">
        <v>1599</v>
      </c>
      <c r="D66" s="732" t="s">
        <v>1189</v>
      </c>
      <c r="E66" s="732" t="s">
        <v>1041</v>
      </c>
      <c r="F66" s="733">
        <v>242785981</v>
      </c>
      <c r="G66" s="733">
        <v>242785981</v>
      </c>
      <c r="H66" s="733">
        <v>31539.86</v>
      </c>
      <c r="I66" s="733">
        <v>7697.7507509545067</v>
      </c>
      <c r="J66" s="264" t="s">
        <v>223</v>
      </c>
      <c r="L66" s="264" t="s">
        <v>704</v>
      </c>
      <c r="P66" s="485">
        <v>6</v>
      </c>
      <c r="S66" s="506">
        <f t="shared" si="0"/>
        <v>242785981</v>
      </c>
      <c r="Y66"/>
      <c r="AE66" s="264" t="s">
        <v>1322</v>
      </c>
    </row>
    <row r="67" spans="1:31" s="264" customFormat="1" ht="15" hidden="1">
      <c r="A67" s="264" t="s">
        <v>906</v>
      </c>
      <c r="B67" s="731">
        <v>4060602</v>
      </c>
      <c r="C67" s="732" t="s">
        <v>1600</v>
      </c>
      <c r="D67" s="732" t="s">
        <v>1190</v>
      </c>
      <c r="E67" s="732" t="s">
        <v>1043</v>
      </c>
      <c r="F67" s="733">
        <v>276415035.45999998</v>
      </c>
      <c r="G67" s="733">
        <v>402912014</v>
      </c>
      <c r="H67" s="733">
        <v>52750.46</v>
      </c>
      <c r="I67" s="733">
        <v>7638.075838769937</v>
      </c>
      <c r="J67" s="264" t="s">
        <v>223</v>
      </c>
      <c r="L67" s="264" t="s">
        <v>704</v>
      </c>
      <c r="P67" s="485">
        <v>6</v>
      </c>
      <c r="S67" s="506">
        <f t="shared" si="0"/>
        <v>402912014</v>
      </c>
      <c r="Y67"/>
      <c r="AE67" s="264" t="s">
        <v>1322</v>
      </c>
    </row>
    <row r="68" spans="1:31" s="264" customFormat="1" ht="15" hidden="1">
      <c r="A68" s="264" t="s">
        <v>906</v>
      </c>
      <c r="B68" s="731">
        <v>40701</v>
      </c>
      <c r="C68" s="732" t="s">
        <v>1601</v>
      </c>
      <c r="D68" s="732" t="s">
        <v>1191</v>
      </c>
      <c r="E68" s="732" t="s">
        <v>1041</v>
      </c>
      <c r="F68" s="733">
        <v>58901882</v>
      </c>
      <c r="G68" s="733">
        <v>58901882</v>
      </c>
      <c r="H68" s="733">
        <v>7639.73</v>
      </c>
      <c r="I68" s="733">
        <v>7709.9428906518951</v>
      </c>
      <c r="J68" s="264" t="s">
        <v>223</v>
      </c>
      <c r="L68" s="264" t="s">
        <v>705</v>
      </c>
      <c r="P68" s="485">
        <v>6</v>
      </c>
      <c r="S68" s="506">
        <f t="shared" si="0"/>
        <v>58901882</v>
      </c>
      <c r="Y68"/>
      <c r="AE68" s="264" t="s">
        <v>1322</v>
      </c>
    </row>
    <row r="69" spans="1:31" s="264" customFormat="1" ht="15" hidden="1">
      <c r="A69" s="264" t="s">
        <v>906</v>
      </c>
      <c r="B69" s="731">
        <v>4070201</v>
      </c>
      <c r="C69" s="732" t="s">
        <v>1602</v>
      </c>
      <c r="D69" s="732" t="s">
        <v>1192</v>
      </c>
      <c r="E69" s="732" t="s">
        <v>1043</v>
      </c>
      <c r="F69" s="733">
        <v>79556860.909999996</v>
      </c>
      <c r="G69" s="733">
        <v>94105875</v>
      </c>
      <c r="H69" s="733">
        <v>12563.18</v>
      </c>
      <c r="I69" s="733">
        <v>7490.6094635275458</v>
      </c>
      <c r="J69" s="264" t="s">
        <v>223</v>
      </c>
      <c r="L69" s="264" t="s">
        <v>705</v>
      </c>
      <c r="P69" s="485">
        <v>6</v>
      </c>
      <c r="S69" s="506">
        <f t="shared" si="0"/>
        <v>94105875</v>
      </c>
      <c r="Y69"/>
      <c r="AE69" s="264" t="s">
        <v>1322</v>
      </c>
    </row>
    <row r="70" spans="1:31" s="264" customFormat="1" ht="15" hidden="1">
      <c r="A70" s="264" t="s">
        <v>906</v>
      </c>
      <c r="B70" s="731">
        <v>4070202</v>
      </c>
      <c r="C70" s="732" t="s">
        <v>1603</v>
      </c>
      <c r="D70" s="732" t="s">
        <v>1193</v>
      </c>
      <c r="E70" s="732" t="s">
        <v>1041</v>
      </c>
      <c r="F70" s="733">
        <v>378059435</v>
      </c>
      <c r="G70" s="733">
        <v>378059435</v>
      </c>
      <c r="H70" s="733">
        <v>49201.58</v>
      </c>
      <c r="I70" s="733">
        <v>7683.8880987155289</v>
      </c>
      <c r="J70" s="264" t="s">
        <v>221</v>
      </c>
      <c r="K70" s="264" t="s">
        <v>647</v>
      </c>
      <c r="P70" s="485">
        <v>6</v>
      </c>
      <c r="S70" s="506">
        <f t="shared" si="0"/>
        <v>378059435</v>
      </c>
      <c r="Y70"/>
      <c r="AE70" s="264" t="s">
        <v>1322</v>
      </c>
    </row>
    <row r="71" spans="1:31" s="264" customFormat="1" ht="15" hidden="1">
      <c r="A71" s="264" t="s">
        <v>906</v>
      </c>
      <c r="B71" s="731">
        <v>40802</v>
      </c>
      <c r="C71" s="732" t="s">
        <v>1604</v>
      </c>
      <c r="D71" s="732" t="s">
        <v>1194</v>
      </c>
      <c r="E71" s="732" t="s">
        <v>1043</v>
      </c>
      <c r="F71" s="733">
        <v>678321506.49000001</v>
      </c>
      <c r="G71" s="733">
        <v>683194703</v>
      </c>
      <c r="H71" s="733">
        <v>88914.14</v>
      </c>
      <c r="I71" s="733">
        <v>7683.7576452969124</v>
      </c>
      <c r="J71" s="264" t="s">
        <v>221</v>
      </c>
      <c r="K71" s="264" t="s">
        <v>647</v>
      </c>
      <c r="P71" s="485">
        <v>6</v>
      </c>
      <c r="S71" s="506">
        <f t="shared" si="0"/>
        <v>683194703</v>
      </c>
      <c r="Y71"/>
      <c r="AE71" s="264" t="s">
        <v>1322</v>
      </c>
    </row>
    <row r="72" spans="1:31" s="264" customFormat="1" ht="15" hidden="1">
      <c r="A72" s="264" t="s">
        <v>906</v>
      </c>
      <c r="B72" s="731">
        <v>40803</v>
      </c>
      <c r="C72" s="732" t="s">
        <v>1605</v>
      </c>
      <c r="D72" s="732" t="s">
        <v>1195</v>
      </c>
      <c r="E72" s="732" t="s">
        <v>1041</v>
      </c>
      <c r="F72" s="733">
        <v>18806124</v>
      </c>
      <c r="G72" s="733">
        <v>18806124</v>
      </c>
      <c r="H72" s="733">
        <v>2447.5700000000002</v>
      </c>
      <c r="I72" s="733">
        <v>7683.5898462556734</v>
      </c>
      <c r="J72" s="264" t="s">
        <v>221</v>
      </c>
      <c r="K72" s="264" t="s">
        <v>647</v>
      </c>
      <c r="P72" s="485">
        <v>6</v>
      </c>
      <c r="S72" s="506">
        <f t="shared" ref="S72:S135" si="3">+ROUND(G72,0)</f>
        <v>18806124</v>
      </c>
      <c r="Y72"/>
      <c r="AE72" s="264" t="s">
        <v>1322</v>
      </c>
    </row>
    <row r="73" spans="1:31" s="264" customFormat="1" ht="15" hidden="1">
      <c r="A73" s="264" t="s">
        <v>906</v>
      </c>
      <c r="B73" s="731">
        <v>40808</v>
      </c>
      <c r="C73" s="732" t="s">
        <v>1606</v>
      </c>
      <c r="D73" s="732" t="s">
        <v>1196</v>
      </c>
      <c r="E73" s="732" t="s">
        <v>1043</v>
      </c>
      <c r="F73" s="733">
        <v>35930</v>
      </c>
      <c r="G73" s="733">
        <v>35930</v>
      </c>
      <c r="H73" s="733">
        <v>4.68</v>
      </c>
      <c r="I73" s="733">
        <v>7677.3504273504277</v>
      </c>
      <c r="J73" s="264" t="s">
        <v>221</v>
      </c>
      <c r="K73" s="264" t="s">
        <v>647</v>
      </c>
      <c r="P73" s="485">
        <v>6</v>
      </c>
      <c r="S73" s="506">
        <f t="shared" si="3"/>
        <v>35930</v>
      </c>
      <c r="Y73"/>
      <c r="AE73" s="264" t="s">
        <v>1322</v>
      </c>
    </row>
    <row r="74" spans="1:31" s="264" customFormat="1" ht="15" hidden="1">
      <c r="A74" s="264" t="s">
        <v>906</v>
      </c>
      <c r="B74" s="731">
        <v>40809</v>
      </c>
      <c r="C74" s="732" t="s">
        <v>1607</v>
      </c>
      <c r="D74" s="732" t="s">
        <v>1197</v>
      </c>
      <c r="E74" s="732" t="s">
        <v>1041</v>
      </c>
      <c r="F74" s="733">
        <v>0</v>
      </c>
      <c r="G74" s="733">
        <v>0</v>
      </c>
      <c r="H74" s="733">
        <v>0</v>
      </c>
      <c r="I74" s="733">
        <v>0</v>
      </c>
      <c r="J74" s="264" t="s">
        <v>219</v>
      </c>
      <c r="P74" s="485">
        <v>6</v>
      </c>
      <c r="S74" s="506">
        <f t="shared" si="3"/>
        <v>0</v>
      </c>
      <c r="Y74"/>
      <c r="AE74" s="264" t="s">
        <v>1322</v>
      </c>
    </row>
    <row r="75" spans="1:31" s="264" customFormat="1" ht="15" hidden="1">
      <c r="A75" s="264" t="s">
        <v>906</v>
      </c>
      <c r="B75" s="731">
        <v>40811</v>
      </c>
      <c r="C75" s="732" t="s">
        <v>1608</v>
      </c>
      <c r="D75" s="732" t="s">
        <v>1198</v>
      </c>
      <c r="E75" s="732" t="s">
        <v>1041</v>
      </c>
      <c r="F75" s="733">
        <v>4893755</v>
      </c>
      <c r="G75" s="733">
        <v>4893755</v>
      </c>
      <c r="H75" s="733">
        <v>633.03</v>
      </c>
      <c r="I75" s="733">
        <v>7730.6841697865821</v>
      </c>
      <c r="J75" s="264" t="s">
        <v>219</v>
      </c>
      <c r="P75" s="485">
        <v>6</v>
      </c>
      <c r="S75" s="506">
        <f t="shared" si="3"/>
        <v>4893755</v>
      </c>
      <c r="Y75"/>
      <c r="AE75" s="264" t="s">
        <v>1322</v>
      </c>
    </row>
    <row r="76" spans="1:31" s="264" customFormat="1" ht="15" hidden="1">
      <c r="B76" s="731"/>
      <c r="C76" s="732" t="s">
        <v>1609</v>
      </c>
      <c r="D76" s="732" t="s">
        <v>1199</v>
      </c>
      <c r="E76" s="732" t="s">
        <v>1043</v>
      </c>
      <c r="F76" s="733">
        <v>46714074</v>
      </c>
      <c r="G76" s="733">
        <v>46714074</v>
      </c>
      <c r="H76" s="733">
        <v>6079.71</v>
      </c>
      <c r="I76" s="733">
        <v>7683.6023428749068</v>
      </c>
      <c r="J76" s="264" t="s">
        <v>219</v>
      </c>
      <c r="P76" s="485">
        <v>6</v>
      </c>
      <c r="S76" s="506">
        <f t="shared" si="3"/>
        <v>46714074</v>
      </c>
      <c r="Y76"/>
      <c r="AE76" s="264" t="s">
        <v>1322</v>
      </c>
    </row>
    <row r="77" spans="1:31" s="264" customFormat="1" ht="15" hidden="1">
      <c r="B77" s="731"/>
      <c r="C77" s="732" t="s">
        <v>1610</v>
      </c>
      <c r="D77" s="732" t="s">
        <v>1200</v>
      </c>
      <c r="E77" s="732" t="s">
        <v>1041</v>
      </c>
      <c r="F77" s="733">
        <v>706672200</v>
      </c>
      <c r="G77" s="733">
        <v>706672200</v>
      </c>
      <c r="H77" s="733">
        <v>91901.06</v>
      </c>
      <c r="I77" s="733">
        <v>7689.4891092659873</v>
      </c>
      <c r="J77" s="264" t="s">
        <v>219</v>
      </c>
      <c r="P77" s="485">
        <v>6</v>
      </c>
      <c r="S77" s="506">
        <f t="shared" si="3"/>
        <v>706672200</v>
      </c>
      <c r="Y77"/>
      <c r="AE77" s="264" t="s">
        <v>1322</v>
      </c>
    </row>
    <row r="78" spans="1:31" s="264" customFormat="1" ht="15" hidden="1">
      <c r="A78" s="264" t="s">
        <v>906</v>
      </c>
      <c r="B78" s="731">
        <v>511010201</v>
      </c>
      <c r="C78" s="732" t="s">
        <v>1611</v>
      </c>
      <c r="D78" s="732" t="s">
        <v>1201</v>
      </c>
      <c r="E78" s="732" t="s">
        <v>1043</v>
      </c>
      <c r="F78" s="733">
        <v>149845908.86000001</v>
      </c>
      <c r="G78" s="733">
        <v>313997020</v>
      </c>
      <c r="H78" s="733">
        <v>40576.160000000003</v>
      </c>
      <c r="I78" s="733">
        <v>7738.4607119057091</v>
      </c>
      <c r="J78" s="264" t="s">
        <v>219</v>
      </c>
      <c r="P78" s="485">
        <v>6</v>
      </c>
      <c r="S78" s="506">
        <f t="shared" si="3"/>
        <v>313997020</v>
      </c>
      <c r="Y78"/>
      <c r="AE78" s="264" t="s">
        <v>1322</v>
      </c>
    </row>
    <row r="79" spans="1:31" s="264" customFormat="1" ht="15" hidden="1">
      <c r="A79" s="264" t="s">
        <v>906</v>
      </c>
      <c r="B79" s="731">
        <v>511010202</v>
      </c>
      <c r="C79" s="732" t="s">
        <v>1612</v>
      </c>
      <c r="D79" s="732" t="s">
        <v>1202</v>
      </c>
      <c r="E79" s="732" t="s">
        <v>1041</v>
      </c>
      <c r="F79" s="733">
        <v>328965133</v>
      </c>
      <c r="G79" s="733">
        <v>328965133</v>
      </c>
      <c r="H79" s="733">
        <v>42813.45</v>
      </c>
      <c r="I79" s="733">
        <v>7683.6866218443038</v>
      </c>
      <c r="J79" s="264" t="s">
        <v>219</v>
      </c>
      <c r="P79" s="485">
        <v>6</v>
      </c>
      <c r="S79" s="506">
        <f t="shared" si="3"/>
        <v>328965133</v>
      </c>
      <c r="Y79"/>
      <c r="AE79" s="264" t="s">
        <v>1322</v>
      </c>
    </row>
    <row r="80" spans="1:31" s="264" customFormat="1" ht="15" hidden="1">
      <c r="A80" s="264" t="s">
        <v>906</v>
      </c>
      <c r="B80" s="731">
        <v>511020101</v>
      </c>
      <c r="C80" s="732" t="s">
        <v>1613</v>
      </c>
      <c r="D80" s="732" t="s">
        <v>1203</v>
      </c>
      <c r="E80" s="732" t="s">
        <v>1043</v>
      </c>
      <c r="F80" s="733">
        <v>21895476.239999998</v>
      </c>
      <c r="G80" s="733">
        <v>39170032</v>
      </c>
      <c r="H80" s="733">
        <v>5067.59</v>
      </c>
      <c r="I80" s="733">
        <v>7729.5187653302655</v>
      </c>
      <c r="J80" s="264" t="s">
        <v>219</v>
      </c>
      <c r="P80" s="485">
        <v>6</v>
      </c>
      <c r="S80" s="506">
        <f t="shared" si="3"/>
        <v>39170032</v>
      </c>
      <c r="Y80"/>
      <c r="AE80" s="264" t="s">
        <v>1322</v>
      </c>
    </row>
    <row r="81" spans="1:31" s="264" customFormat="1" ht="15" hidden="1">
      <c r="A81" s="264" t="s">
        <v>906</v>
      </c>
      <c r="B81" s="731">
        <v>511020102</v>
      </c>
      <c r="C81" s="732" t="s">
        <v>1614</v>
      </c>
      <c r="D81" s="732" t="s">
        <v>1204</v>
      </c>
      <c r="E81" s="732" t="s">
        <v>1043</v>
      </c>
      <c r="F81" s="733">
        <v>548234240</v>
      </c>
      <c r="G81" s="733">
        <v>548234240</v>
      </c>
      <c r="H81" s="733">
        <v>71351.22</v>
      </c>
      <c r="I81" s="733">
        <v>7683.6000842031854</v>
      </c>
      <c r="J81" s="264" t="s">
        <v>219</v>
      </c>
      <c r="P81" s="485">
        <v>6</v>
      </c>
      <c r="S81" s="506">
        <f t="shared" si="3"/>
        <v>548234240</v>
      </c>
      <c r="Y81"/>
      <c r="AE81" s="264" t="s">
        <v>1322</v>
      </c>
    </row>
    <row r="82" spans="1:31" s="264" customFormat="1" ht="15" hidden="1">
      <c r="B82" s="731"/>
      <c r="C82" s="732" t="s">
        <v>1615</v>
      </c>
      <c r="D82" s="732" t="s">
        <v>1205</v>
      </c>
      <c r="E82" s="732" t="s">
        <v>1041</v>
      </c>
      <c r="F82" s="733">
        <v>262898</v>
      </c>
      <c r="G82" s="733">
        <v>262898</v>
      </c>
      <c r="H82" s="733">
        <v>34.22</v>
      </c>
      <c r="I82" s="733">
        <v>7682.5832846288722</v>
      </c>
      <c r="J82" s="264" t="s">
        <v>219</v>
      </c>
      <c r="L82" s="264" t="s">
        <v>626</v>
      </c>
      <c r="P82" s="485">
        <v>6</v>
      </c>
      <c r="S82" s="506">
        <f t="shared" si="3"/>
        <v>262898</v>
      </c>
      <c r="Y82"/>
      <c r="AE82" s="264" t="s">
        <v>1322</v>
      </c>
    </row>
    <row r="83" spans="1:31" s="264" customFormat="1" ht="15" hidden="1">
      <c r="A83" s="264" t="s">
        <v>906</v>
      </c>
      <c r="B83" s="731">
        <v>511020201</v>
      </c>
      <c r="C83" s="732" t="s">
        <v>1616</v>
      </c>
      <c r="D83" s="732" t="s">
        <v>1206</v>
      </c>
      <c r="E83" s="732" t="s">
        <v>1041</v>
      </c>
      <c r="F83" s="733">
        <v>13069950</v>
      </c>
      <c r="G83" s="733">
        <v>13069950</v>
      </c>
      <c r="H83" s="733">
        <v>1701.4099999999999</v>
      </c>
      <c r="I83" s="733">
        <v>7681.8344784619821</v>
      </c>
      <c r="J83" s="264" t="s">
        <v>223</v>
      </c>
      <c r="L83" s="264" t="s">
        <v>627</v>
      </c>
      <c r="P83" s="485">
        <v>6</v>
      </c>
      <c r="S83" s="506">
        <f t="shared" si="3"/>
        <v>13069950</v>
      </c>
      <c r="Y83"/>
      <c r="AE83" s="264" t="s">
        <v>1322</v>
      </c>
    </row>
    <row r="84" spans="1:31" s="264" customFormat="1" ht="15" hidden="1">
      <c r="A84" s="264" t="s">
        <v>906</v>
      </c>
      <c r="B84" s="731">
        <v>511020202</v>
      </c>
      <c r="C84" s="732" t="s">
        <v>1617</v>
      </c>
      <c r="D84" s="732" t="s">
        <v>1207</v>
      </c>
      <c r="E84" s="732" t="s">
        <v>1041</v>
      </c>
      <c r="F84" s="733">
        <v>200396</v>
      </c>
      <c r="G84" s="733">
        <v>200396</v>
      </c>
      <c r="H84" s="733">
        <v>26.08</v>
      </c>
      <c r="I84" s="733">
        <v>7683.8957055214732</v>
      </c>
      <c r="J84" s="264" t="s">
        <v>223</v>
      </c>
      <c r="L84" s="264" t="s">
        <v>627</v>
      </c>
      <c r="P84" s="485">
        <v>6</v>
      </c>
      <c r="S84" s="506">
        <f t="shared" si="3"/>
        <v>200396</v>
      </c>
      <c r="Y84"/>
      <c r="AE84" s="264" t="s">
        <v>1322</v>
      </c>
    </row>
    <row r="85" spans="1:31" s="264" customFormat="1" ht="15" hidden="1">
      <c r="A85" s="264" t="s">
        <v>906</v>
      </c>
      <c r="B85" s="731">
        <v>51103010101</v>
      </c>
      <c r="C85" s="732" t="s">
        <v>1618</v>
      </c>
      <c r="D85" s="732" t="s">
        <v>1208</v>
      </c>
      <c r="E85" s="732" t="s">
        <v>1043</v>
      </c>
      <c r="F85" s="733">
        <v>99335076</v>
      </c>
      <c r="G85" s="733">
        <v>99335076</v>
      </c>
      <c r="H85" s="733">
        <v>12928.19</v>
      </c>
      <c r="I85" s="733">
        <v>7683.602731704902</v>
      </c>
      <c r="J85" s="264" t="s">
        <v>223</v>
      </c>
      <c r="L85" s="264" t="s">
        <v>627</v>
      </c>
      <c r="P85" s="485">
        <v>6</v>
      </c>
      <c r="S85" s="506">
        <f t="shared" si="3"/>
        <v>99335076</v>
      </c>
      <c r="Y85"/>
      <c r="AE85" s="264" t="s">
        <v>1322</v>
      </c>
    </row>
    <row r="86" spans="1:31" s="264" customFormat="1" ht="15" hidden="1">
      <c r="A86" s="264" t="s">
        <v>906</v>
      </c>
      <c r="B86" s="731">
        <v>51103010102</v>
      </c>
      <c r="C86" s="732" t="s">
        <v>1846</v>
      </c>
      <c r="D86" s="732" t="s">
        <v>1847</v>
      </c>
      <c r="E86" s="732" t="s">
        <v>1043</v>
      </c>
      <c r="F86" s="733">
        <v>266.67</v>
      </c>
      <c r="G86" s="733">
        <v>2106309</v>
      </c>
      <c r="H86" s="733">
        <v>266.67</v>
      </c>
      <c r="I86" s="733">
        <v>7898.5600179997746</v>
      </c>
      <c r="J86" s="264" t="s">
        <v>223</v>
      </c>
      <c r="L86" s="264" t="s">
        <v>626</v>
      </c>
      <c r="P86" s="485">
        <v>6</v>
      </c>
      <c r="S86" s="506">
        <f t="shared" si="3"/>
        <v>2106309</v>
      </c>
      <c r="Y86"/>
      <c r="AE86" s="264" t="s">
        <v>1322</v>
      </c>
    </row>
    <row r="87" spans="1:31" s="264" customFormat="1" ht="15" hidden="1">
      <c r="A87" s="264" t="s">
        <v>906</v>
      </c>
      <c r="B87" s="731">
        <v>51103010104</v>
      </c>
      <c r="C87" s="732" t="s">
        <v>1619</v>
      </c>
      <c r="D87" s="732" t="s">
        <v>1209</v>
      </c>
      <c r="E87" s="732" t="s">
        <v>1041</v>
      </c>
      <c r="F87" s="733">
        <v>13348700</v>
      </c>
      <c r="G87" s="733">
        <v>13348700</v>
      </c>
      <c r="H87" s="733">
        <v>1737.3</v>
      </c>
      <c r="I87" s="733">
        <v>7683.5894779255168</v>
      </c>
      <c r="J87" s="264" t="s">
        <v>223</v>
      </c>
      <c r="L87" s="264" t="s">
        <v>626</v>
      </c>
      <c r="P87" s="485">
        <v>6</v>
      </c>
      <c r="S87" s="506">
        <f t="shared" si="3"/>
        <v>13348700</v>
      </c>
      <c r="Y87"/>
      <c r="AE87" s="264" t="s">
        <v>1322</v>
      </c>
    </row>
    <row r="88" spans="1:31" s="264" customFormat="1" ht="15" hidden="1">
      <c r="A88" s="264" t="s">
        <v>906</v>
      </c>
      <c r="B88" s="731">
        <v>51103010105</v>
      </c>
      <c r="C88" s="732" t="s">
        <v>1620</v>
      </c>
      <c r="D88" s="732" t="s">
        <v>1210</v>
      </c>
      <c r="E88" s="732" t="s">
        <v>1043</v>
      </c>
      <c r="F88" s="733">
        <v>184335816.18000001</v>
      </c>
      <c r="G88" s="733">
        <v>186690711</v>
      </c>
      <c r="H88" s="733">
        <v>24288.95</v>
      </c>
      <c r="I88" s="733">
        <v>7686.2404920756144</v>
      </c>
      <c r="J88" s="264" t="s">
        <v>223</v>
      </c>
      <c r="L88" s="264" t="s">
        <v>626</v>
      </c>
      <c r="P88" s="485">
        <v>6</v>
      </c>
      <c r="S88" s="506">
        <f t="shared" si="3"/>
        <v>186690711</v>
      </c>
      <c r="Y88"/>
      <c r="AE88" s="264" t="s">
        <v>1322</v>
      </c>
    </row>
    <row r="89" spans="1:31" s="264" customFormat="1" ht="15" hidden="1">
      <c r="A89" s="264" t="s">
        <v>906</v>
      </c>
      <c r="B89" s="731">
        <v>51103010106</v>
      </c>
      <c r="C89" s="732" t="s">
        <v>1621</v>
      </c>
      <c r="D89" s="732" t="s">
        <v>1211</v>
      </c>
      <c r="E89" s="732" t="s">
        <v>1041</v>
      </c>
      <c r="F89" s="733">
        <v>838894516</v>
      </c>
      <c r="G89" s="733">
        <v>838894516</v>
      </c>
      <c r="H89" s="733">
        <v>109902.84</v>
      </c>
      <c r="I89" s="733">
        <v>7633.0558518778953</v>
      </c>
      <c r="J89" s="264" t="s">
        <v>219</v>
      </c>
      <c r="P89" s="485">
        <v>6</v>
      </c>
      <c r="S89" s="506">
        <f t="shared" si="3"/>
        <v>838894516</v>
      </c>
      <c r="Y89"/>
      <c r="AE89" s="264" t="s">
        <v>1322</v>
      </c>
    </row>
    <row r="90" spans="1:31" s="264" customFormat="1" ht="15" hidden="1">
      <c r="A90" s="264" t="s">
        <v>906</v>
      </c>
      <c r="B90" s="731">
        <v>51103010107</v>
      </c>
      <c r="C90" s="732" t="s">
        <v>1622</v>
      </c>
      <c r="D90" s="732" t="s">
        <v>1212</v>
      </c>
      <c r="E90" s="732" t="s">
        <v>1043</v>
      </c>
      <c r="F90" s="733">
        <v>195181.22</v>
      </c>
      <c r="G90" s="733">
        <v>1526858403</v>
      </c>
      <c r="H90" s="733">
        <v>195181.22</v>
      </c>
      <c r="I90" s="733">
        <v>7822.7731284802912</v>
      </c>
      <c r="J90" s="264" t="s">
        <v>219</v>
      </c>
      <c r="P90" s="485">
        <v>6</v>
      </c>
      <c r="S90" s="506">
        <f t="shared" si="3"/>
        <v>1526858403</v>
      </c>
      <c r="Y90"/>
      <c r="AE90" s="264" t="s">
        <v>1322</v>
      </c>
    </row>
    <row r="91" spans="1:31" s="264" customFormat="1" ht="15" hidden="1">
      <c r="A91" s="264" t="s">
        <v>906</v>
      </c>
      <c r="B91" s="731">
        <v>51103010109</v>
      </c>
      <c r="C91" s="732" t="s">
        <v>1623</v>
      </c>
      <c r="D91" s="732" t="s">
        <v>132</v>
      </c>
      <c r="E91" s="732" t="s">
        <v>1041</v>
      </c>
      <c r="F91" s="733">
        <v>142485.31</v>
      </c>
      <c r="G91" s="733">
        <v>142484</v>
      </c>
      <c r="H91" s="733">
        <v>18.440000000000001</v>
      </c>
      <c r="I91" s="733">
        <v>7726.9148590021687</v>
      </c>
      <c r="J91" s="264" t="s">
        <v>653</v>
      </c>
      <c r="K91" s="264" t="s">
        <v>132</v>
      </c>
      <c r="P91" s="485">
        <v>6</v>
      </c>
      <c r="S91" s="506">
        <f t="shared" si="3"/>
        <v>142484</v>
      </c>
      <c r="Y91"/>
      <c r="AE91" s="264" t="s">
        <v>1322</v>
      </c>
    </row>
    <row r="92" spans="1:31" s="485" customFormat="1" ht="15" hidden="1">
      <c r="A92" s="264" t="s">
        <v>906</v>
      </c>
      <c r="B92" s="731">
        <v>51103010110</v>
      </c>
      <c r="C92" s="732" t="s">
        <v>1624</v>
      </c>
      <c r="D92" s="732" t="s">
        <v>1213</v>
      </c>
      <c r="E92" s="732" t="s">
        <v>1041</v>
      </c>
      <c r="F92" s="733">
        <v>218743724</v>
      </c>
      <c r="G92" s="733">
        <v>218743724</v>
      </c>
      <c r="H92" s="733">
        <v>28147.37</v>
      </c>
      <c r="I92" s="733">
        <v>7771.3734533634943</v>
      </c>
      <c r="J92" s="264" t="s">
        <v>130</v>
      </c>
      <c r="K92" s="264" t="s">
        <v>1973</v>
      </c>
      <c r="L92" s="264"/>
      <c r="P92" s="485">
        <v>6</v>
      </c>
      <c r="S92" s="506">
        <f t="shared" si="3"/>
        <v>218743724</v>
      </c>
      <c r="Y92" s="513"/>
      <c r="AE92" s="485" t="s">
        <v>1322</v>
      </c>
    </row>
    <row r="93" spans="1:31" s="485" customFormat="1" ht="15" hidden="1">
      <c r="A93" s="264" t="s">
        <v>906</v>
      </c>
      <c r="B93" s="731">
        <v>51103012003</v>
      </c>
      <c r="C93" s="732" t="s">
        <v>1625</v>
      </c>
      <c r="D93" s="732" t="s">
        <v>1214</v>
      </c>
      <c r="E93" s="732" t="s">
        <v>1041</v>
      </c>
      <c r="F93" s="733">
        <v>127720215</v>
      </c>
      <c r="G93" s="733">
        <v>127720215</v>
      </c>
      <c r="H93" s="733">
        <v>16470.55</v>
      </c>
      <c r="I93" s="733">
        <v>7754.4596264241327</v>
      </c>
      <c r="J93" s="264" t="s">
        <v>130</v>
      </c>
      <c r="K93" s="264" t="s">
        <v>1973</v>
      </c>
      <c r="L93" s="264"/>
      <c r="P93" s="485">
        <v>6</v>
      </c>
      <c r="S93" s="506">
        <f t="shared" si="3"/>
        <v>127720215</v>
      </c>
      <c r="Y93" s="513"/>
      <c r="AE93" s="485" t="s">
        <v>1322</v>
      </c>
    </row>
    <row r="94" spans="1:31" s="485" customFormat="1" ht="15" hidden="1">
      <c r="A94" s="264" t="s">
        <v>906</v>
      </c>
      <c r="B94" s="731">
        <v>51103012001</v>
      </c>
      <c r="C94" s="732" t="s">
        <v>1626</v>
      </c>
      <c r="D94" s="732" t="s">
        <v>1215</v>
      </c>
      <c r="E94" s="732" t="s">
        <v>1041</v>
      </c>
      <c r="F94" s="733">
        <v>48198243</v>
      </c>
      <c r="G94" s="733">
        <v>48198243</v>
      </c>
      <c r="H94" s="733">
        <v>6195.3799999999992</v>
      </c>
      <c r="I94" s="733">
        <v>7779.7072980188477</v>
      </c>
      <c r="J94" s="264" t="s">
        <v>130</v>
      </c>
      <c r="K94" s="264" t="s">
        <v>1974</v>
      </c>
      <c r="L94" s="264"/>
      <c r="P94" s="485">
        <v>6</v>
      </c>
      <c r="S94" s="506">
        <f t="shared" si="3"/>
        <v>48198243</v>
      </c>
      <c r="Y94" s="513"/>
      <c r="AE94" s="485" t="s">
        <v>1322</v>
      </c>
    </row>
    <row r="95" spans="1:31" s="485" customFormat="1" ht="15" hidden="1">
      <c r="A95" s="264" t="s">
        <v>906</v>
      </c>
      <c r="B95" s="731">
        <v>51103012002</v>
      </c>
      <c r="C95" s="732" t="s">
        <v>1627</v>
      </c>
      <c r="D95" s="732" t="s">
        <v>1216</v>
      </c>
      <c r="E95" s="732" t="s">
        <v>1041</v>
      </c>
      <c r="F95" s="733">
        <v>23403070</v>
      </c>
      <c r="G95" s="733">
        <v>23403070</v>
      </c>
      <c r="H95" s="733">
        <v>3015.96</v>
      </c>
      <c r="I95" s="733">
        <v>7759.7415085080702</v>
      </c>
      <c r="J95" s="264" t="s">
        <v>130</v>
      </c>
      <c r="K95" s="264" t="s">
        <v>1974</v>
      </c>
      <c r="L95" s="264"/>
      <c r="P95" s="485">
        <v>6</v>
      </c>
      <c r="S95" s="506">
        <f t="shared" si="3"/>
        <v>23403070</v>
      </c>
      <c r="Y95" s="513"/>
      <c r="AE95" s="485" t="s">
        <v>1322</v>
      </c>
    </row>
    <row r="96" spans="1:31" s="264" customFormat="1" ht="15" hidden="1">
      <c r="A96" s="264" t="s">
        <v>906</v>
      </c>
      <c r="B96" s="731">
        <v>51103012004</v>
      </c>
      <c r="C96" s="732" t="s">
        <v>1628</v>
      </c>
      <c r="D96" s="732" t="s">
        <v>1217</v>
      </c>
      <c r="E96" s="732" t="s">
        <v>1041</v>
      </c>
      <c r="F96" s="733">
        <v>1698963</v>
      </c>
      <c r="G96" s="733">
        <v>1698963</v>
      </c>
      <c r="H96" s="733">
        <v>221.10000000000002</v>
      </c>
      <c r="I96" s="733">
        <v>7684.1383989145179</v>
      </c>
      <c r="J96" s="264" t="s">
        <v>224</v>
      </c>
      <c r="P96" s="485">
        <v>6</v>
      </c>
      <c r="S96" s="506">
        <f t="shared" si="3"/>
        <v>1698963</v>
      </c>
      <c r="Y96"/>
      <c r="AE96" s="264" t="s">
        <v>1322</v>
      </c>
    </row>
    <row r="97" spans="1:31" s="264" customFormat="1" ht="15" hidden="1">
      <c r="A97" s="264" t="s">
        <v>906</v>
      </c>
      <c r="B97" s="731">
        <v>51103012005</v>
      </c>
      <c r="C97" s="732" t="s">
        <v>1629</v>
      </c>
      <c r="D97" s="732" t="s">
        <v>1218</v>
      </c>
      <c r="E97" s="732" t="s">
        <v>1041</v>
      </c>
      <c r="F97" s="733">
        <v>31535186415</v>
      </c>
      <c r="G97" s="733">
        <v>31535186415</v>
      </c>
      <c r="H97" s="733">
        <v>1522012.8</v>
      </c>
      <c r="I97" s="733">
        <v>20719.396325050617</v>
      </c>
      <c r="J97" s="264" t="s">
        <v>306</v>
      </c>
      <c r="K97" s="264" t="s">
        <v>441</v>
      </c>
      <c r="P97" s="485">
        <v>6</v>
      </c>
      <c r="S97" s="506">
        <f t="shared" si="3"/>
        <v>31535186415</v>
      </c>
      <c r="Y97"/>
      <c r="AE97" s="264" t="s">
        <v>1322</v>
      </c>
    </row>
    <row r="98" spans="1:31" s="264" customFormat="1" ht="15" hidden="1">
      <c r="A98" s="264" t="s">
        <v>906</v>
      </c>
      <c r="B98" s="731">
        <v>51103012006</v>
      </c>
      <c r="C98" s="732" t="s">
        <v>1630</v>
      </c>
      <c r="D98" s="732" t="s">
        <v>1219</v>
      </c>
      <c r="E98" s="732" t="s">
        <v>1041</v>
      </c>
      <c r="F98" s="733">
        <v>35131295747</v>
      </c>
      <c r="G98" s="733">
        <v>35131295748</v>
      </c>
      <c r="H98" s="733">
        <v>679423.52</v>
      </c>
      <c r="I98" s="733">
        <v>51707.506016276857</v>
      </c>
      <c r="J98" s="264" t="s">
        <v>1307</v>
      </c>
      <c r="K98" s="264" t="s">
        <v>442</v>
      </c>
      <c r="P98" s="485">
        <v>6</v>
      </c>
      <c r="S98" s="506">
        <f t="shared" si="3"/>
        <v>35131295748</v>
      </c>
      <c r="Y98"/>
      <c r="AE98" s="264" t="s">
        <v>1322</v>
      </c>
    </row>
    <row r="99" spans="1:31" s="485" customFormat="1" ht="15" hidden="1">
      <c r="A99" s="264" t="s">
        <v>906</v>
      </c>
      <c r="B99" s="731">
        <v>51103012007</v>
      </c>
      <c r="C99" s="732" t="s">
        <v>1631</v>
      </c>
      <c r="D99" s="732" t="s">
        <v>1220</v>
      </c>
      <c r="E99" s="732" t="s">
        <v>1041</v>
      </c>
      <c r="F99" s="733">
        <v>10785357</v>
      </c>
      <c r="G99" s="733">
        <v>10785357</v>
      </c>
      <c r="H99" s="733">
        <v>1403.67</v>
      </c>
      <c r="I99" s="733">
        <v>7683.6841992776071</v>
      </c>
      <c r="J99" s="264" t="s">
        <v>130</v>
      </c>
      <c r="K99" s="264" t="s">
        <v>915</v>
      </c>
      <c r="L99" s="264"/>
      <c r="P99" s="485">
        <v>6</v>
      </c>
      <c r="S99" s="506">
        <f t="shared" si="3"/>
        <v>10785357</v>
      </c>
      <c r="Y99" s="513"/>
      <c r="AE99" s="485" t="s">
        <v>1322</v>
      </c>
    </row>
    <row r="100" spans="1:31" s="485" customFormat="1" ht="15" hidden="1">
      <c r="A100" s="264" t="s">
        <v>906</v>
      </c>
      <c r="B100" s="731">
        <v>51103012008</v>
      </c>
      <c r="C100" s="732" t="s">
        <v>1632</v>
      </c>
      <c r="D100" s="732" t="s">
        <v>1221</v>
      </c>
      <c r="E100" s="732" t="s">
        <v>1041</v>
      </c>
      <c r="F100" s="733">
        <v>214844</v>
      </c>
      <c r="G100" s="733">
        <v>214844</v>
      </c>
      <c r="H100" s="733">
        <v>27.96</v>
      </c>
      <c r="I100" s="733">
        <v>7683.9771101573679</v>
      </c>
      <c r="J100" s="264" t="s">
        <v>130</v>
      </c>
      <c r="K100" s="264" t="s">
        <v>962</v>
      </c>
      <c r="L100" s="264"/>
      <c r="P100" s="485">
        <v>6</v>
      </c>
      <c r="S100" s="506">
        <f t="shared" si="3"/>
        <v>214844</v>
      </c>
      <c r="Y100" s="513"/>
      <c r="AE100" s="485" t="s">
        <v>1322</v>
      </c>
    </row>
    <row r="101" spans="1:31" s="264" customFormat="1" ht="15" hidden="1">
      <c r="A101" s="264" t="s">
        <v>906</v>
      </c>
      <c r="B101" s="731">
        <v>51103012019</v>
      </c>
      <c r="C101" s="732" t="s">
        <v>1633</v>
      </c>
      <c r="D101" s="732" t="s">
        <v>665</v>
      </c>
      <c r="E101" s="732" t="s">
        <v>1041</v>
      </c>
      <c r="F101" s="733">
        <v>42373459</v>
      </c>
      <c r="G101" s="733">
        <v>42335014</v>
      </c>
      <c r="H101" s="733">
        <v>5496.51</v>
      </c>
      <c r="I101" s="733">
        <v>7702.1626450238418</v>
      </c>
      <c r="J101" s="264" t="s">
        <v>133</v>
      </c>
      <c r="P101" s="485">
        <v>6</v>
      </c>
      <c r="S101" s="506">
        <f t="shared" si="3"/>
        <v>42335014</v>
      </c>
      <c r="Y101"/>
      <c r="AE101" s="264" t="s">
        <v>1322</v>
      </c>
    </row>
    <row r="102" spans="1:31" s="264" customFormat="1" ht="15" hidden="1">
      <c r="A102" s="264" t="s">
        <v>906</v>
      </c>
      <c r="B102" s="731">
        <v>51103012029</v>
      </c>
      <c r="C102" s="732" t="s">
        <v>1634</v>
      </c>
      <c r="D102" s="732" t="s">
        <v>1222</v>
      </c>
      <c r="E102" s="732" t="s">
        <v>1041</v>
      </c>
      <c r="F102" s="733">
        <v>5782046275</v>
      </c>
      <c r="G102" s="733">
        <v>5782046275</v>
      </c>
      <c r="H102" s="733">
        <v>746449.09</v>
      </c>
      <c r="I102" s="733">
        <v>7746.0691592510348</v>
      </c>
      <c r="J102" s="264" t="s">
        <v>212</v>
      </c>
      <c r="K102" s="264" t="s">
        <v>654</v>
      </c>
      <c r="L102" s="264" t="s">
        <v>628</v>
      </c>
      <c r="P102" s="485">
        <v>6</v>
      </c>
      <c r="S102" s="506">
        <f t="shared" si="3"/>
        <v>5782046275</v>
      </c>
      <c r="Y102"/>
      <c r="AE102" s="264" t="s">
        <v>1322</v>
      </c>
    </row>
    <row r="103" spans="1:31" s="264" customFormat="1" ht="15" hidden="1">
      <c r="A103" s="264" t="s">
        <v>906</v>
      </c>
      <c r="B103" s="731">
        <v>511030201</v>
      </c>
      <c r="C103" s="732" t="s">
        <v>1635</v>
      </c>
      <c r="D103" s="732" t="s">
        <v>1223</v>
      </c>
      <c r="E103" s="732" t="s">
        <v>1041</v>
      </c>
      <c r="F103" s="733">
        <v>278079008</v>
      </c>
      <c r="G103" s="733">
        <v>278079008</v>
      </c>
      <c r="H103" s="733">
        <v>36015.5</v>
      </c>
      <c r="I103" s="733">
        <v>7721.0925296053092</v>
      </c>
      <c r="J103" s="264" t="s">
        <v>212</v>
      </c>
      <c r="K103" s="264" t="s">
        <v>1981</v>
      </c>
      <c r="L103" s="264" t="s">
        <v>1972</v>
      </c>
      <c r="P103" s="485">
        <v>6</v>
      </c>
      <c r="S103" s="506">
        <f t="shared" si="3"/>
        <v>278079008</v>
      </c>
      <c r="Y103"/>
      <c r="AE103" s="264" t="s">
        <v>1322</v>
      </c>
    </row>
    <row r="104" spans="1:31" s="264" customFormat="1" ht="15" hidden="1">
      <c r="A104" s="264" t="s">
        <v>906</v>
      </c>
      <c r="B104" s="731">
        <v>511030205</v>
      </c>
      <c r="C104" s="732" t="s">
        <v>1636</v>
      </c>
      <c r="D104" s="732" t="s">
        <v>1224</v>
      </c>
      <c r="E104" s="732" t="s">
        <v>1041</v>
      </c>
      <c r="F104" s="733">
        <v>855261101</v>
      </c>
      <c r="G104" s="733">
        <v>855261101</v>
      </c>
      <c r="H104" s="733">
        <v>110143.45</v>
      </c>
      <c r="I104" s="733">
        <v>7764.9746852854169</v>
      </c>
      <c r="J104" s="264" t="s">
        <v>212</v>
      </c>
      <c r="K104" s="264" t="s">
        <v>1981</v>
      </c>
      <c r="L104" s="264" t="s">
        <v>1972</v>
      </c>
      <c r="P104" s="485">
        <v>6</v>
      </c>
      <c r="S104" s="506">
        <f t="shared" si="3"/>
        <v>855261101</v>
      </c>
      <c r="Y104"/>
      <c r="AE104" s="264" t="s">
        <v>1322</v>
      </c>
    </row>
    <row r="105" spans="1:31" s="264" customFormat="1" ht="15" hidden="1">
      <c r="B105" s="731"/>
      <c r="C105" s="732" t="s">
        <v>1637</v>
      </c>
      <c r="D105" s="732" t="s">
        <v>1217</v>
      </c>
      <c r="E105" s="732" t="s">
        <v>1041</v>
      </c>
      <c r="F105" s="733">
        <v>19385</v>
      </c>
      <c r="G105" s="733">
        <v>19385</v>
      </c>
      <c r="H105" s="733">
        <v>2.52</v>
      </c>
      <c r="I105" s="733">
        <v>7692.4603174603171</v>
      </c>
      <c r="J105" s="264" t="s">
        <v>224</v>
      </c>
      <c r="P105" s="485">
        <v>6</v>
      </c>
      <c r="S105" s="506">
        <f t="shared" si="3"/>
        <v>19385</v>
      </c>
      <c r="Y105"/>
      <c r="AE105" s="264" t="s">
        <v>1322</v>
      </c>
    </row>
    <row r="106" spans="1:31" s="479" customFormat="1" ht="15" hidden="1">
      <c r="B106" s="734"/>
      <c r="C106" s="737" t="s">
        <v>1638</v>
      </c>
      <c r="D106" s="737" t="s">
        <v>1225</v>
      </c>
      <c r="E106" s="737"/>
      <c r="F106" s="738"/>
      <c r="G106" s="738">
        <v>100186889861</v>
      </c>
      <c r="H106" s="738">
        <v>6552866.4100000001</v>
      </c>
      <c r="I106" s="738"/>
      <c r="J106" s="739">
        <f>+G106-G97-G98</f>
        <v>33520407698</v>
      </c>
      <c r="S106" s="506">
        <f t="shared" si="3"/>
        <v>100186889861</v>
      </c>
      <c r="Y106" s="480"/>
      <c r="AE106" s="479" t="s">
        <v>1322</v>
      </c>
    </row>
    <row r="107" spans="1:31" s="264" customFormat="1" ht="15" hidden="1">
      <c r="A107" s="264" t="s">
        <v>906</v>
      </c>
      <c r="B107" s="731">
        <v>511030206</v>
      </c>
      <c r="C107" s="732" t="s">
        <v>1639</v>
      </c>
      <c r="D107" s="732" t="s">
        <v>1226</v>
      </c>
      <c r="E107" s="732" t="s">
        <v>1041</v>
      </c>
      <c r="F107" s="733">
        <v>-72148552</v>
      </c>
      <c r="G107" s="733">
        <v>-72148552</v>
      </c>
      <c r="H107" s="733">
        <v>-9497.17</v>
      </c>
      <c r="I107" s="733">
        <v>7596.8474819340918</v>
      </c>
      <c r="J107" s="264" t="s">
        <v>135</v>
      </c>
      <c r="P107" s="264">
        <v>7</v>
      </c>
      <c r="S107" s="506">
        <f t="shared" si="3"/>
        <v>-72148552</v>
      </c>
      <c r="Y107"/>
      <c r="AE107" s="264" t="s">
        <v>1322</v>
      </c>
    </row>
    <row r="108" spans="1:31" s="264" customFormat="1" ht="15" hidden="1">
      <c r="B108" s="731"/>
      <c r="C108" s="732" t="s">
        <v>1848</v>
      </c>
      <c r="D108" s="732" t="s">
        <v>1849</v>
      </c>
      <c r="E108" s="732" t="s">
        <v>1041</v>
      </c>
      <c r="F108" s="733">
        <v>0</v>
      </c>
      <c r="G108" s="733">
        <v>0</v>
      </c>
      <c r="H108" s="733">
        <v>0</v>
      </c>
      <c r="I108" s="733">
        <v>0</v>
      </c>
      <c r="J108" s="264" t="s">
        <v>135</v>
      </c>
      <c r="P108" s="264">
        <v>7</v>
      </c>
      <c r="S108" s="506">
        <f t="shared" si="3"/>
        <v>0</v>
      </c>
      <c r="Y108"/>
      <c r="AE108" s="264" t="s">
        <v>1322</v>
      </c>
    </row>
    <row r="109" spans="1:31" s="264" customFormat="1" ht="15" hidden="1">
      <c r="B109" s="731"/>
      <c r="C109" s="732" t="s">
        <v>1850</v>
      </c>
      <c r="D109" s="732" t="s">
        <v>1851</v>
      </c>
      <c r="E109" s="732" t="s">
        <v>1041</v>
      </c>
      <c r="F109" s="733">
        <v>-753389</v>
      </c>
      <c r="G109" s="733">
        <v>-753389</v>
      </c>
      <c r="H109" s="733">
        <v>-96.76</v>
      </c>
      <c r="I109" s="733">
        <v>7786.1616370400989</v>
      </c>
      <c r="J109" s="264" t="s">
        <v>135</v>
      </c>
      <c r="P109" s="264">
        <v>7</v>
      </c>
      <c r="S109" s="506">
        <f t="shared" si="3"/>
        <v>-753389</v>
      </c>
      <c r="Y109"/>
      <c r="AE109" s="264" t="s">
        <v>1322</v>
      </c>
    </row>
    <row r="110" spans="1:31" s="264" customFormat="1" ht="15" hidden="1">
      <c r="A110" s="264" t="s">
        <v>906</v>
      </c>
      <c r="B110" s="731">
        <v>51201</v>
      </c>
      <c r="C110" s="732" t="s">
        <v>1640</v>
      </c>
      <c r="D110" s="732" t="s">
        <v>1227</v>
      </c>
      <c r="E110" s="732" t="s">
        <v>1041</v>
      </c>
      <c r="F110" s="733">
        <v>-18210882</v>
      </c>
      <c r="G110" s="733">
        <v>-18210882</v>
      </c>
      <c r="H110" s="733">
        <v>-2370.1</v>
      </c>
      <c r="I110" s="733">
        <v>7683.5922534914143</v>
      </c>
      <c r="J110" s="264" t="s">
        <v>135</v>
      </c>
      <c r="P110" s="264">
        <v>7</v>
      </c>
      <c r="S110" s="506">
        <f t="shared" si="3"/>
        <v>-18210882</v>
      </c>
      <c r="Y110"/>
      <c r="AE110" s="264" t="s">
        <v>1322</v>
      </c>
    </row>
    <row r="111" spans="1:31" s="264" customFormat="1" ht="15" hidden="1">
      <c r="A111" s="264" t="s">
        <v>906</v>
      </c>
      <c r="B111" s="731">
        <v>51203</v>
      </c>
      <c r="C111" s="732" t="s">
        <v>1641</v>
      </c>
      <c r="D111" s="732" t="s">
        <v>1227</v>
      </c>
      <c r="E111" s="732" t="s">
        <v>1041</v>
      </c>
      <c r="F111" s="733">
        <v>-10665314</v>
      </c>
      <c r="G111" s="733">
        <v>-10665314</v>
      </c>
      <c r="H111" s="733">
        <v>-1388.06</v>
      </c>
      <c r="I111" s="733">
        <v>7683.6116594383529</v>
      </c>
      <c r="J111" s="264" t="s">
        <v>135</v>
      </c>
      <c r="P111" s="264">
        <v>7</v>
      </c>
      <c r="S111" s="506">
        <f t="shared" si="3"/>
        <v>-10665314</v>
      </c>
      <c r="Y111"/>
      <c r="AE111" s="264" t="s">
        <v>1322</v>
      </c>
    </row>
    <row r="112" spans="1:31" s="264" customFormat="1" ht="15" hidden="1">
      <c r="A112" s="264" t="s">
        <v>906</v>
      </c>
      <c r="B112" s="731">
        <v>51204</v>
      </c>
      <c r="C112" s="732" t="s">
        <v>1642</v>
      </c>
      <c r="D112" s="732" t="s">
        <v>1228</v>
      </c>
      <c r="E112" s="732" t="s">
        <v>1041</v>
      </c>
      <c r="F112" s="733">
        <v>-30808265</v>
      </c>
      <c r="G112" s="733">
        <v>-30808265</v>
      </c>
      <c r="H112" s="733">
        <v>-3964.59</v>
      </c>
      <c r="I112" s="733">
        <v>7770.8577683947142</v>
      </c>
      <c r="J112" s="264" t="s">
        <v>135</v>
      </c>
      <c r="P112" s="264">
        <v>7</v>
      </c>
      <c r="S112" s="506">
        <f t="shared" si="3"/>
        <v>-30808265</v>
      </c>
      <c r="Y112"/>
      <c r="AE112" s="264" t="s">
        <v>1322</v>
      </c>
    </row>
    <row r="113" spans="1:31" s="264" customFormat="1" ht="15" hidden="1">
      <c r="A113" s="264" t="s">
        <v>906</v>
      </c>
      <c r="B113" s="731">
        <v>51208</v>
      </c>
      <c r="C113" s="732" t="s">
        <v>1852</v>
      </c>
      <c r="D113" s="732" t="s">
        <v>1226</v>
      </c>
      <c r="E113" s="732" t="s">
        <v>1041</v>
      </c>
      <c r="F113" s="733">
        <v>0</v>
      </c>
      <c r="G113" s="733">
        <v>0</v>
      </c>
      <c r="H113" s="733">
        <v>0</v>
      </c>
      <c r="I113" s="733">
        <v>0</v>
      </c>
      <c r="J113" s="264" t="s">
        <v>135</v>
      </c>
      <c r="P113" s="264">
        <v>7</v>
      </c>
      <c r="S113" s="506">
        <f t="shared" si="3"/>
        <v>0</v>
      </c>
      <c r="Y113"/>
      <c r="AE113" s="264" t="s">
        <v>1322</v>
      </c>
    </row>
    <row r="114" spans="1:31" s="264" customFormat="1" ht="15" hidden="1">
      <c r="A114" s="264" t="s">
        <v>906</v>
      </c>
      <c r="B114" s="731">
        <v>51211</v>
      </c>
      <c r="C114" s="732" t="s">
        <v>1643</v>
      </c>
      <c r="D114" s="732" t="s">
        <v>1229</v>
      </c>
      <c r="E114" s="732" t="s">
        <v>1041</v>
      </c>
      <c r="F114" s="733">
        <v>-45186746</v>
      </c>
      <c r="G114" s="733">
        <v>-45186746</v>
      </c>
      <c r="H114" s="733">
        <v>-5798.46</v>
      </c>
      <c r="I114" s="733">
        <v>7792.8874218326937</v>
      </c>
      <c r="J114" s="264" t="s">
        <v>226</v>
      </c>
      <c r="P114" s="264">
        <v>7</v>
      </c>
      <c r="S114" s="506">
        <f t="shared" si="3"/>
        <v>-45186746</v>
      </c>
      <c r="Y114"/>
      <c r="AE114" s="264" t="s">
        <v>1322</v>
      </c>
    </row>
    <row r="115" spans="1:31" s="264" customFormat="1" ht="15" hidden="1">
      <c r="A115" s="264" t="s">
        <v>906</v>
      </c>
      <c r="B115" s="731">
        <v>5130101</v>
      </c>
      <c r="C115" s="732" t="s">
        <v>1853</v>
      </c>
      <c r="D115" s="732" t="s">
        <v>1854</v>
      </c>
      <c r="E115" s="732" t="s">
        <v>1041</v>
      </c>
      <c r="F115" s="733">
        <v>-54284711</v>
      </c>
      <c r="G115" s="733">
        <v>-54284711</v>
      </c>
      <c r="H115" s="733">
        <v>-6962.95</v>
      </c>
      <c r="I115" s="733">
        <v>7796.2230089258146</v>
      </c>
      <c r="J115" s="264" t="s">
        <v>226</v>
      </c>
      <c r="P115" s="264">
        <v>7</v>
      </c>
      <c r="S115" s="506">
        <f t="shared" si="3"/>
        <v>-54284711</v>
      </c>
      <c r="Y115"/>
      <c r="AE115" s="264" t="s">
        <v>1322</v>
      </c>
    </row>
    <row r="116" spans="1:31" s="264" customFormat="1" ht="15" hidden="1">
      <c r="A116" s="264" t="s">
        <v>906</v>
      </c>
      <c r="B116" s="731">
        <v>5130104</v>
      </c>
      <c r="C116" s="732" t="s">
        <v>1644</v>
      </c>
      <c r="D116" s="732" t="s">
        <v>1230</v>
      </c>
      <c r="E116" s="732" t="s">
        <v>1041</v>
      </c>
      <c r="F116" s="733">
        <v>-391692003</v>
      </c>
      <c r="G116" s="733">
        <v>-391692003</v>
      </c>
      <c r="H116" s="733">
        <v>-50553.77</v>
      </c>
      <c r="I116" s="733">
        <v>7748.0275556105908</v>
      </c>
      <c r="J116" s="264" t="s">
        <v>226</v>
      </c>
      <c r="P116" s="264">
        <v>7</v>
      </c>
      <c r="S116" s="506">
        <f t="shared" si="3"/>
        <v>-391692003</v>
      </c>
      <c r="Y116"/>
      <c r="AE116" s="264" t="s">
        <v>1322</v>
      </c>
    </row>
    <row r="117" spans="1:31" s="264" customFormat="1" ht="15" hidden="1">
      <c r="A117" s="264" t="s">
        <v>906</v>
      </c>
      <c r="B117" s="731">
        <v>5130105</v>
      </c>
      <c r="C117" s="732" t="s">
        <v>1645</v>
      </c>
      <c r="D117" s="732" t="s">
        <v>1231</v>
      </c>
      <c r="E117" s="732" t="s">
        <v>1043</v>
      </c>
      <c r="F117" s="733">
        <v>-47857224.230000004</v>
      </c>
      <c r="G117" s="733">
        <v>-149278640</v>
      </c>
      <c r="H117" s="733">
        <v>-19239.02</v>
      </c>
      <c r="I117" s="733">
        <v>7759.1602898692345</v>
      </c>
      <c r="J117" s="264" t="s">
        <v>226</v>
      </c>
      <c r="P117" s="264">
        <v>7</v>
      </c>
      <c r="S117" s="506">
        <f t="shared" si="3"/>
        <v>-149278640</v>
      </c>
      <c r="Y117"/>
      <c r="AE117" s="264" t="s">
        <v>1322</v>
      </c>
    </row>
    <row r="118" spans="1:31" s="264" customFormat="1" ht="15" hidden="1">
      <c r="A118" s="264" t="s">
        <v>906</v>
      </c>
      <c r="B118" s="731">
        <v>5130201</v>
      </c>
      <c r="C118" s="732" t="s">
        <v>1646</v>
      </c>
      <c r="D118" s="732" t="s">
        <v>916</v>
      </c>
      <c r="E118" s="732" t="s">
        <v>1041</v>
      </c>
      <c r="F118" s="733">
        <v>-119968573</v>
      </c>
      <c r="G118" s="733">
        <v>-119968573</v>
      </c>
      <c r="H118" s="733">
        <v>-15516.359999999999</v>
      </c>
      <c r="I118" s="733">
        <v>7731.7472010187967</v>
      </c>
      <c r="J118" s="264" t="s">
        <v>226</v>
      </c>
      <c r="P118" s="264">
        <v>7</v>
      </c>
      <c r="S118" s="506">
        <f t="shared" si="3"/>
        <v>-119968573</v>
      </c>
      <c r="Y118"/>
      <c r="AE118" s="264" t="s">
        <v>1322</v>
      </c>
    </row>
    <row r="119" spans="1:31" s="264" customFormat="1" ht="15" hidden="1">
      <c r="A119" s="264" t="s">
        <v>906</v>
      </c>
      <c r="B119" s="731">
        <v>5130202</v>
      </c>
      <c r="C119" s="732" t="s">
        <v>1647</v>
      </c>
      <c r="D119" s="732" t="s">
        <v>1232</v>
      </c>
      <c r="E119" s="732" t="s">
        <v>1041</v>
      </c>
      <c r="F119" s="733">
        <v>-81208216</v>
      </c>
      <c r="G119" s="733">
        <v>-81208216</v>
      </c>
      <c r="H119" s="733">
        <v>-10459.129999999999</v>
      </c>
      <c r="I119" s="733">
        <v>7764.3375691859655</v>
      </c>
      <c r="J119" s="264" t="s">
        <v>227</v>
      </c>
      <c r="K119" s="264" t="s">
        <v>1977</v>
      </c>
      <c r="P119" s="264">
        <v>7</v>
      </c>
      <c r="S119" s="506">
        <f t="shared" si="3"/>
        <v>-81208216</v>
      </c>
      <c r="Y119"/>
      <c r="AE119" s="264" t="s">
        <v>1322</v>
      </c>
    </row>
    <row r="120" spans="1:31" s="264" customFormat="1" ht="15" hidden="1">
      <c r="A120" s="264" t="s">
        <v>906</v>
      </c>
      <c r="B120" s="731">
        <v>5130203</v>
      </c>
      <c r="C120" s="732" t="s">
        <v>1648</v>
      </c>
      <c r="D120" s="732" t="s">
        <v>1233</v>
      </c>
      <c r="E120" s="732" t="s">
        <v>1043</v>
      </c>
      <c r="F120" s="733">
        <v>-10546988.289999999</v>
      </c>
      <c r="G120" s="733">
        <v>-38723795</v>
      </c>
      <c r="H120" s="733">
        <v>-4980.4799999999996</v>
      </c>
      <c r="I120" s="733">
        <v>7775.1130413132878</v>
      </c>
      <c r="J120" s="264" t="s">
        <v>227</v>
      </c>
      <c r="K120" s="264" t="s">
        <v>1977</v>
      </c>
      <c r="P120" s="264">
        <v>7</v>
      </c>
      <c r="S120" s="506">
        <f t="shared" si="3"/>
        <v>-38723795</v>
      </c>
      <c r="Y120"/>
      <c r="AE120" s="264" t="s">
        <v>1322</v>
      </c>
    </row>
    <row r="121" spans="1:31" s="264" customFormat="1" ht="15" hidden="1">
      <c r="A121" s="264" t="s">
        <v>906</v>
      </c>
      <c r="B121" s="731">
        <v>5130204</v>
      </c>
      <c r="C121" s="732" t="s">
        <v>1649</v>
      </c>
      <c r="D121" s="732" t="s">
        <v>1163</v>
      </c>
      <c r="E121" s="732" t="s">
        <v>1041</v>
      </c>
      <c r="F121" s="733">
        <v>-179288406</v>
      </c>
      <c r="G121" s="733">
        <v>-179288406</v>
      </c>
      <c r="H121" s="733">
        <v>-23317.58</v>
      </c>
      <c r="I121" s="733">
        <v>7688.979988489371</v>
      </c>
      <c r="J121" s="264" t="s">
        <v>227</v>
      </c>
      <c r="K121" s="264" t="s">
        <v>651</v>
      </c>
      <c r="P121" s="264">
        <v>7</v>
      </c>
      <c r="S121" s="506">
        <f t="shared" si="3"/>
        <v>-179288406</v>
      </c>
      <c r="Y121"/>
      <c r="AE121" s="264" t="s">
        <v>1322</v>
      </c>
    </row>
    <row r="122" spans="1:31" s="264" customFormat="1" ht="15" hidden="1">
      <c r="A122" s="264" t="s">
        <v>906</v>
      </c>
      <c r="B122" s="731">
        <v>5130206</v>
      </c>
      <c r="C122" s="732" t="s">
        <v>1650</v>
      </c>
      <c r="D122" s="732" t="s">
        <v>1164</v>
      </c>
      <c r="E122" s="732" t="s">
        <v>1041</v>
      </c>
      <c r="F122" s="733">
        <v>-173478741</v>
      </c>
      <c r="G122" s="733">
        <v>-173478741</v>
      </c>
      <c r="H122" s="733">
        <v>-22585.65</v>
      </c>
      <c r="I122" s="733">
        <v>7680.9275358468758</v>
      </c>
      <c r="J122" s="264" t="s">
        <v>227</v>
      </c>
      <c r="K122" s="264" t="s">
        <v>651</v>
      </c>
      <c r="P122" s="264">
        <v>7</v>
      </c>
      <c r="S122" s="506">
        <f t="shared" si="3"/>
        <v>-173478741</v>
      </c>
      <c r="Y122"/>
      <c r="AE122" s="264" t="s">
        <v>1322</v>
      </c>
    </row>
    <row r="123" spans="1:31" s="264" customFormat="1" ht="15" hidden="1">
      <c r="A123" s="264" t="s">
        <v>906</v>
      </c>
      <c r="B123" s="731">
        <v>5130207</v>
      </c>
      <c r="C123" s="732" t="s">
        <v>1651</v>
      </c>
      <c r="D123" s="732" t="s">
        <v>911</v>
      </c>
      <c r="E123" s="732" t="s">
        <v>1041</v>
      </c>
      <c r="F123" s="733">
        <v>-250672517</v>
      </c>
      <c r="G123" s="733">
        <v>-250672517</v>
      </c>
      <c r="H123" s="733">
        <v>-32152.620000000003</v>
      </c>
      <c r="I123" s="733">
        <v>7796.3325228239555</v>
      </c>
      <c r="J123" s="264" t="s">
        <v>227</v>
      </c>
      <c r="K123" s="264" t="s">
        <v>650</v>
      </c>
      <c r="P123" s="264">
        <v>7</v>
      </c>
      <c r="S123" s="506">
        <f t="shared" si="3"/>
        <v>-250672517</v>
      </c>
      <c r="Y123"/>
      <c r="AE123" s="264" t="s">
        <v>1322</v>
      </c>
    </row>
    <row r="124" spans="1:31" s="264" customFormat="1" ht="15" hidden="1">
      <c r="A124" s="264" t="s">
        <v>906</v>
      </c>
      <c r="B124" s="731">
        <v>5130208</v>
      </c>
      <c r="C124" s="732" t="s">
        <v>1652</v>
      </c>
      <c r="D124" s="732" t="s">
        <v>789</v>
      </c>
      <c r="E124" s="732" t="s">
        <v>1043</v>
      </c>
      <c r="F124" s="733">
        <v>-881.88999999999942</v>
      </c>
      <c r="G124" s="733">
        <v>0</v>
      </c>
      <c r="H124" s="733">
        <v>0</v>
      </c>
      <c r="I124" s="733">
        <v>0</v>
      </c>
      <c r="J124" s="264" t="s">
        <v>227</v>
      </c>
      <c r="K124" s="264" t="s">
        <v>650</v>
      </c>
      <c r="P124" s="264">
        <v>7</v>
      </c>
      <c r="S124" s="506">
        <f t="shared" si="3"/>
        <v>0</v>
      </c>
      <c r="Y124"/>
      <c r="AE124" s="264" t="s">
        <v>1322</v>
      </c>
    </row>
    <row r="125" spans="1:31" s="264" customFormat="1" ht="15" hidden="1">
      <c r="A125" s="264" t="s">
        <v>906</v>
      </c>
      <c r="B125" s="731">
        <v>5130301</v>
      </c>
      <c r="C125" s="732" t="s">
        <v>1653</v>
      </c>
      <c r="D125" s="732" t="s">
        <v>1167</v>
      </c>
      <c r="E125" s="732" t="s">
        <v>1041</v>
      </c>
      <c r="F125" s="733">
        <v>-109551254</v>
      </c>
      <c r="G125" s="733">
        <v>-109551254</v>
      </c>
      <c r="H125" s="733">
        <v>-13989.95</v>
      </c>
      <c r="I125" s="733">
        <v>7830.710903184071</v>
      </c>
      <c r="J125" s="264" t="s">
        <v>227</v>
      </c>
      <c r="K125" s="264" t="s">
        <v>650</v>
      </c>
      <c r="P125" s="264">
        <v>7</v>
      </c>
      <c r="S125" s="506">
        <f t="shared" si="3"/>
        <v>-109551254</v>
      </c>
      <c r="Y125"/>
      <c r="AE125" s="264" t="s">
        <v>1322</v>
      </c>
    </row>
    <row r="126" spans="1:31" s="264" customFormat="1" ht="14.1" hidden="1" customHeight="1">
      <c r="A126" s="264" t="s">
        <v>906</v>
      </c>
      <c r="B126" s="731">
        <v>5130303</v>
      </c>
      <c r="C126" s="732" t="s">
        <v>1654</v>
      </c>
      <c r="D126" s="732" t="s">
        <v>1234</v>
      </c>
      <c r="E126" s="732" t="s">
        <v>1041</v>
      </c>
      <c r="F126" s="733">
        <v>-177169761</v>
      </c>
      <c r="G126" s="733">
        <v>-177169761</v>
      </c>
      <c r="H126" s="733">
        <v>-23053.75</v>
      </c>
      <c r="I126" s="733">
        <v>7685.0734045437293</v>
      </c>
      <c r="J126" s="264" t="s">
        <v>227</v>
      </c>
      <c r="K126" s="264" t="s">
        <v>650</v>
      </c>
      <c r="P126" s="264">
        <v>7</v>
      </c>
      <c r="S126" s="506">
        <f t="shared" si="3"/>
        <v>-177169761</v>
      </c>
      <c r="Y126"/>
      <c r="AE126" s="264" t="s">
        <v>1322</v>
      </c>
    </row>
    <row r="127" spans="1:31" s="264" customFormat="1" ht="15" hidden="1">
      <c r="A127" s="264" t="s">
        <v>906</v>
      </c>
      <c r="B127" s="731">
        <v>5130401</v>
      </c>
      <c r="C127" s="732" t="s">
        <v>1655</v>
      </c>
      <c r="D127" s="732" t="s">
        <v>910</v>
      </c>
      <c r="E127" s="732" t="s">
        <v>1041</v>
      </c>
      <c r="F127" s="733">
        <v>-250934406</v>
      </c>
      <c r="G127" s="733">
        <v>-250934406</v>
      </c>
      <c r="H127" s="733">
        <v>-32658.44</v>
      </c>
      <c r="I127" s="733">
        <v>7683.6005026572002</v>
      </c>
      <c r="J127" s="264" t="s">
        <v>227</v>
      </c>
      <c r="K127" s="264" t="s">
        <v>650</v>
      </c>
      <c r="P127" s="264">
        <v>7</v>
      </c>
      <c r="S127" s="506">
        <f t="shared" si="3"/>
        <v>-250934406</v>
      </c>
      <c r="Y127"/>
      <c r="AE127" s="264" t="s">
        <v>1322</v>
      </c>
    </row>
    <row r="128" spans="1:31" s="264" customFormat="1" ht="15" hidden="1">
      <c r="A128" s="264" t="s">
        <v>906</v>
      </c>
      <c r="B128" s="731">
        <v>5130402</v>
      </c>
      <c r="C128" s="732" t="s">
        <v>1855</v>
      </c>
      <c r="D128" s="732" t="s">
        <v>1170</v>
      </c>
      <c r="E128" s="732" t="s">
        <v>1041</v>
      </c>
      <c r="F128" s="733">
        <v>-61293</v>
      </c>
      <c r="G128" s="733">
        <v>-61293</v>
      </c>
      <c r="H128" s="733">
        <v>-11.239999999999782</v>
      </c>
      <c r="I128" s="733">
        <v>5453.1138790036648</v>
      </c>
      <c r="J128" s="264" t="s">
        <v>227</v>
      </c>
      <c r="K128" s="264" t="s">
        <v>650</v>
      </c>
      <c r="P128" s="264">
        <v>7</v>
      </c>
      <c r="S128" s="506">
        <f t="shared" si="3"/>
        <v>-61293</v>
      </c>
      <c r="Y128"/>
      <c r="AE128" s="264" t="s">
        <v>1322</v>
      </c>
    </row>
    <row r="129" spans="1:31" s="264" customFormat="1" ht="15" hidden="1">
      <c r="B129" s="731"/>
      <c r="C129" s="732" t="s">
        <v>1656</v>
      </c>
      <c r="D129" s="732" t="s">
        <v>1235</v>
      </c>
      <c r="E129" s="732" t="s">
        <v>1041</v>
      </c>
      <c r="F129" s="733">
        <v>-55606120</v>
      </c>
      <c r="G129" s="733">
        <v>-55606120</v>
      </c>
      <c r="H129" s="733">
        <v>-7175.6100000000006</v>
      </c>
      <c r="I129" s="733">
        <v>7749.3230540678769</v>
      </c>
      <c r="J129" s="264" t="s">
        <v>227</v>
      </c>
      <c r="K129" s="264" t="s">
        <v>650</v>
      </c>
      <c r="P129" s="264">
        <v>7</v>
      </c>
      <c r="S129" s="506">
        <f t="shared" si="3"/>
        <v>-55606120</v>
      </c>
      <c r="Y129"/>
      <c r="AE129" s="264" t="s">
        <v>1322</v>
      </c>
    </row>
    <row r="130" spans="1:31" s="264" customFormat="1" ht="15" hidden="1">
      <c r="A130" s="264" t="s">
        <v>906</v>
      </c>
      <c r="B130" s="731">
        <v>5130404</v>
      </c>
      <c r="C130" s="732" t="s">
        <v>1856</v>
      </c>
      <c r="D130" s="732" t="s">
        <v>1857</v>
      </c>
      <c r="E130" s="732" t="s">
        <v>1041</v>
      </c>
      <c r="F130" s="733">
        <v>-38983</v>
      </c>
      <c r="G130" s="733">
        <v>-38983</v>
      </c>
      <c r="H130" s="733">
        <v>-4.99</v>
      </c>
      <c r="I130" s="733">
        <v>7812.2244488977949</v>
      </c>
      <c r="J130" s="264" t="s">
        <v>227</v>
      </c>
      <c r="K130" s="264" t="s">
        <v>650</v>
      </c>
      <c r="P130" s="264">
        <v>7</v>
      </c>
      <c r="S130" s="506">
        <f t="shared" si="3"/>
        <v>-38983</v>
      </c>
      <c r="Y130"/>
      <c r="AE130" s="264" t="s">
        <v>1322</v>
      </c>
    </row>
    <row r="131" spans="1:31" s="264" customFormat="1" ht="15" hidden="1">
      <c r="A131" s="264" t="s">
        <v>906</v>
      </c>
      <c r="B131" s="731">
        <v>5130405</v>
      </c>
      <c r="C131" s="732" t="s">
        <v>1657</v>
      </c>
      <c r="D131" s="732" t="s">
        <v>1236</v>
      </c>
      <c r="E131" s="732" t="s">
        <v>1041</v>
      </c>
      <c r="F131" s="733">
        <v>0</v>
      </c>
      <c r="G131" s="733">
        <v>0</v>
      </c>
      <c r="H131" s="733">
        <v>0</v>
      </c>
      <c r="I131" s="733">
        <v>0</v>
      </c>
      <c r="J131" s="264" t="s">
        <v>227</v>
      </c>
      <c r="K131" s="264" t="s">
        <v>651</v>
      </c>
      <c r="P131" s="264">
        <v>7</v>
      </c>
      <c r="S131" s="506">
        <f t="shared" si="3"/>
        <v>0</v>
      </c>
      <c r="Y131"/>
      <c r="AE131" s="264" t="s">
        <v>1322</v>
      </c>
    </row>
    <row r="132" spans="1:31" s="264" customFormat="1" ht="15" hidden="1">
      <c r="A132" s="264" t="s">
        <v>906</v>
      </c>
      <c r="B132" s="731">
        <v>5130409</v>
      </c>
      <c r="C132" s="732" t="s">
        <v>1658</v>
      </c>
      <c r="D132" s="732" t="s">
        <v>1237</v>
      </c>
      <c r="E132" s="732" t="s">
        <v>1041</v>
      </c>
      <c r="F132" s="733">
        <v>-47814622</v>
      </c>
      <c r="G132" s="733">
        <v>-47814622</v>
      </c>
      <c r="H132" s="733">
        <v>-6351.2599999999948</v>
      </c>
      <c r="I132" s="733">
        <v>7528.3679143980944</v>
      </c>
      <c r="J132" s="264" t="s">
        <v>227</v>
      </c>
      <c r="K132" s="264" t="s">
        <v>651</v>
      </c>
      <c r="P132" s="264">
        <v>7</v>
      </c>
      <c r="S132" s="506">
        <f t="shared" si="3"/>
        <v>-47814622</v>
      </c>
      <c r="Y132"/>
      <c r="AE132" s="264" t="s">
        <v>1322</v>
      </c>
    </row>
    <row r="133" spans="1:31" s="264" customFormat="1" ht="15" hidden="1">
      <c r="A133" s="264" t="s">
        <v>906</v>
      </c>
      <c r="B133" s="731">
        <v>513050101</v>
      </c>
      <c r="C133" s="732" t="s">
        <v>1659</v>
      </c>
      <c r="D133" s="732" t="s">
        <v>1238</v>
      </c>
      <c r="E133" s="732" t="s">
        <v>1043</v>
      </c>
      <c r="F133" s="733">
        <v>-2879764.55</v>
      </c>
      <c r="G133" s="733">
        <v>-87412471</v>
      </c>
      <c r="H133" s="733">
        <v>-11227.93</v>
      </c>
      <c r="I133" s="733">
        <v>7785.270392672558</v>
      </c>
      <c r="J133" s="264" t="s">
        <v>227</v>
      </c>
      <c r="K133" s="264" t="s">
        <v>651</v>
      </c>
      <c r="P133" s="264">
        <v>7</v>
      </c>
      <c r="S133" s="506">
        <f t="shared" si="3"/>
        <v>-87412471</v>
      </c>
      <c r="Y133"/>
      <c r="AE133" s="264" t="s">
        <v>1322</v>
      </c>
    </row>
    <row r="134" spans="1:31" s="264" customFormat="1" ht="15" hidden="1">
      <c r="A134" s="264" t="s">
        <v>906</v>
      </c>
      <c r="B134" s="731">
        <v>513050103</v>
      </c>
      <c r="C134" s="732" t="s">
        <v>1660</v>
      </c>
      <c r="D134" s="732" t="s">
        <v>1239</v>
      </c>
      <c r="E134" s="732" t="s">
        <v>1041</v>
      </c>
      <c r="F134" s="733">
        <v>-57432752</v>
      </c>
      <c r="G134" s="733">
        <v>-57432752</v>
      </c>
      <c r="H134" s="733">
        <v>-7374.49</v>
      </c>
      <c r="I134" s="733">
        <v>7788.0303587095514</v>
      </c>
      <c r="J134" s="264" t="s">
        <v>227</v>
      </c>
      <c r="K134" s="264" t="s">
        <v>650</v>
      </c>
      <c r="P134" s="264">
        <v>7</v>
      </c>
      <c r="S134" s="506">
        <f t="shared" si="3"/>
        <v>-57432752</v>
      </c>
      <c r="Y134"/>
      <c r="AE134" s="264" t="s">
        <v>1322</v>
      </c>
    </row>
    <row r="135" spans="1:31" s="264" customFormat="1" ht="15" hidden="1">
      <c r="A135" s="264" t="s">
        <v>906</v>
      </c>
      <c r="B135" s="731">
        <v>513050109</v>
      </c>
      <c r="C135" s="732" t="s">
        <v>1661</v>
      </c>
      <c r="D135" s="732" t="s">
        <v>918</v>
      </c>
      <c r="E135" s="732" t="s">
        <v>1043</v>
      </c>
      <c r="F135" s="733">
        <v>-18673369.379999999</v>
      </c>
      <c r="G135" s="733">
        <v>-20569528</v>
      </c>
      <c r="H135" s="733">
        <v>-2673.64</v>
      </c>
      <c r="I135" s="733">
        <v>7693.454616178693</v>
      </c>
      <c r="J135" s="264" t="s">
        <v>227</v>
      </c>
      <c r="K135" s="264" t="s">
        <v>650</v>
      </c>
      <c r="P135" s="264">
        <v>7</v>
      </c>
      <c r="S135" s="506">
        <f t="shared" si="3"/>
        <v>-20569528</v>
      </c>
      <c r="Y135"/>
      <c r="AE135" s="264" t="s">
        <v>1322</v>
      </c>
    </row>
    <row r="136" spans="1:31" s="264" customFormat="1" ht="15" hidden="1">
      <c r="A136" s="264" t="s">
        <v>906</v>
      </c>
      <c r="B136" s="731">
        <v>513050110</v>
      </c>
      <c r="C136" s="732" t="s">
        <v>1662</v>
      </c>
      <c r="D136" s="732" t="s">
        <v>917</v>
      </c>
      <c r="E136" s="732" t="s">
        <v>1041</v>
      </c>
      <c r="F136" s="733">
        <v>-53351796</v>
      </c>
      <c r="G136" s="733">
        <v>-53351796</v>
      </c>
      <c r="H136" s="733">
        <v>-6830.75</v>
      </c>
      <c r="I136" s="733">
        <v>7810.5326647879074</v>
      </c>
      <c r="J136" s="264" t="s">
        <v>227</v>
      </c>
      <c r="K136" s="264" t="s">
        <v>650</v>
      </c>
      <c r="P136" s="264">
        <v>7</v>
      </c>
      <c r="S136" s="506">
        <f t="shared" ref="S136:S199" si="4">+ROUND(G136,0)</f>
        <v>-53351796</v>
      </c>
      <c r="Y136"/>
      <c r="AE136" s="264" t="s">
        <v>1322</v>
      </c>
    </row>
    <row r="137" spans="1:31" s="264" customFormat="1" ht="15" hidden="1">
      <c r="A137" s="264" t="s">
        <v>906</v>
      </c>
      <c r="B137" s="731">
        <v>513050202</v>
      </c>
      <c r="C137" s="732" t="s">
        <v>1663</v>
      </c>
      <c r="D137" s="732" t="s">
        <v>1240</v>
      </c>
      <c r="E137" s="732" t="s">
        <v>1043</v>
      </c>
      <c r="F137" s="733">
        <v>-2296056</v>
      </c>
      <c r="G137" s="733">
        <v>-2296056</v>
      </c>
      <c r="H137" s="733">
        <v>-298.83</v>
      </c>
      <c r="I137" s="733">
        <v>7683.4855938158826</v>
      </c>
      <c r="J137" s="264" t="s">
        <v>227</v>
      </c>
      <c r="K137" s="264" t="s">
        <v>650</v>
      </c>
      <c r="P137" s="264">
        <v>7</v>
      </c>
      <c r="S137" s="506">
        <f t="shared" si="4"/>
        <v>-2296056</v>
      </c>
      <c r="Y137"/>
      <c r="AE137" s="264" t="s">
        <v>1322</v>
      </c>
    </row>
    <row r="138" spans="1:31" s="264" customFormat="1" ht="15" hidden="1">
      <c r="A138" s="264" t="s">
        <v>906</v>
      </c>
      <c r="B138" s="731">
        <v>513050203</v>
      </c>
      <c r="C138" s="732" t="s">
        <v>1664</v>
      </c>
      <c r="D138" s="732" t="s">
        <v>1241</v>
      </c>
      <c r="E138" s="732" t="s">
        <v>1041</v>
      </c>
      <c r="F138" s="733">
        <v>0</v>
      </c>
      <c r="G138" s="733">
        <v>0</v>
      </c>
      <c r="H138" s="733">
        <v>5.7300000000000182</v>
      </c>
      <c r="I138" s="733">
        <v>0</v>
      </c>
      <c r="J138" s="264" t="s">
        <v>227</v>
      </c>
      <c r="K138" s="264" t="s">
        <v>650</v>
      </c>
      <c r="P138" s="264">
        <v>7</v>
      </c>
      <c r="S138" s="506">
        <f t="shared" si="4"/>
        <v>0</v>
      </c>
      <c r="Y138"/>
      <c r="AE138" s="264" t="s">
        <v>1322</v>
      </c>
    </row>
    <row r="139" spans="1:31" s="264" customFormat="1" ht="15" hidden="1">
      <c r="A139" s="264" t="s">
        <v>906</v>
      </c>
      <c r="B139" s="731">
        <v>513050204</v>
      </c>
      <c r="C139" s="732" t="s">
        <v>1665</v>
      </c>
      <c r="D139" s="732" t="s">
        <v>1242</v>
      </c>
      <c r="E139" s="732" t="s">
        <v>1043</v>
      </c>
      <c r="F139" s="733">
        <v>-234150.67</v>
      </c>
      <c r="G139" s="733">
        <v>-519770</v>
      </c>
      <c r="H139" s="733">
        <v>-67.14</v>
      </c>
      <c r="I139" s="733">
        <v>7741.5847482871613</v>
      </c>
      <c r="J139" s="264" t="s">
        <v>227</v>
      </c>
      <c r="K139" s="264" t="s">
        <v>650</v>
      </c>
      <c r="P139" s="264">
        <v>7</v>
      </c>
      <c r="S139" s="506">
        <f t="shared" si="4"/>
        <v>-519770</v>
      </c>
      <c r="Y139"/>
      <c r="AE139" s="264" t="s">
        <v>1322</v>
      </c>
    </row>
    <row r="140" spans="1:31" s="264" customFormat="1" ht="15" hidden="1">
      <c r="A140" s="264" t="s">
        <v>906</v>
      </c>
      <c r="B140" s="731">
        <v>5130603</v>
      </c>
      <c r="C140" s="732" t="s">
        <v>1666</v>
      </c>
      <c r="D140" s="732" t="s">
        <v>1243</v>
      </c>
      <c r="E140" s="732" t="s">
        <v>1043</v>
      </c>
      <c r="F140" s="733">
        <v>9450841.8399999999</v>
      </c>
      <c r="G140" s="733">
        <v>0</v>
      </c>
      <c r="H140" s="733">
        <v>0</v>
      </c>
      <c r="I140" s="733">
        <v>0</v>
      </c>
      <c r="J140" s="264" t="s">
        <v>227</v>
      </c>
      <c r="K140" s="264" t="s">
        <v>650</v>
      </c>
      <c r="P140" s="264">
        <v>7</v>
      </c>
      <c r="S140" s="506">
        <f t="shared" si="4"/>
        <v>0</v>
      </c>
      <c r="Y140"/>
      <c r="AE140" s="264" t="s">
        <v>1322</v>
      </c>
    </row>
    <row r="141" spans="1:31" s="264" customFormat="1" ht="15" hidden="1">
      <c r="A141" s="264" t="s">
        <v>906</v>
      </c>
      <c r="B141" s="731">
        <v>5130605</v>
      </c>
      <c r="C141" s="732" t="s">
        <v>1667</v>
      </c>
      <c r="D141" s="732" t="s">
        <v>1244</v>
      </c>
      <c r="E141" s="732" t="s">
        <v>1041</v>
      </c>
      <c r="F141" s="733">
        <v>-7716369</v>
      </c>
      <c r="G141" s="733">
        <v>-7716369</v>
      </c>
      <c r="H141" s="733">
        <v>-986.3700000000099</v>
      </c>
      <c r="I141" s="733">
        <v>7822.9964414975339</v>
      </c>
      <c r="J141" s="264" t="s">
        <v>227</v>
      </c>
      <c r="K141" s="264" t="s">
        <v>650</v>
      </c>
      <c r="P141" s="264">
        <v>7</v>
      </c>
      <c r="S141" s="506">
        <f t="shared" si="4"/>
        <v>-7716369</v>
      </c>
      <c r="Y141"/>
      <c r="AE141" s="264" t="s">
        <v>1322</v>
      </c>
    </row>
    <row r="142" spans="1:31" s="264" customFormat="1" ht="15" hidden="1">
      <c r="A142" s="264" t="s">
        <v>906</v>
      </c>
      <c r="B142" s="731">
        <v>5130801</v>
      </c>
      <c r="C142" s="732" t="s">
        <v>1668</v>
      </c>
      <c r="D142" s="732" t="s">
        <v>229</v>
      </c>
      <c r="E142" s="732" t="s">
        <v>1041</v>
      </c>
      <c r="F142" s="733">
        <v>-390338036</v>
      </c>
      <c r="G142" s="733">
        <v>-390338036</v>
      </c>
      <c r="H142" s="733">
        <v>-50724.3</v>
      </c>
      <c r="I142" s="733">
        <v>7695.286795480667</v>
      </c>
      <c r="J142" s="264" t="s">
        <v>229</v>
      </c>
      <c r="P142" s="264">
        <v>7</v>
      </c>
      <c r="S142" s="506">
        <f t="shared" si="4"/>
        <v>-390338036</v>
      </c>
      <c r="Y142"/>
      <c r="AE142" s="264" t="s">
        <v>1322</v>
      </c>
    </row>
    <row r="143" spans="1:31" s="264" customFormat="1" ht="15" hidden="1">
      <c r="A143" s="264" t="s">
        <v>906</v>
      </c>
      <c r="B143" s="731">
        <v>5130902</v>
      </c>
      <c r="C143" s="732" t="s">
        <v>1669</v>
      </c>
      <c r="D143" s="732" t="s">
        <v>1245</v>
      </c>
      <c r="E143" s="732" t="s">
        <v>1041</v>
      </c>
      <c r="F143" s="733">
        <v>-6645776</v>
      </c>
      <c r="G143" s="733">
        <v>-6645776</v>
      </c>
      <c r="H143" s="733">
        <v>-859.75</v>
      </c>
      <c r="I143" s="733">
        <v>7729.8935737132888</v>
      </c>
      <c r="J143" s="264" t="s">
        <v>230</v>
      </c>
      <c r="K143" s="264" t="s">
        <v>138</v>
      </c>
      <c r="P143" s="264">
        <v>7</v>
      </c>
      <c r="S143" s="506">
        <f t="shared" si="4"/>
        <v>-6645776</v>
      </c>
      <c r="Y143"/>
      <c r="AE143" s="264" t="s">
        <v>1322</v>
      </c>
    </row>
    <row r="144" spans="1:31" s="264" customFormat="1" ht="15" hidden="1">
      <c r="A144" s="264" t="s">
        <v>906</v>
      </c>
      <c r="B144" s="731">
        <v>5131001</v>
      </c>
      <c r="C144" s="732" t="s">
        <v>1670</v>
      </c>
      <c r="D144" s="732" t="s">
        <v>1246</v>
      </c>
      <c r="E144" s="732" t="s">
        <v>1041</v>
      </c>
      <c r="F144" s="733">
        <v>-69634442</v>
      </c>
      <c r="G144" s="733">
        <v>-69634442</v>
      </c>
      <c r="H144" s="733">
        <v>-9011.73</v>
      </c>
      <c r="I144" s="733">
        <v>7727.0892492340545</v>
      </c>
      <c r="J144" s="264" t="s">
        <v>230</v>
      </c>
      <c r="K144" s="264" t="s">
        <v>139</v>
      </c>
      <c r="P144" s="264">
        <v>7</v>
      </c>
      <c r="S144" s="506">
        <f t="shared" si="4"/>
        <v>-69634442</v>
      </c>
      <c r="Y144"/>
      <c r="AE144" s="264" t="s">
        <v>1322</v>
      </c>
    </row>
    <row r="145" spans="1:31" s="264" customFormat="1" ht="15">
      <c r="A145" s="264" t="s">
        <v>906</v>
      </c>
      <c r="B145" s="731">
        <v>5131002</v>
      </c>
      <c r="C145" s="732" t="s">
        <v>1671</v>
      </c>
      <c r="D145" s="732" t="s">
        <v>1247</v>
      </c>
      <c r="E145" s="732" t="s">
        <v>1041</v>
      </c>
      <c r="F145" s="733">
        <v>-354837958</v>
      </c>
      <c r="G145" s="733">
        <v>-354837958</v>
      </c>
      <c r="H145" s="733">
        <v>-45903.18</v>
      </c>
      <c r="I145" s="733">
        <v>7730.1389141231612</v>
      </c>
      <c r="J145" s="264" t="s">
        <v>230</v>
      </c>
      <c r="K145" s="264" t="s">
        <v>1773</v>
      </c>
      <c r="L145" s="264" t="s">
        <v>126</v>
      </c>
      <c r="P145" s="264">
        <v>7</v>
      </c>
      <c r="S145" s="506">
        <f t="shared" si="4"/>
        <v>-354837958</v>
      </c>
      <c r="Y145"/>
      <c r="AE145" s="264" t="s">
        <v>1322</v>
      </c>
    </row>
    <row r="146" spans="1:31" s="264" customFormat="1" ht="15">
      <c r="A146" s="264" t="s">
        <v>906</v>
      </c>
      <c r="B146" s="731">
        <v>5131006</v>
      </c>
      <c r="C146" s="732" t="s">
        <v>1672</v>
      </c>
      <c r="D146" s="732" t="s">
        <v>1248</v>
      </c>
      <c r="E146" s="732" t="s">
        <v>1041</v>
      </c>
      <c r="F146" s="733">
        <v>0</v>
      </c>
      <c r="G146" s="733">
        <v>0</v>
      </c>
      <c r="H146" s="733">
        <v>0</v>
      </c>
      <c r="I146" s="733">
        <v>0</v>
      </c>
      <c r="J146" s="264" t="s">
        <v>230</v>
      </c>
      <c r="K146" s="264" t="s">
        <v>1773</v>
      </c>
      <c r="L146" s="264" t="s">
        <v>126</v>
      </c>
      <c r="P146" s="264">
        <v>7</v>
      </c>
      <c r="S146" s="506">
        <f t="shared" si="4"/>
        <v>0</v>
      </c>
      <c r="Y146"/>
      <c r="AE146" s="264" t="s">
        <v>1322</v>
      </c>
    </row>
    <row r="147" spans="1:31" s="264" customFormat="1" ht="15" hidden="1">
      <c r="A147" s="264" t="s">
        <v>906</v>
      </c>
      <c r="B147" s="731">
        <v>5131007</v>
      </c>
      <c r="C147" s="732" t="s">
        <v>1673</v>
      </c>
      <c r="D147" s="732" t="s">
        <v>1249</v>
      </c>
      <c r="E147" s="732" t="s">
        <v>1041</v>
      </c>
      <c r="F147" s="733">
        <v>-58264088</v>
      </c>
      <c r="G147" s="733">
        <v>-58264088</v>
      </c>
      <c r="H147" s="733">
        <v>-7556.52</v>
      </c>
      <c r="I147" s="733">
        <v>7710.439196878986</v>
      </c>
      <c r="J147" s="264" t="s">
        <v>230</v>
      </c>
      <c r="K147" s="264" t="s">
        <v>139</v>
      </c>
      <c r="P147" s="264">
        <v>7</v>
      </c>
      <c r="S147" s="506">
        <f t="shared" si="4"/>
        <v>-58264088</v>
      </c>
      <c r="Y147"/>
      <c r="AE147" s="264" t="s">
        <v>1322</v>
      </c>
    </row>
    <row r="148" spans="1:31" s="264" customFormat="1" ht="15">
      <c r="B148" s="731"/>
      <c r="C148" s="732" t="s">
        <v>1674</v>
      </c>
      <c r="D148" s="732" t="s">
        <v>1250</v>
      </c>
      <c r="E148" s="732" t="s">
        <v>1041</v>
      </c>
      <c r="F148" s="733">
        <v>-815472444</v>
      </c>
      <c r="G148" s="733">
        <v>-815472444</v>
      </c>
      <c r="H148" s="733">
        <v>-105346.24000000001</v>
      </c>
      <c r="I148" s="733">
        <v>7740.878497419556</v>
      </c>
      <c r="J148" s="264" t="s">
        <v>230</v>
      </c>
      <c r="K148" s="264" t="s">
        <v>1773</v>
      </c>
      <c r="L148" s="264" t="s">
        <v>126</v>
      </c>
      <c r="P148" s="264">
        <v>7</v>
      </c>
      <c r="S148" s="506">
        <f t="shared" si="4"/>
        <v>-815472444</v>
      </c>
      <c r="Y148"/>
      <c r="AE148" s="264" t="s">
        <v>1322</v>
      </c>
    </row>
    <row r="149" spans="1:31" s="264" customFormat="1" ht="15">
      <c r="A149" s="264" t="s">
        <v>906</v>
      </c>
      <c r="B149" s="731">
        <v>5131010</v>
      </c>
      <c r="C149" s="732" t="s">
        <v>1675</v>
      </c>
      <c r="D149" s="732" t="s">
        <v>1251</v>
      </c>
      <c r="E149" s="732" t="s">
        <v>1041</v>
      </c>
      <c r="F149" s="733">
        <v>-4880000</v>
      </c>
      <c r="G149" s="733">
        <v>-4880000</v>
      </c>
      <c r="H149" s="733">
        <v>-627.85</v>
      </c>
      <c r="I149" s="733">
        <v>7772.5571394441349</v>
      </c>
      <c r="J149" s="264" t="s">
        <v>230</v>
      </c>
      <c r="K149" s="264" t="s">
        <v>1903</v>
      </c>
      <c r="L149" s="264" t="s">
        <v>126</v>
      </c>
      <c r="P149" s="264">
        <v>7</v>
      </c>
      <c r="S149" s="506">
        <f t="shared" si="4"/>
        <v>-4880000</v>
      </c>
      <c r="Y149"/>
      <c r="AE149" s="264" t="s">
        <v>1322</v>
      </c>
    </row>
    <row r="150" spans="1:31" s="264" customFormat="1" ht="15" hidden="1">
      <c r="A150" s="264" t="s">
        <v>906</v>
      </c>
      <c r="B150" s="731">
        <v>5131012</v>
      </c>
      <c r="C150" s="732" t="s">
        <v>1858</v>
      </c>
      <c r="D150" s="732" t="s">
        <v>1859</v>
      </c>
      <c r="E150" s="732" t="s">
        <v>1041</v>
      </c>
      <c r="F150" s="733">
        <v>-2013580</v>
      </c>
      <c r="G150" s="733">
        <v>-2013580</v>
      </c>
      <c r="H150" s="733">
        <v>-258.2</v>
      </c>
      <c r="I150" s="733">
        <v>7798.5282726568557</v>
      </c>
      <c r="J150" s="264" t="s">
        <v>230</v>
      </c>
      <c r="K150" s="264" t="s">
        <v>139</v>
      </c>
      <c r="P150" s="264">
        <v>7</v>
      </c>
      <c r="S150" s="506">
        <f t="shared" si="4"/>
        <v>-2013580</v>
      </c>
      <c r="Y150"/>
      <c r="AE150" s="264" t="s">
        <v>1322</v>
      </c>
    </row>
    <row r="151" spans="1:31" s="264" customFormat="1" ht="15" hidden="1">
      <c r="B151" s="731"/>
      <c r="C151" s="732" t="s">
        <v>1676</v>
      </c>
      <c r="D151" s="732" t="s">
        <v>924</v>
      </c>
      <c r="E151" s="732" t="s">
        <v>1041</v>
      </c>
      <c r="F151" s="733">
        <v>-231039102</v>
      </c>
      <c r="G151" s="733">
        <v>-231039102</v>
      </c>
      <c r="H151" s="733">
        <v>-30101.910000000003</v>
      </c>
      <c r="I151" s="733">
        <v>7675.2306415107869</v>
      </c>
      <c r="J151" s="264" t="s">
        <v>1980</v>
      </c>
      <c r="P151" s="264">
        <v>7</v>
      </c>
      <c r="S151" s="506">
        <f t="shared" si="4"/>
        <v>-231039102</v>
      </c>
      <c r="Y151"/>
      <c r="AE151" s="264" t="s">
        <v>1322</v>
      </c>
    </row>
    <row r="152" spans="1:31" s="264" customFormat="1" ht="15" hidden="1">
      <c r="A152" s="264" t="s">
        <v>906</v>
      </c>
      <c r="B152" s="731">
        <v>5131014</v>
      </c>
      <c r="C152" s="732" t="s">
        <v>1677</v>
      </c>
      <c r="D152" s="732" t="s">
        <v>1252</v>
      </c>
      <c r="E152" s="732" t="s">
        <v>1041</v>
      </c>
      <c r="F152" s="733">
        <v>-101036208</v>
      </c>
      <c r="G152" s="733">
        <v>-101036208</v>
      </c>
      <c r="H152" s="733">
        <v>-13236.5</v>
      </c>
      <c r="I152" s="733">
        <v>7633.151361764817</v>
      </c>
      <c r="J152" s="264" t="s">
        <v>1980</v>
      </c>
      <c r="P152" s="264">
        <v>7</v>
      </c>
      <c r="S152" s="506">
        <f t="shared" si="4"/>
        <v>-101036208</v>
      </c>
      <c r="Y152"/>
      <c r="AE152" s="264" t="s">
        <v>1322</v>
      </c>
    </row>
    <row r="153" spans="1:31" s="264" customFormat="1" ht="15" hidden="1">
      <c r="A153" s="264" t="s">
        <v>906</v>
      </c>
      <c r="B153" s="731">
        <v>5131015</v>
      </c>
      <c r="C153" s="732" t="s">
        <v>1678</v>
      </c>
      <c r="D153" s="732" t="s">
        <v>1253</v>
      </c>
      <c r="E153" s="732" t="s">
        <v>1041</v>
      </c>
      <c r="F153" s="733">
        <v>-4506837002</v>
      </c>
      <c r="G153" s="733">
        <v>-4506837002</v>
      </c>
      <c r="H153" s="733">
        <v>-581822.97</v>
      </c>
      <c r="I153" s="733">
        <v>7746.0623495150085</v>
      </c>
      <c r="J153" s="264" t="s">
        <v>232</v>
      </c>
      <c r="K153" s="264" t="s">
        <v>1978</v>
      </c>
      <c r="P153" s="264">
        <v>7</v>
      </c>
      <c r="S153" s="506">
        <f t="shared" si="4"/>
        <v>-4506837002</v>
      </c>
      <c r="Y153"/>
      <c r="AE153" s="264" t="s">
        <v>1322</v>
      </c>
    </row>
    <row r="154" spans="1:31" s="264" customFormat="1" ht="15" hidden="1">
      <c r="A154" s="264" t="s">
        <v>906</v>
      </c>
      <c r="B154" s="731">
        <v>5131016</v>
      </c>
      <c r="C154" s="732" t="s">
        <v>1679</v>
      </c>
      <c r="D154" s="732" t="s">
        <v>919</v>
      </c>
      <c r="E154" s="732" t="s">
        <v>1041</v>
      </c>
      <c r="F154" s="733">
        <v>-468790082</v>
      </c>
      <c r="G154" s="733">
        <v>-468790082</v>
      </c>
      <c r="H154" s="733">
        <v>-60533.259999999995</v>
      </c>
      <c r="I154" s="733">
        <v>7744.3389303665463</v>
      </c>
      <c r="J154" s="264" t="s">
        <v>232</v>
      </c>
      <c r="K154" s="264" t="s">
        <v>1978</v>
      </c>
      <c r="P154" s="264">
        <v>7</v>
      </c>
      <c r="S154" s="506">
        <f t="shared" si="4"/>
        <v>-468790082</v>
      </c>
      <c r="Y154"/>
      <c r="AE154" s="264" t="s">
        <v>1322</v>
      </c>
    </row>
    <row r="155" spans="1:31" s="264" customFormat="1" ht="15" hidden="1">
      <c r="A155" s="264" t="s">
        <v>906</v>
      </c>
      <c r="B155" s="731">
        <v>5131021</v>
      </c>
      <c r="C155" s="732" t="s">
        <v>1680</v>
      </c>
      <c r="D155" s="732" t="s">
        <v>920</v>
      </c>
      <c r="E155" s="732" t="s">
        <v>1041</v>
      </c>
      <c r="F155" s="733">
        <v>-82911111</v>
      </c>
      <c r="G155" s="733">
        <v>-82911111</v>
      </c>
      <c r="H155" s="733">
        <v>-10711.109999999999</v>
      </c>
      <c r="I155" s="733">
        <v>7740.6646930150109</v>
      </c>
      <c r="J155" s="264" t="s">
        <v>232</v>
      </c>
      <c r="K155" s="264" t="s">
        <v>1978</v>
      </c>
      <c r="P155" s="264">
        <v>7</v>
      </c>
      <c r="S155" s="506">
        <f t="shared" si="4"/>
        <v>-82911111</v>
      </c>
      <c r="Y155"/>
      <c r="AE155" s="264" t="s">
        <v>1322</v>
      </c>
    </row>
    <row r="156" spans="1:31" s="264" customFormat="1" ht="15" hidden="1">
      <c r="A156" s="264" t="s">
        <v>906</v>
      </c>
      <c r="B156" s="731">
        <v>5131022</v>
      </c>
      <c r="C156" s="732" t="s">
        <v>1681</v>
      </c>
      <c r="D156" s="732" t="s">
        <v>1254</v>
      </c>
      <c r="E156" s="732" t="s">
        <v>1041</v>
      </c>
      <c r="F156" s="733">
        <v>-940160574</v>
      </c>
      <c r="G156" s="733">
        <v>-940160573</v>
      </c>
      <c r="H156" s="733">
        <v>-121408.54</v>
      </c>
      <c r="I156" s="733">
        <v>7743.7762862480686</v>
      </c>
      <c r="J156" s="264" t="s">
        <v>232</v>
      </c>
      <c r="K156" s="264" t="s">
        <v>141</v>
      </c>
      <c r="P156" s="264">
        <v>7</v>
      </c>
      <c r="S156" s="506">
        <f t="shared" si="4"/>
        <v>-940160573</v>
      </c>
      <c r="Y156"/>
      <c r="AE156" s="264" t="s">
        <v>1322</v>
      </c>
    </row>
    <row r="157" spans="1:31" s="264" customFormat="1" ht="15" hidden="1">
      <c r="A157" s="264" t="s">
        <v>906</v>
      </c>
      <c r="B157" s="731">
        <v>5131023</v>
      </c>
      <c r="C157" s="732" t="s">
        <v>1682</v>
      </c>
      <c r="D157" s="732" t="s">
        <v>1255</v>
      </c>
      <c r="E157" s="732" t="s">
        <v>1041</v>
      </c>
      <c r="F157" s="733">
        <v>-76020560</v>
      </c>
      <c r="G157" s="733">
        <v>-76020560</v>
      </c>
      <c r="H157" s="733">
        <v>-9861.1</v>
      </c>
      <c r="I157" s="733">
        <v>7709.1358976179126</v>
      </c>
      <c r="J157" s="264" t="s">
        <v>232</v>
      </c>
      <c r="K157" s="264" t="s">
        <v>1978</v>
      </c>
      <c r="P157" s="264">
        <v>7</v>
      </c>
      <c r="S157" s="506">
        <f t="shared" si="4"/>
        <v>-76020560</v>
      </c>
      <c r="Y157"/>
      <c r="AE157" s="264" t="s">
        <v>1322</v>
      </c>
    </row>
    <row r="158" spans="1:31" s="264" customFormat="1" ht="15" hidden="1">
      <c r="A158" s="264" t="s">
        <v>906</v>
      </c>
      <c r="B158" s="731">
        <v>5131099</v>
      </c>
      <c r="C158" s="732" t="s">
        <v>1683</v>
      </c>
      <c r="D158" s="732" t="s">
        <v>1256</v>
      </c>
      <c r="E158" s="732" t="s">
        <v>1041</v>
      </c>
      <c r="F158" s="733">
        <v>-64934003</v>
      </c>
      <c r="G158" s="733">
        <v>-64934003</v>
      </c>
      <c r="H158" s="733">
        <v>-8441.98</v>
      </c>
      <c r="I158" s="733">
        <v>7691.7977772986906</v>
      </c>
      <c r="J158" s="264" t="s">
        <v>232</v>
      </c>
      <c r="K158" s="264" t="s">
        <v>921</v>
      </c>
      <c r="P158" s="264">
        <v>7</v>
      </c>
      <c r="S158" s="506">
        <f t="shared" si="4"/>
        <v>-64934003</v>
      </c>
      <c r="Y158"/>
      <c r="AE158" s="264" t="s">
        <v>1322</v>
      </c>
    </row>
    <row r="159" spans="1:31" s="264" customFormat="1" ht="15" hidden="1">
      <c r="A159" s="264" t="s">
        <v>906</v>
      </c>
      <c r="B159" s="731">
        <v>51404</v>
      </c>
      <c r="C159" s="732" t="s">
        <v>1684</v>
      </c>
      <c r="D159" s="732" t="s">
        <v>1257</v>
      </c>
      <c r="E159" s="732" t="s">
        <v>1041</v>
      </c>
      <c r="F159" s="733">
        <v>-272790192</v>
      </c>
      <c r="G159" s="733">
        <v>-272790192</v>
      </c>
      <c r="H159" s="733">
        <v>-35226.910000000003</v>
      </c>
      <c r="I159" s="733">
        <v>7743.8013155283834</v>
      </c>
      <c r="J159" s="264" t="s">
        <v>232</v>
      </c>
      <c r="K159" s="264" t="s">
        <v>142</v>
      </c>
      <c r="P159" s="264">
        <v>7</v>
      </c>
      <c r="S159" s="506">
        <f t="shared" si="4"/>
        <v>-272790192</v>
      </c>
      <c r="Y159"/>
      <c r="AE159" s="264" t="s">
        <v>1322</v>
      </c>
    </row>
    <row r="160" spans="1:31" s="264" customFormat="1" ht="15" hidden="1">
      <c r="A160" s="264" t="s">
        <v>906</v>
      </c>
      <c r="B160" s="731">
        <v>51405</v>
      </c>
      <c r="C160" s="732" t="s">
        <v>1685</v>
      </c>
      <c r="D160" s="732" t="s">
        <v>1258</v>
      </c>
      <c r="E160" s="732" t="s">
        <v>1041</v>
      </c>
      <c r="F160" s="733">
        <v>-815000000</v>
      </c>
      <c r="G160" s="733">
        <v>-815000000</v>
      </c>
      <c r="H160" s="733">
        <v>-105499.1</v>
      </c>
      <c r="I160" s="733">
        <v>7725.1843854592116</v>
      </c>
      <c r="J160" s="264" t="s">
        <v>232</v>
      </c>
      <c r="K160" s="264" t="s">
        <v>111</v>
      </c>
      <c r="P160" s="264">
        <v>7</v>
      </c>
      <c r="S160" s="506">
        <f t="shared" si="4"/>
        <v>-815000000</v>
      </c>
      <c r="Y160"/>
      <c r="AE160" s="264" t="s">
        <v>1322</v>
      </c>
    </row>
    <row r="161" spans="1:31" s="264" customFormat="1" ht="15" hidden="1">
      <c r="A161" s="264" t="s">
        <v>906</v>
      </c>
      <c r="B161" s="731">
        <v>51406</v>
      </c>
      <c r="C161" s="732" t="s">
        <v>1686</v>
      </c>
      <c r="D161" s="732" t="s">
        <v>1259</v>
      </c>
      <c r="E161" s="732" t="s">
        <v>1041</v>
      </c>
      <c r="F161" s="733">
        <v>-34899194</v>
      </c>
      <c r="G161" s="733">
        <v>-34899194</v>
      </c>
      <c r="H161" s="733">
        <v>-4427.08</v>
      </c>
      <c r="I161" s="733">
        <v>7883.1179919947235</v>
      </c>
      <c r="J161" s="264" t="s">
        <v>232</v>
      </c>
      <c r="K161" s="264" t="s">
        <v>1979</v>
      </c>
      <c r="P161" s="264">
        <v>7</v>
      </c>
      <c r="S161" s="506">
        <f t="shared" si="4"/>
        <v>-34899194</v>
      </c>
      <c r="Y161"/>
      <c r="AE161" s="264" t="s">
        <v>1322</v>
      </c>
    </row>
    <row r="162" spans="1:31" s="264" customFormat="1" ht="15" hidden="1">
      <c r="A162" s="264" t="s">
        <v>906</v>
      </c>
      <c r="B162" s="731">
        <v>5140701</v>
      </c>
      <c r="C162" s="732" t="s">
        <v>1687</v>
      </c>
      <c r="D162" s="732" t="s">
        <v>1260</v>
      </c>
      <c r="E162" s="732" t="s">
        <v>1041</v>
      </c>
      <c r="F162" s="733">
        <v>-180000000</v>
      </c>
      <c r="G162" s="733">
        <v>-180000000</v>
      </c>
      <c r="H162" s="733">
        <v>-23302.41</v>
      </c>
      <c r="I162" s="733">
        <v>7724.5229141535146</v>
      </c>
      <c r="J162" s="264" t="s">
        <v>1980</v>
      </c>
      <c r="L162" s="264" t="s">
        <v>687</v>
      </c>
      <c r="P162" s="264">
        <v>7</v>
      </c>
      <c r="S162" s="506">
        <f t="shared" si="4"/>
        <v>-180000000</v>
      </c>
      <c r="Y162"/>
      <c r="AE162" s="264" t="s">
        <v>1322</v>
      </c>
    </row>
    <row r="163" spans="1:31" s="264" customFormat="1" ht="15" hidden="1">
      <c r="A163" s="264" t="s">
        <v>906</v>
      </c>
      <c r="B163" s="731">
        <v>5140702</v>
      </c>
      <c r="C163" s="732" t="s">
        <v>1688</v>
      </c>
      <c r="D163" s="732" t="s">
        <v>923</v>
      </c>
      <c r="E163" s="732" t="s">
        <v>1041</v>
      </c>
      <c r="F163" s="733">
        <v>-123999998</v>
      </c>
      <c r="G163" s="733">
        <v>-123999998</v>
      </c>
      <c r="H163" s="733">
        <v>-16071.16</v>
      </c>
      <c r="I163" s="733">
        <v>7715.6843687698956</v>
      </c>
      <c r="J163" s="264" t="s">
        <v>1980</v>
      </c>
      <c r="P163" s="264">
        <v>7</v>
      </c>
      <c r="S163" s="506">
        <f t="shared" si="4"/>
        <v>-123999998</v>
      </c>
      <c r="Y163"/>
      <c r="AE163" s="264" t="s">
        <v>1322</v>
      </c>
    </row>
    <row r="164" spans="1:31" s="264" customFormat="1" ht="15" hidden="1">
      <c r="B164" s="731"/>
      <c r="C164" s="732" t="s">
        <v>1689</v>
      </c>
      <c r="D164" s="732" t="s">
        <v>1261</v>
      </c>
      <c r="E164" s="732" t="s">
        <v>1041</v>
      </c>
      <c r="F164" s="733">
        <v>-1727272</v>
      </c>
      <c r="G164" s="733">
        <v>-1727272</v>
      </c>
      <c r="H164" s="733">
        <v>-226.15999999999997</v>
      </c>
      <c r="I164" s="733">
        <v>7637.3894587902378</v>
      </c>
      <c r="J164" s="264" t="s">
        <v>1980</v>
      </c>
      <c r="P164" s="264">
        <v>7</v>
      </c>
      <c r="S164" s="506">
        <f t="shared" si="4"/>
        <v>-1727272</v>
      </c>
      <c r="Y164"/>
    </row>
    <row r="165" spans="1:31" s="264" customFormat="1" ht="15" hidden="1">
      <c r="B165" s="731"/>
      <c r="C165" s="732" t="s">
        <v>1690</v>
      </c>
      <c r="D165" s="732" t="s">
        <v>1262</v>
      </c>
      <c r="E165" s="732" t="s">
        <v>1041</v>
      </c>
      <c r="F165" s="733">
        <v>-45785881</v>
      </c>
      <c r="G165" s="733">
        <v>-45785881</v>
      </c>
      <c r="H165" s="733">
        <v>-5896.87</v>
      </c>
      <c r="I165" s="733">
        <v>7764.4379136728467</v>
      </c>
      <c r="J165" s="264" t="s">
        <v>1980</v>
      </c>
      <c r="P165" s="264">
        <v>7</v>
      </c>
      <c r="S165" s="506">
        <f t="shared" si="4"/>
        <v>-45785881</v>
      </c>
      <c r="Y165"/>
    </row>
    <row r="166" spans="1:31" s="264" customFormat="1" ht="15" hidden="1">
      <c r="A166" s="264" t="s">
        <v>906</v>
      </c>
      <c r="B166" s="731">
        <v>51501</v>
      </c>
      <c r="C166" s="732" t="s">
        <v>1691</v>
      </c>
      <c r="D166" s="732" t="s">
        <v>933</v>
      </c>
      <c r="E166" s="732" t="s">
        <v>1041</v>
      </c>
      <c r="F166" s="733">
        <v>-42853740</v>
      </c>
      <c r="G166" s="733">
        <v>-42853740</v>
      </c>
      <c r="H166" s="733">
        <v>-11098.900000000001</v>
      </c>
      <c r="I166" s="733">
        <v>3861.0799268395963</v>
      </c>
      <c r="J166" s="264" t="s">
        <v>234</v>
      </c>
      <c r="P166" s="264">
        <v>7</v>
      </c>
      <c r="S166" s="506">
        <f t="shared" si="4"/>
        <v>-42853740</v>
      </c>
      <c r="Y166"/>
      <c r="AE166" s="264" t="s">
        <v>1322</v>
      </c>
    </row>
    <row r="167" spans="1:31" s="264" customFormat="1" ht="15" hidden="1">
      <c r="A167" s="264" t="s">
        <v>906</v>
      </c>
      <c r="B167" s="731">
        <v>51502</v>
      </c>
      <c r="C167" s="732" t="s">
        <v>1692</v>
      </c>
      <c r="D167" s="732" t="s">
        <v>934</v>
      </c>
      <c r="E167" s="732" t="s">
        <v>1041</v>
      </c>
      <c r="F167" s="733">
        <v>-3883309</v>
      </c>
      <c r="G167" s="733">
        <v>-3883309</v>
      </c>
      <c r="H167" s="733">
        <v>-490</v>
      </c>
      <c r="I167" s="733">
        <v>7925.120408163265</v>
      </c>
      <c r="J167" s="264" t="s">
        <v>234</v>
      </c>
      <c r="P167" s="264">
        <v>7</v>
      </c>
      <c r="S167" s="506">
        <f t="shared" si="4"/>
        <v>-3883309</v>
      </c>
      <c r="Y167"/>
      <c r="AE167" s="264" t="s">
        <v>1322</v>
      </c>
    </row>
    <row r="168" spans="1:31" s="264" customFormat="1" ht="15" hidden="1">
      <c r="A168" s="264" t="s">
        <v>906</v>
      </c>
      <c r="B168" s="731">
        <v>5150301</v>
      </c>
      <c r="C168" s="732" t="s">
        <v>1693</v>
      </c>
      <c r="D168" s="732" t="s">
        <v>1263</v>
      </c>
      <c r="E168" s="732" t="s">
        <v>1041</v>
      </c>
      <c r="F168" s="733">
        <v>-1105190</v>
      </c>
      <c r="G168" s="733">
        <v>-1105190</v>
      </c>
      <c r="H168" s="733">
        <v>-143.84</v>
      </c>
      <c r="I168" s="733">
        <v>7683.4677419354839</v>
      </c>
      <c r="J168" s="264" t="s">
        <v>233</v>
      </c>
      <c r="P168" s="264">
        <v>7</v>
      </c>
      <c r="S168" s="506">
        <f t="shared" si="4"/>
        <v>-1105190</v>
      </c>
      <c r="Y168"/>
      <c r="AE168" s="264" t="s">
        <v>1322</v>
      </c>
    </row>
    <row r="169" spans="1:31" s="264" customFormat="1" ht="15" hidden="1">
      <c r="A169" s="264" t="s">
        <v>906</v>
      </c>
      <c r="B169" s="731">
        <v>51504</v>
      </c>
      <c r="C169" s="732" t="s">
        <v>1694</v>
      </c>
      <c r="D169" s="732" t="s">
        <v>1264</v>
      </c>
      <c r="E169" s="732" t="s">
        <v>1041</v>
      </c>
      <c r="F169" s="733">
        <v>-78626857</v>
      </c>
      <c r="G169" s="733">
        <v>-78626857</v>
      </c>
      <c r="H169" s="733">
        <v>-10186.969999999999</v>
      </c>
      <c r="I169" s="733">
        <v>7718.3752381719005</v>
      </c>
      <c r="J169" s="264" t="s">
        <v>232</v>
      </c>
      <c r="K169" s="264" t="s">
        <v>151</v>
      </c>
      <c r="P169" s="264">
        <v>7</v>
      </c>
      <c r="S169" s="506">
        <f t="shared" si="4"/>
        <v>-78626857</v>
      </c>
      <c r="Y169"/>
      <c r="AE169" s="264" t="s">
        <v>1322</v>
      </c>
    </row>
    <row r="170" spans="1:31" s="264" customFormat="1" ht="15" hidden="1">
      <c r="A170" s="264" t="s">
        <v>906</v>
      </c>
      <c r="B170" s="731">
        <v>5204</v>
      </c>
      <c r="C170" s="732" t="s">
        <v>1695</v>
      </c>
      <c r="D170" s="732" t="s">
        <v>936</v>
      </c>
      <c r="E170" s="732" t="s">
        <v>1041</v>
      </c>
      <c r="F170" s="733">
        <v>-50009364</v>
      </c>
      <c r="G170" s="733">
        <v>-50009364</v>
      </c>
      <c r="H170" s="733">
        <v>-6475.76</v>
      </c>
      <c r="I170" s="733">
        <v>7722.5474693317847</v>
      </c>
      <c r="J170" s="264" t="s">
        <v>232</v>
      </c>
      <c r="K170" s="264" t="s">
        <v>963</v>
      </c>
      <c r="P170" s="264">
        <v>7</v>
      </c>
      <c r="S170" s="506">
        <f t="shared" si="4"/>
        <v>-50009364</v>
      </c>
      <c r="Y170"/>
      <c r="AE170" s="264" t="s">
        <v>1322</v>
      </c>
    </row>
    <row r="171" spans="1:31" s="264" customFormat="1" ht="15" hidden="1">
      <c r="A171" s="264" t="s">
        <v>906</v>
      </c>
      <c r="B171" s="731">
        <v>5205</v>
      </c>
      <c r="C171" s="732" t="s">
        <v>1860</v>
      </c>
      <c r="D171" s="732" t="s">
        <v>1861</v>
      </c>
      <c r="E171" s="732" t="s">
        <v>1041</v>
      </c>
      <c r="F171" s="733">
        <v>-165363</v>
      </c>
      <c r="G171" s="733">
        <v>-165363</v>
      </c>
      <c r="H171" s="733">
        <v>-21.3</v>
      </c>
      <c r="I171" s="733">
        <v>7763.5211267605628</v>
      </c>
      <c r="J171" s="264" t="s">
        <v>230</v>
      </c>
      <c r="K171" s="264" t="s">
        <v>958</v>
      </c>
      <c r="P171" s="264">
        <v>7</v>
      </c>
      <c r="S171" s="506">
        <f t="shared" si="4"/>
        <v>-165363</v>
      </c>
      <c r="Y171"/>
      <c r="AE171" s="264" t="s">
        <v>1322</v>
      </c>
    </row>
    <row r="172" spans="1:31" s="264" customFormat="1" ht="15" hidden="1">
      <c r="A172" s="264" t="s">
        <v>906</v>
      </c>
      <c r="B172" s="731">
        <v>5206</v>
      </c>
      <c r="C172" s="732" t="s">
        <v>1696</v>
      </c>
      <c r="D172" s="732" t="s">
        <v>1265</v>
      </c>
      <c r="E172" s="732" t="s">
        <v>1041</v>
      </c>
      <c r="F172" s="733">
        <v>-2863637</v>
      </c>
      <c r="G172" s="733">
        <v>-2863637</v>
      </c>
      <c r="H172" s="733">
        <v>-366.25</v>
      </c>
      <c r="I172" s="733">
        <v>7818.8040955631395</v>
      </c>
      <c r="J172" s="264" t="s">
        <v>235</v>
      </c>
      <c r="P172" s="264">
        <v>7</v>
      </c>
      <c r="S172" s="506">
        <f t="shared" si="4"/>
        <v>-2863637</v>
      </c>
      <c r="Y172"/>
      <c r="AE172" s="264" t="s">
        <v>1322</v>
      </c>
    </row>
    <row r="173" spans="1:31" s="264" customFormat="1" ht="15" hidden="1">
      <c r="A173" s="264" t="s">
        <v>906</v>
      </c>
      <c r="B173" s="361"/>
      <c r="C173" s="732" t="s">
        <v>1697</v>
      </c>
      <c r="D173" s="732" t="s">
        <v>1266</v>
      </c>
      <c r="E173" s="732" t="s">
        <v>1041</v>
      </c>
      <c r="F173" s="733">
        <v>-7081562</v>
      </c>
      <c r="G173" s="733">
        <v>-7081562</v>
      </c>
      <c r="H173" s="733">
        <v>-917.64</v>
      </c>
      <c r="I173" s="733">
        <v>7717.1461575345456</v>
      </c>
      <c r="J173" s="264" t="s">
        <v>145</v>
      </c>
      <c r="P173" s="264">
        <v>7</v>
      </c>
      <c r="S173" s="506">
        <f t="shared" si="4"/>
        <v>-7081562</v>
      </c>
      <c r="Y173"/>
      <c r="AE173" s="264" t="s">
        <v>1322</v>
      </c>
    </row>
    <row r="174" spans="1:31" s="264" customFormat="1" ht="15" hidden="1">
      <c r="A174" s="264" t="s">
        <v>906</v>
      </c>
      <c r="C174" s="732" t="s">
        <v>1698</v>
      </c>
      <c r="D174" s="732" t="s">
        <v>1267</v>
      </c>
      <c r="E174" s="732" t="s">
        <v>1041</v>
      </c>
      <c r="F174" s="733">
        <v>-541630</v>
      </c>
      <c r="G174" s="733">
        <v>-541630</v>
      </c>
      <c r="H174" s="733">
        <v>-70.489999999999995</v>
      </c>
      <c r="I174" s="733">
        <v>7683.7849340331968</v>
      </c>
      <c r="J174" s="264" t="s">
        <v>232</v>
      </c>
      <c r="K174" s="264" t="s">
        <v>147</v>
      </c>
      <c r="P174" s="264">
        <v>7</v>
      </c>
      <c r="S174" s="506">
        <f t="shared" si="4"/>
        <v>-541630</v>
      </c>
      <c r="Y174"/>
      <c r="AE174" s="264" t="s">
        <v>1322</v>
      </c>
    </row>
    <row r="175" spans="1:31" s="264" customFormat="1" ht="15.75" hidden="1" thickBot="1">
      <c r="A175" s="264" t="s">
        <v>906</v>
      </c>
      <c r="B175" s="740"/>
      <c r="C175" s="732" t="s">
        <v>1699</v>
      </c>
      <c r="D175" s="732" t="s">
        <v>1268</v>
      </c>
      <c r="E175" s="732" t="s">
        <v>1041</v>
      </c>
      <c r="F175" s="733">
        <v>-2642964</v>
      </c>
      <c r="G175" s="733">
        <v>-2642964</v>
      </c>
      <c r="H175" s="733">
        <v>-341.35</v>
      </c>
      <c r="I175" s="733">
        <v>7742.6805331770902</v>
      </c>
      <c r="J175" s="264" t="s">
        <v>232</v>
      </c>
      <c r="K175" s="264" t="s">
        <v>149</v>
      </c>
      <c r="P175" s="264">
        <v>7</v>
      </c>
      <c r="S175" s="506">
        <f t="shared" si="4"/>
        <v>-2642964</v>
      </c>
      <c r="Y175"/>
      <c r="AE175" s="264" t="s">
        <v>1322</v>
      </c>
    </row>
    <row r="176" spans="1:31" s="264" customFormat="1" ht="15" hidden="1">
      <c r="C176" s="732" t="s">
        <v>1700</v>
      </c>
      <c r="D176" s="732" t="s">
        <v>1269</v>
      </c>
      <c r="E176" s="732" t="s">
        <v>1041</v>
      </c>
      <c r="F176" s="733">
        <v>-31024551</v>
      </c>
      <c r="G176" s="733">
        <v>-31024551</v>
      </c>
      <c r="H176" s="733">
        <v>-4018.21</v>
      </c>
      <c r="I176" s="733">
        <v>7720.9879523469408</v>
      </c>
      <c r="J176" s="264" t="s">
        <v>232</v>
      </c>
      <c r="K176" s="264" t="s">
        <v>149</v>
      </c>
      <c r="P176" s="264">
        <v>7</v>
      </c>
      <c r="S176" s="506">
        <f t="shared" si="4"/>
        <v>-31024551</v>
      </c>
      <c r="Y176"/>
      <c r="AE176" s="264" t="s">
        <v>1322</v>
      </c>
    </row>
    <row r="177" spans="3:31" s="264" customFormat="1" ht="15" hidden="1">
      <c r="C177" s="732" t="s">
        <v>1701</v>
      </c>
      <c r="D177" s="732" t="s">
        <v>1270</v>
      </c>
      <c r="E177" s="732" t="s">
        <v>1041</v>
      </c>
      <c r="F177" s="733">
        <v>-10146876</v>
      </c>
      <c r="G177" s="733">
        <v>-10146876</v>
      </c>
      <c r="H177" s="733">
        <v>-1304.79</v>
      </c>
      <c r="I177" s="733">
        <v>7776.6353206263075</v>
      </c>
      <c r="J177" s="264" t="s">
        <v>232</v>
      </c>
      <c r="K177" s="264" t="s">
        <v>176</v>
      </c>
      <c r="P177" s="264">
        <v>7</v>
      </c>
      <c r="S177" s="506">
        <f t="shared" si="4"/>
        <v>-10146876</v>
      </c>
      <c r="Y177"/>
      <c r="AE177" s="264" t="s">
        <v>1322</v>
      </c>
    </row>
    <row r="178" spans="3:31" s="264" customFormat="1" ht="15" hidden="1">
      <c r="C178" s="732" t="s">
        <v>1702</v>
      </c>
      <c r="D178" s="732" t="s">
        <v>1271</v>
      </c>
      <c r="E178" s="732" t="s">
        <v>1041</v>
      </c>
      <c r="F178" s="733">
        <v>-662728</v>
      </c>
      <c r="G178" s="733">
        <v>-662728</v>
      </c>
      <c r="H178" s="733">
        <v>-86.25</v>
      </c>
      <c r="I178" s="733">
        <v>7683.8028985507244</v>
      </c>
      <c r="J178" s="264" t="s">
        <v>232</v>
      </c>
      <c r="K178" s="264" t="s">
        <v>152</v>
      </c>
      <c r="P178" s="264">
        <v>7</v>
      </c>
      <c r="S178" s="506">
        <f t="shared" si="4"/>
        <v>-662728</v>
      </c>
      <c r="Y178"/>
      <c r="AE178" s="264" t="s">
        <v>1322</v>
      </c>
    </row>
    <row r="179" spans="3:31" s="264" customFormat="1" ht="15" hidden="1">
      <c r="C179" s="732" t="s">
        <v>1862</v>
      </c>
      <c r="D179" s="732" t="s">
        <v>1863</v>
      </c>
      <c r="E179" s="732" t="s">
        <v>1041</v>
      </c>
      <c r="F179" s="733">
        <v>-3121818</v>
      </c>
      <c r="G179" s="733">
        <v>-3121818</v>
      </c>
      <c r="H179" s="733">
        <v>-400.27</v>
      </c>
      <c r="I179" s="733">
        <v>7799.2804856721714</v>
      </c>
      <c r="J179" s="264" t="s">
        <v>232</v>
      </c>
      <c r="K179" s="264" t="s">
        <v>154</v>
      </c>
      <c r="P179" s="264">
        <v>7</v>
      </c>
      <c r="S179" s="506">
        <f t="shared" si="4"/>
        <v>-3121818</v>
      </c>
      <c r="Y179"/>
      <c r="AE179" s="264" t="s">
        <v>1322</v>
      </c>
    </row>
    <row r="180" spans="3:31" s="264" customFormat="1" ht="15" hidden="1">
      <c r="C180" s="732" t="s">
        <v>1703</v>
      </c>
      <c r="D180" s="732" t="s">
        <v>1272</v>
      </c>
      <c r="E180" s="732" t="s">
        <v>1041</v>
      </c>
      <c r="F180" s="733">
        <v>-75502724</v>
      </c>
      <c r="G180" s="733">
        <v>-75502724</v>
      </c>
      <c r="H180" s="733">
        <v>-9772.92</v>
      </c>
      <c r="I180" s="733">
        <v>7725.7077720885873</v>
      </c>
      <c r="J180" s="264" t="s">
        <v>146</v>
      </c>
      <c r="P180" s="264">
        <v>7</v>
      </c>
      <c r="S180" s="506">
        <f t="shared" si="4"/>
        <v>-75502724</v>
      </c>
      <c r="Y180"/>
      <c r="AE180" s="264" t="s">
        <v>1322</v>
      </c>
    </row>
    <row r="181" spans="3:31" s="264" customFormat="1" ht="15" hidden="1">
      <c r="C181" s="732" t="s">
        <v>1704</v>
      </c>
      <c r="D181" s="732" t="s">
        <v>1273</v>
      </c>
      <c r="E181" s="732" t="s">
        <v>1041</v>
      </c>
      <c r="F181" s="733">
        <v>-71572856</v>
      </c>
      <c r="G181" s="733">
        <v>-71572856</v>
      </c>
      <c r="H181" s="733">
        <v>-9421.4600000000009</v>
      </c>
      <c r="I181" s="733">
        <v>7596.7903063856338</v>
      </c>
      <c r="J181" s="264" t="s">
        <v>232</v>
      </c>
      <c r="K181" s="264" t="s">
        <v>148</v>
      </c>
      <c r="P181" s="264">
        <v>7</v>
      </c>
      <c r="S181" s="506">
        <f t="shared" si="4"/>
        <v>-71572856</v>
      </c>
      <c r="Y181"/>
      <c r="AE181" s="264" t="s">
        <v>1322</v>
      </c>
    </row>
    <row r="182" spans="3:31" s="264" customFormat="1" ht="15" hidden="1">
      <c r="C182" s="732" t="s">
        <v>1705</v>
      </c>
      <c r="D182" s="732" t="s">
        <v>1321</v>
      </c>
      <c r="E182" s="732" t="s">
        <v>1041</v>
      </c>
      <c r="F182" s="733">
        <v>-70700</v>
      </c>
      <c r="G182" s="733">
        <v>-70700</v>
      </c>
      <c r="H182" s="733">
        <v>-8.9700000000000006</v>
      </c>
      <c r="I182" s="733">
        <v>7881.828316610925</v>
      </c>
      <c r="J182" s="264" t="s">
        <v>232</v>
      </c>
      <c r="K182" s="264" t="s">
        <v>963</v>
      </c>
      <c r="P182" s="264">
        <v>7</v>
      </c>
      <c r="S182" s="506">
        <f t="shared" si="4"/>
        <v>-70700</v>
      </c>
      <c r="Y182"/>
      <c r="AE182" s="264" t="s">
        <v>1322</v>
      </c>
    </row>
    <row r="183" spans="3:31" s="264" customFormat="1" ht="15" hidden="1">
      <c r="C183" s="732" t="s">
        <v>1706</v>
      </c>
      <c r="D183" s="732" t="s">
        <v>1541</v>
      </c>
      <c r="E183" s="732" t="s">
        <v>1041</v>
      </c>
      <c r="F183" s="733">
        <v>0</v>
      </c>
      <c r="G183" s="733">
        <v>0</v>
      </c>
      <c r="H183" s="733">
        <v>0</v>
      </c>
      <c r="I183" s="733">
        <v>0</v>
      </c>
      <c r="J183" s="264" t="s">
        <v>232</v>
      </c>
      <c r="P183" s="264">
        <v>7</v>
      </c>
      <c r="S183" s="506">
        <f t="shared" si="4"/>
        <v>0</v>
      </c>
      <c r="Y183"/>
      <c r="AE183" s="264" t="s">
        <v>1322</v>
      </c>
    </row>
    <row r="184" spans="3:31" s="264" customFormat="1" ht="15" hidden="1">
      <c r="C184" s="732" t="s">
        <v>1707</v>
      </c>
      <c r="D184" s="732" t="s">
        <v>1274</v>
      </c>
      <c r="E184" s="732" t="s">
        <v>1041</v>
      </c>
      <c r="F184" s="733">
        <v>-2922036643</v>
      </c>
      <c r="G184" s="733">
        <v>-2922036643</v>
      </c>
      <c r="H184" s="733">
        <v>-375011.81</v>
      </c>
      <c r="I184" s="733">
        <v>7791.8523232641664</v>
      </c>
      <c r="J184" s="264" t="s">
        <v>233</v>
      </c>
      <c r="P184" s="264">
        <v>7</v>
      </c>
      <c r="S184" s="506">
        <f t="shared" si="4"/>
        <v>-2922036643</v>
      </c>
      <c r="Y184"/>
      <c r="AE184" s="264" t="s">
        <v>1322</v>
      </c>
    </row>
    <row r="185" spans="3:31" s="264" customFormat="1" ht="15" hidden="1">
      <c r="C185" s="732" t="s">
        <v>1708</v>
      </c>
      <c r="D185" s="732" t="s">
        <v>143</v>
      </c>
      <c r="E185" s="732" t="s">
        <v>1041</v>
      </c>
      <c r="F185" s="733">
        <v>-245951999</v>
      </c>
      <c r="G185" s="733">
        <v>-245951999</v>
      </c>
      <c r="H185" s="733">
        <v>-31759.15</v>
      </c>
      <c r="I185" s="733">
        <v>7744.2878351593163</v>
      </c>
      <c r="J185" s="264" t="s">
        <v>232</v>
      </c>
      <c r="K185" s="264" t="s">
        <v>143</v>
      </c>
      <c r="P185" s="264">
        <v>7</v>
      </c>
      <c r="S185" s="506">
        <f t="shared" si="4"/>
        <v>-245951999</v>
      </c>
      <c r="Y185"/>
      <c r="AE185" s="264" t="s">
        <v>1322</v>
      </c>
    </row>
    <row r="186" spans="3:31" s="264" customFormat="1" ht="15" hidden="1">
      <c r="C186" s="732" t="s">
        <v>1709</v>
      </c>
      <c r="D186" s="732" t="s">
        <v>922</v>
      </c>
      <c r="E186" s="732" t="s">
        <v>1041</v>
      </c>
      <c r="F186" s="733">
        <v>-38545456</v>
      </c>
      <c r="G186" s="733">
        <v>-38545456</v>
      </c>
      <c r="H186" s="733">
        <v>-4984.6000000000004</v>
      </c>
      <c r="I186" s="733">
        <v>7732.9085583597471</v>
      </c>
      <c r="J186" s="264" t="s">
        <v>1980</v>
      </c>
      <c r="L186" s="264" t="s">
        <v>144</v>
      </c>
      <c r="P186" s="264">
        <v>7</v>
      </c>
      <c r="S186" s="506">
        <f t="shared" si="4"/>
        <v>-38545456</v>
      </c>
      <c r="Y186"/>
      <c r="AE186" s="264" t="s">
        <v>1322</v>
      </c>
    </row>
    <row r="187" spans="3:31" s="264" customFormat="1" ht="15" hidden="1">
      <c r="C187" s="732" t="s">
        <v>1710</v>
      </c>
      <c r="D187" s="732" t="s">
        <v>925</v>
      </c>
      <c r="E187" s="732" t="s">
        <v>1041</v>
      </c>
      <c r="F187" s="733">
        <v>-209812702</v>
      </c>
      <c r="G187" s="733">
        <v>-209812702</v>
      </c>
      <c r="H187" s="733">
        <v>-27199.07</v>
      </c>
      <c r="I187" s="733">
        <v>7713.9660289855501</v>
      </c>
      <c r="J187" s="264" t="s">
        <v>1980</v>
      </c>
      <c r="P187" s="264">
        <v>7</v>
      </c>
      <c r="S187" s="506">
        <f t="shared" si="4"/>
        <v>-209812702</v>
      </c>
      <c r="Y187"/>
      <c r="AE187" s="264" t="s">
        <v>1322</v>
      </c>
    </row>
    <row r="188" spans="3:31" s="264" customFormat="1" ht="15" hidden="1">
      <c r="C188" s="732" t="s">
        <v>1711</v>
      </c>
      <c r="D188" s="732" t="s">
        <v>1275</v>
      </c>
      <c r="E188" s="732" t="s">
        <v>1041</v>
      </c>
      <c r="F188" s="733">
        <v>-174143903</v>
      </c>
      <c r="G188" s="733">
        <v>-174143903</v>
      </c>
      <c r="H188" s="733">
        <v>-22609.48</v>
      </c>
      <c r="I188" s="733">
        <v>7702.2515776568061</v>
      </c>
      <c r="J188" s="264" t="s">
        <v>234</v>
      </c>
      <c r="P188" s="264">
        <v>7</v>
      </c>
      <c r="S188" s="506">
        <f t="shared" si="4"/>
        <v>-174143903</v>
      </c>
      <c r="Y188"/>
      <c r="AE188" s="264" t="s">
        <v>1322</v>
      </c>
    </row>
    <row r="189" spans="3:31" s="264" customFormat="1" ht="15" hidden="1">
      <c r="C189" s="732" t="s">
        <v>1712</v>
      </c>
      <c r="D189" s="732" t="s">
        <v>926</v>
      </c>
      <c r="E189" s="732" t="s">
        <v>1041</v>
      </c>
      <c r="F189" s="733">
        <v>-45359448</v>
      </c>
      <c r="G189" s="733">
        <v>-45359448</v>
      </c>
      <c r="H189" s="733">
        <v>-5869.86</v>
      </c>
      <c r="I189" s="733">
        <v>7727.5178624362425</v>
      </c>
      <c r="J189" s="264" t="s">
        <v>233</v>
      </c>
      <c r="P189" s="264">
        <v>7</v>
      </c>
      <c r="S189" s="506">
        <f t="shared" si="4"/>
        <v>-45359448</v>
      </c>
      <c r="Y189"/>
      <c r="AE189" s="264" t="s">
        <v>1322</v>
      </c>
    </row>
    <row r="190" spans="3:31" s="264" customFormat="1" ht="15" hidden="1">
      <c r="C190" s="732" t="s">
        <v>1713</v>
      </c>
      <c r="D190" s="732" t="s">
        <v>927</v>
      </c>
      <c r="E190" s="732" t="s">
        <v>1041</v>
      </c>
      <c r="F190" s="733">
        <v>-85343346</v>
      </c>
      <c r="G190" s="733">
        <v>-85343346</v>
      </c>
      <c r="H190" s="733">
        <v>-11044.52</v>
      </c>
      <c r="I190" s="733">
        <v>7727.2118661562472</v>
      </c>
      <c r="J190" s="264" t="s">
        <v>233</v>
      </c>
      <c r="P190" s="264">
        <v>7</v>
      </c>
      <c r="S190" s="506">
        <f t="shared" si="4"/>
        <v>-85343346</v>
      </c>
      <c r="Y190"/>
      <c r="AE190" s="264" t="s">
        <v>1322</v>
      </c>
    </row>
    <row r="191" spans="3:31" s="264" customFormat="1" ht="15" hidden="1">
      <c r="C191" s="732" t="s">
        <v>1714</v>
      </c>
      <c r="D191" s="732" t="s">
        <v>928</v>
      </c>
      <c r="E191" s="732" t="s">
        <v>1041</v>
      </c>
      <c r="F191" s="733">
        <v>-11028648</v>
      </c>
      <c r="G191" s="733">
        <v>-11028648</v>
      </c>
      <c r="H191" s="733">
        <v>-1427.09</v>
      </c>
      <c r="I191" s="733">
        <v>7728.0676061075337</v>
      </c>
      <c r="J191" s="264" t="s">
        <v>233</v>
      </c>
      <c r="P191" s="264">
        <v>7</v>
      </c>
      <c r="S191" s="506">
        <f t="shared" si="4"/>
        <v>-11028648</v>
      </c>
      <c r="Y191"/>
      <c r="AE191" s="264" t="s">
        <v>1322</v>
      </c>
    </row>
    <row r="192" spans="3:31" s="264" customFormat="1" ht="15" hidden="1">
      <c r="C192" s="732" t="s">
        <v>1715</v>
      </c>
      <c r="D192" s="732" t="s">
        <v>1276</v>
      </c>
      <c r="E192" s="732" t="s">
        <v>1041</v>
      </c>
      <c r="F192" s="733">
        <v>-31652244</v>
      </c>
      <c r="G192" s="733">
        <v>-31652244</v>
      </c>
      <c r="H192" s="733">
        <v>-4095.75</v>
      </c>
      <c r="I192" s="733">
        <v>7728.0703167917964</v>
      </c>
      <c r="J192" s="264" t="s">
        <v>233</v>
      </c>
      <c r="P192" s="264">
        <v>7</v>
      </c>
      <c r="S192" s="506">
        <f t="shared" si="4"/>
        <v>-31652244</v>
      </c>
      <c r="Y192"/>
      <c r="AE192" s="264" t="s">
        <v>1322</v>
      </c>
    </row>
    <row r="193" spans="3:31" s="264" customFormat="1" ht="15" hidden="1">
      <c r="C193" s="732" t="s">
        <v>1716</v>
      </c>
      <c r="D193" s="732" t="s">
        <v>929</v>
      </c>
      <c r="E193" s="732" t="s">
        <v>1041</v>
      </c>
      <c r="F193" s="733">
        <v>-386264923</v>
      </c>
      <c r="G193" s="733">
        <v>-386264923</v>
      </c>
      <c r="H193" s="733">
        <v>-49710</v>
      </c>
      <c r="I193" s="733">
        <v>7770.3665861999598</v>
      </c>
      <c r="J193" s="264" t="s">
        <v>233</v>
      </c>
      <c r="P193" s="264">
        <v>7</v>
      </c>
      <c r="S193" s="506">
        <f t="shared" si="4"/>
        <v>-386264923</v>
      </c>
      <c r="Y193"/>
      <c r="AE193" s="264" t="s">
        <v>1322</v>
      </c>
    </row>
    <row r="194" spans="3:31" s="264" customFormat="1" ht="15" hidden="1">
      <c r="C194" s="732" t="s">
        <v>1717</v>
      </c>
      <c r="D194" s="732" t="s">
        <v>930</v>
      </c>
      <c r="E194" s="732" t="s">
        <v>1041</v>
      </c>
      <c r="F194" s="733">
        <v>-254159403</v>
      </c>
      <c r="G194" s="733">
        <v>-254159403</v>
      </c>
      <c r="H194" s="733">
        <v>-32707.149999999998</v>
      </c>
      <c r="I194" s="733">
        <v>7770.7596962743628</v>
      </c>
      <c r="J194" s="264" t="s">
        <v>233</v>
      </c>
      <c r="P194" s="264">
        <v>7</v>
      </c>
      <c r="S194" s="506">
        <f t="shared" si="4"/>
        <v>-254159403</v>
      </c>
      <c r="Y194"/>
      <c r="AE194" s="264" t="s">
        <v>1322</v>
      </c>
    </row>
    <row r="195" spans="3:31" s="264" customFormat="1" ht="15" hidden="1">
      <c r="C195" s="732" t="s">
        <v>1718</v>
      </c>
      <c r="D195" s="732" t="s">
        <v>931</v>
      </c>
      <c r="E195" s="732" t="s">
        <v>1041</v>
      </c>
      <c r="F195" s="733">
        <v>-20999974</v>
      </c>
      <c r="G195" s="733">
        <v>-20999974</v>
      </c>
      <c r="H195" s="733">
        <v>-2694.2</v>
      </c>
      <c r="I195" s="733">
        <v>7794.5119144829641</v>
      </c>
      <c r="J195" s="264" t="s">
        <v>233</v>
      </c>
      <c r="P195" s="264">
        <v>7</v>
      </c>
      <c r="S195" s="506">
        <f t="shared" si="4"/>
        <v>-20999974</v>
      </c>
      <c r="Y195"/>
      <c r="AE195" s="264" t="s">
        <v>1322</v>
      </c>
    </row>
    <row r="196" spans="3:31" s="264" customFormat="1" ht="15" hidden="1">
      <c r="C196" s="732" t="s">
        <v>1719</v>
      </c>
      <c r="D196" s="732" t="s">
        <v>932</v>
      </c>
      <c r="E196" s="732" t="s">
        <v>1041</v>
      </c>
      <c r="F196" s="733">
        <v>-112849183</v>
      </c>
      <c r="G196" s="733">
        <v>-112849183</v>
      </c>
      <c r="H196" s="733">
        <v>-14636.47</v>
      </c>
      <c r="I196" s="733">
        <v>7710.1365971439836</v>
      </c>
      <c r="J196" s="264" t="s">
        <v>232</v>
      </c>
      <c r="K196" s="264" t="s">
        <v>92</v>
      </c>
      <c r="P196" s="264">
        <v>7</v>
      </c>
      <c r="S196" s="506">
        <f t="shared" si="4"/>
        <v>-112849183</v>
      </c>
      <c r="Y196"/>
      <c r="AE196" s="264" t="s">
        <v>1322</v>
      </c>
    </row>
    <row r="197" spans="3:31" s="264" customFormat="1" ht="15" hidden="1">
      <c r="C197" s="732" t="s">
        <v>1720</v>
      </c>
      <c r="D197" s="732" t="s">
        <v>1277</v>
      </c>
      <c r="E197" s="732" t="s">
        <v>1041</v>
      </c>
      <c r="F197" s="733">
        <v>-3556103</v>
      </c>
      <c r="G197" s="733">
        <v>-3556103</v>
      </c>
      <c r="H197" s="733">
        <v>-458</v>
      </c>
      <c r="I197" s="733">
        <v>7764.4170305676853</v>
      </c>
      <c r="J197" s="264" t="s">
        <v>234</v>
      </c>
      <c r="P197" s="264">
        <v>7</v>
      </c>
      <c r="S197" s="506">
        <f t="shared" si="4"/>
        <v>-3556103</v>
      </c>
      <c r="Y197"/>
      <c r="AE197" s="264" t="s">
        <v>1322</v>
      </c>
    </row>
    <row r="198" spans="3:31" s="264" customFormat="1" ht="15" hidden="1">
      <c r="C198" s="732" t="s">
        <v>1721</v>
      </c>
      <c r="D198" s="732" t="s">
        <v>150</v>
      </c>
      <c r="E198" s="732" t="s">
        <v>1041</v>
      </c>
      <c r="F198" s="733">
        <v>-216174501</v>
      </c>
      <c r="G198" s="733">
        <v>-216174501</v>
      </c>
      <c r="H198" s="733">
        <v>-28055.11</v>
      </c>
      <c r="I198" s="733">
        <v>7705.3521087602221</v>
      </c>
      <c r="J198" s="264" t="s">
        <v>232</v>
      </c>
      <c r="K198" s="264" t="s">
        <v>150</v>
      </c>
      <c r="P198" s="264">
        <v>7</v>
      </c>
      <c r="S198" s="506">
        <f t="shared" si="4"/>
        <v>-216174501</v>
      </c>
      <c r="Y198"/>
      <c r="AE198" s="264" t="s">
        <v>1322</v>
      </c>
    </row>
    <row r="199" spans="3:31" s="264" customFormat="1" ht="15" hidden="1">
      <c r="C199" s="732" t="s">
        <v>1722</v>
      </c>
      <c r="D199" s="732" t="s">
        <v>935</v>
      </c>
      <c r="E199" s="732" t="s">
        <v>1041</v>
      </c>
      <c r="F199" s="733">
        <v>-89218201</v>
      </c>
      <c r="G199" s="733">
        <v>-89218201</v>
      </c>
      <c r="H199" s="733">
        <v>-11569.43</v>
      </c>
      <c r="I199" s="733">
        <v>7711.5468091340708</v>
      </c>
      <c r="J199" s="264" t="s">
        <v>232</v>
      </c>
      <c r="K199" s="264" t="s">
        <v>935</v>
      </c>
      <c r="P199" s="264">
        <v>7</v>
      </c>
      <c r="S199" s="506">
        <f t="shared" si="4"/>
        <v>-89218201</v>
      </c>
      <c r="Y199"/>
      <c r="AE199" s="264" t="s">
        <v>1322</v>
      </c>
    </row>
    <row r="200" spans="3:31" s="264" customFormat="1" ht="15" hidden="1">
      <c r="C200" s="732" t="s">
        <v>1723</v>
      </c>
      <c r="D200" s="732" t="s">
        <v>169</v>
      </c>
      <c r="E200" s="732" t="s">
        <v>1041</v>
      </c>
      <c r="F200" s="733">
        <v>-5000000</v>
      </c>
      <c r="G200" s="733">
        <v>-5000000</v>
      </c>
      <c r="H200" s="733">
        <v>-650.74</v>
      </c>
      <c r="I200" s="733">
        <v>7683.5602544795156</v>
      </c>
      <c r="J200" s="264" t="s">
        <v>232</v>
      </c>
      <c r="K200" s="264" t="s">
        <v>169</v>
      </c>
      <c r="P200" s="264">
        <v>7</v>
      </c>
      <c r="S200" s="506">
        <f t="shared" ref="S200:S238" si="5">+ROUND(G200,0)</f>
        <v>-5000000</v>
      </c>
      <c r="Y200"/>
      <c r="AE200" s="264" t="s">
        <v>1322</v>
      </c>
    </row>
    <row r="201" spans="3:31" s="264" customFormat="1" ht="15" hidden="1">
      <c r="C201" s="732" t="s">
        <v>1724</v>
      </c>
      <c r="D201" s="732" t="s">
        <v>153</v>
      </c>
      <c r="E201" s="732" t="s">
        <v>1041</v>
      </c>
      <c r="F201" s="733">
        <v>-24751818</v>
      </c>
      <c r="G201" s="733">
        <v>-24751818</v>
      </c>
      <c r="H201" s="733">
        <v>-3199.28</v>
      </c>
      <c r="I201" s="733">
        <v>7736.6838788727455</v>
      </c>
      <c r="J201" s="264" t="s">
        <v>232</v>
      </c>
      <c r="K201" s="264" t="s">
        <v>153</v>
      </c>
      <c r="P201" s="264">
        <v>7</v>
      </c>
      <c r="S201" s="506">
        <f t="shared" si="5"/>
        <v>-24751818</v>
      </c>
      <c r="Y201"/>
      <c r="AE201" s="264" t="s">
        <v>1322</v>
      </c>
    </row>
    <row r="202" spans="3:31" s="264" customFormat="1" ht="15" hidden="1">
      <c r="C202" s="732" t="s">
        <v>1725</v>
      </c>
      <c r="D202" s="732" t="s">
        <v>154</v>
      </c>
      <c r="E202" s="732" t="s">
        <v>1041</v>
      </c>
      <c r="F202" s="733">
        <v>-43396366</v>
      </c>
      <c r="G202" s="733">
        <v>-43396366</v>
      </c>
      <c r="H202" s="733">
        <v>-5642.33</v>
      </c>
      <c r="I202" s="733">
        <v>7691.2137361692776</v>
      </c>
      <c r="J202" s="264" t="s">
        <v>232</v>
      </c>
      <c r="K202" s="264" t="s">
        <v>154</v>
      </c>
      <c r="P202" s="264">
        <v>7</v>
      </c>
      <c r="S202" s="506">
        <f t="shared" si="5"/>
        <v>-43396366</v>
      </c>
      <c r="Y202"/>
      <c r="AE202" s="264" t="s">
        <v>1322</v>
      </c>
    </row>
    <row r="203" spans="3:31" s="264" customFormat="1" ht="15" hidden="1">
      <c r="C203" s="732" t="s">
        <v>1726</v>
      </c>
      <c r="D203" s="732" t="s">
        <v>1278</v>
      </c>
      <c r="E203" s="732" t="s">
        <v>1041</v>
      </c>
      <c r="F203" s="733">
        <v>-192465884</v>
      </c>
      <c r="G203" s="733">
        <v>-192465884</v>
      </c>
      <c r="H203" s="733">
        <v>-24661.85</v>
      </c>
      <c r="I203" s="733">
        <v>7804.194900220381</v>
      </c>
      <c r="J203" s="264" t="s">
        <v>232</v>
      </c>
      <c r="K203" s="264" t="s">
        <v>154</v>
      </c>
      <c r="P203" s="264">
        <v>7</v>
      </c>
      <c r="S203" s="506">
        <f t="shared" si="5"/>
        <v>-192465884</v>
      </c>
      <c r="Y203"/>
      <c r="AE203" s="264" t="s">
        <v>1322</v>
      </c>
    </row>
    <row r="204" spans="3:31" s="264" customFormat="1" ht="15" hidden="1">
      <c r="C204" s="732" t="s">
        <v>1727</v>
      </c>
      <c r="D204" s="732" t="s">
        <v>1279</v>
      </c>
      <c r="E204" s="732" t="s">
        <v>1041</v>
      </c>
      <c r="F204" s="733">
        <v>-4000000</v>
      </c>
      <c r="G204" s="733">
        <v>-4000000</v>
      </c>
      <c r="H204" s="733">
        <v>-582.7199999999998</v>
      </c>
      <c r="I204" s="733">
        <v>6864.3602416254826</v>
      </c>
      <c r="J204" s="264" t="s">
        <v>235</v>
      </c>
      <c r="P204" s="264">
        <v>7</v>
      </c>
      <c r="S204" s="506">
        <f t="shared" si="5"/>
        <v>-4000000</v>
      </c>
      <c r="Y204"/>
      <c r="AE204" s="264" t="s">
        <v>1322</v>
      </c>
    </row>
    <row r="205" spans="3:31" s="264" customFormat="1" ht="15" hidden="1">
      <c r="C205" s="732" t="s">
        <v>1728</v>
      </c>
      <c r="D205" s="732" t="s">
        <v>1280</v>
      </c>
      <c r="E205" s="732" t="s">
        <v>1041</v>
      </c>
      <c r="F205" s="733">
        <v>-114945675</v>
      </c>
      <c r="G205" s="733">
        <v>-114945675</v>
      </c>
      <c r="H205" s="733">
        <v>-14786.83</v>
      </c>
      <c r="I205" s="733">
        <v>7773.5170418541366</v>
      </c>
      <c r="J205" s="264" t="s">
        <v>232</v>
      </c>
      <c r="K205" s="264" t="s">
        <v>150</v>
      </c>
      <c r="P205" s="264">
        <v>7</v>
      </c>
      <c r="S205" s="506">
        <f t="shared" si="5"/>
        <v>-114945675</v>
      </c>
      <c r="Y205"/>
      <c r="AE205" s="264" t="s">
        <v>1322</v>
      </c>
    </row>
    <row r="206" spans="3:31" s="264" customFormat="1" ht="15" hidden="1">
      <c r="C206" s="732" t="s">
        <v>1864</v>
      </c>
      <c r="D206" s="732" t="s">
        <v>1865</v>
      </c>
      <c r="E206" s="732" t="s">
        <v>1041</v>
      </c>
      <c r="F206" s="733">
        <v>-782100</v>
      </c>
      <c r="G206" s="733">
        <v>-782100</v>
      </c>
      <c r="H206" s="733">
        <v>-99</v>
      </c>
      <c r="I206" s="733">
        <v>7900</v>
      </c>
      <c r="J206" s="264" t="s">
        <v>232</v>
      </c>
      <c r="K206" s="264" t="s">
        <v>158</v>
      </c>
      <c r="P206" s="264">
        <v>7</v>
      </c>
      <c r="S206" s="506">
        <f t="shared" si="5"/>
        <v>-782100</v>
      </c>
      <c r="Y206"/>
      <c r="AE206" s="264" t="s">
        <v>1322</v>
      </c>
    </row>
    <row r="207" spans="3:31" s="264" customFormat="1" ht="15" hidden="1">
      <c r="C207" s="732" t="s">
        <v>1866</v>
      </c>
      <c r="D207" s="732" t="s">
        <v>1867</v>
      </c>
      <c r="E207" s="732" t="s">
        <v>1041</v>
      </c>
      <c r="F207" s="733">
        <v>-7422711</v>
      </c>
      <c r="G207" s="733">
        <v>-7422711</v>
      </c>
      <c r="H207" s="733">
        <v>-950.71</v>
      </c>
      <c r="I207" s="733">
        <v>7807.544887505127</v>
      </c>
      <c r="J207" s="264" t="s">
        <v>232</v>
      </c>
      <c r="K207" s="264" t="s">
        <v>154</v>
      </c>
      <c r="P207" s="264">
        <v>7</v>
      </c>
      <c r="S207" s="506">
        <f t="shared" si="5"/>
        <v>-7422711</v>
      </c>
      <c r="Y207"/>
      <c r="AE207" s="264" t="s">
        <v>1322</v>
      </c>
    </row>
    <row r="208" spans="3:31" s="264" customFormat="1" ht="15" hidden="1">
      <c r="C208" s="732" t="s">
        <v>1868</v>
      </c>
      <c r="D208" s="732" t="s">
        <v>1869</v>
      </c>
      <c r="E208" s="732" t="s">
        <v>1041</v>
      </c>
      <c r="F208" s="733">
        <v>-2798308</v>
      </c>
      <c r="G208" s="733">
        <v>-2798308</v>
      </c>
      <c r="H208" s="733">
        <v>-358.47</v>
      </c>
      <c r="I208" s="733">
        <v>7806.2543588026883</v>
      </c>
      <c r="J208" s="264" t="s">
        <v>1980</v>
      </c>
      <c r="P208" s="264">
        <v>7</v>
      </c>
      <c r="S208" s="506">
        <f t="shared" si="5"/>
        <v>-2798308</v>
      </c>
      <c r="Y208"/>
      <c r="AE208" s="264" t="s">
        <v>1322</v>
      </c>
    </row>
    <row r="209" spans="2:31" s="264" customFormat="1" ht="15" hidden="1">
      <c r="C209" s="732" t="s">
        <v>1729</v>
      </c>
      <c r="D209" s="732" t="s">
        <v>1281</v>
      </c>
      <c r="E209" s="732" t="s">
        <v>1041</v>
      </c>
      <c r="F209" s="733">
        <v>-1472769832</v>
      </c>
      <c r="G209" s="733">
        <v>-1472769832</v>
      </c>
      <c r="H209" s="733">
        <v>-189347.08</v>
      </c>
      <c r="I209" s="733">
        <v>7778.1491639585893</v>
      </c>
      <c r="J209" s="264" t="s">
        <v>237</v>
      </c>
      <c r="L209" s="264" t="s">
        <v>155</v>
      </c>
      <c r="P209" s="264">
        <v>7</v>
      </c>
      <c r="S209" s="506">
        <f t="shared" si="5"/>
        <v>-1472769832</v>
      </c>
      <c r="Y209"/>
      <c r="AE209" s="264" t="s">
        <v>1322</v>
      </c>
    </row>
    <row r="210" spans="2:31" s="264" customFormat="1" ht="15" hidden="1">
      <c r="C210" s="732" t="s">
        <v>1730</v>
      </c>
      <c r="D210" s="732" t="s">
        <v>1282</v>
      </c>
      <c r="E210" s="732" t="s">
        <v>1041</v>
      </c>
      <c r="F210" s="733">
        <v>-878980515</v>
      </c>
      <c r="G210" s="733">
        <v>-878980515</v>
      </c>
      <c r="H210" s="733">
        <v>-113685.38</v>
      </c>
      <c r="I210" s="733">
        <v>7731.69351239359</v>
      </c>
      <c r="J210" s="264" t="s">
        <v>237</v>
      </c>
      <c r="L210" s="264" t="s">
        <v>155</v>
      </c>
      <c r="P210" s="264">
        <v>7</v>
      </c>
      <c r="S210" s="506">
        <f t="shared" si="5"/>
        <v>-878980515</v>
      </c>
      <c r="Y210"/>
      <c r="AE210" s="264" t="s">
        <v>1322</v>
      </c>
    </row>
    <row r="211" spans="2:31" s="508" customFormat="1" ht="15" hidden="1">
      <c r="B211" s="264"/>
      <c r="C211" s="781" t="s">
        <v>1731</v>
      </c>
      <c r="D211" s="781" t="s">
        <v>1283</v>
      </c>
      <c r="E211" s="781" t="s">
        <v>1041</v>
      </c>
      <c r="F211" s="733">
        <v>-935745154</v>
      </c>
      <c r="G211" s="782">
        <v>-935745154</v>
      </c>
      <c r="H211" s="733">
        <v>-121154.94</v>
      </c>
      <c r="I211" s="733">
        <v>7723.5410623784719</v>
      </c>
      <c r="J211" s="508" t="s">
        <v>227</v>
      </c>
      <c r="K211" s="508" t="s">
        <v>124</v>
      </c>
      <c r="P211" s="508">
        <v>7</v>
      </c>
      <c r="S211" s="783">
        <f t="shared" si="5"/>
        <v>-935745154</v>
      </c>
      <c r="Y211" s="784"/>
      <c r="AE211" s="508" t="s">
        <v>1322</v>
      </c>
    </row>
    <row r="212" spans="2:31" s="508" customFormat="1" ht="15" hidden="1">
      <c r="B212" s="264"/>
      <c r="C212" s="781" t="s">
        <v>1732</v>
      </c>
      <c r="D212" s="781" t="s">
        <v>1284</v>
      </c>
      <c r="E212" s="781" t="s">
        <v>1043</v>
      </c>
      <c r="F212" s="733">
        <v>-617037208.36000001</v>
      </c>
      <c r="G212" s="782">
        <v>-709431167</v>
      </c>
      <c r="H212" s="733">
        <v>-94637.74</v>
      </c>
      <c r="I212" s="733">
        <v>7496.2817899074935</v>
      </c>
      <c r="J212" s="508" t="s">
        <v>227</v>
      </c>
      <c r="K212" s="508" t="s">
        <v>124</v>
      </c>
      <c r="P212" s="508">
        <v>7</v>
      </c>
      <c r="S212" s="783">
        <f t="shared" si="5"/>
        <v>-709431167</v>
      </c>
      <c r="Y212" s="784"/>
      <c r="AE212" s="508" t="s">
        <v>1322</v>
      </c>
    </row>
    <row r="213" spans="2:31" s="508" customFormat="1" ht="15" hidden="1">
      <c r="B213" s="264"/>
      <c r="C213" s="781" t="s">
        <v>1733</v>
      </c>
      <c r="D213" s="781" t="s">
        <v>1285</v>
      </c>
      <c r="E213" s="781" t="s">
        <v>1041</v>
      </c>
      <c r="F213" s="733">
        <v>-400080664</v>
      </c>
      <c r="G213" s="782">
        <v>-400080664</v>
      </c>
      <c r="H213" s="733">
        <v>-51657.61</v>
      </c>
      <c r="I213" s="733">
        <v>7744.8543205928418</v>
      </c>
      <c r="J213" s="508" t="s">
        <v>227</v>
      </c>
      <c r="K213" s="508" t="s">
        <v>124</v>
      </c>
      <c r="P213" s="508">
        <v>7</v>
      </c>
      <c r="S213" s="783">
        <f t="shared" si="5"/>
        <v>-400080664</v>
      </c>
      <c r="Y213" s="784"/>
      <c r="AE213" s="508" t="s">
        <v>1322</v>
      </c>
    </row>
    <row r="214" spans="2:31" s="508" customFormat="1" ht="15" hidden="1">
      <c r="B214" s="264"/>
      <c r="C214" s="781" t="s">
        <v>1734</v>
      </c>
      <c r="D214" s="781" t="s">
        <v>1286</v>
      </c>
      <c r="E214" s="781" t="s">
        <v>1043</v>
      </c>
      <c r="F214" s="733">
        <v>-278438699.04000002</v>
      </c>
      <c r="G214" s="782">
        <v>-278757992</v>
      </c>
      <c r="H214" s="733">
        <v>-37874.83</v>
      </c>
      <c r="I214" s="733">
        <v>7359.9800183921616</v>
      </c>
      <c r="J214" s="508" t="s">
        <v>227</v>
      </c>
      <c r="K214" s="508" t="s">
        <v>124</v>
      </c>
      <c r="P214" s="508">
        <v>7</v>
      </c>
      <c r="S214" s="783">
        <f t="shared" si="5"/>
        <v>-278757992</v>
      </c>
      <c r="Y214" s="784"/>
      <c r="AE214" s="508" t="s">
        <v>1322</v>
      </c>
    </row>
    <row r="215" spans="2:31" s="508" customFormat="1" ht="15" hidden="1">
      <c r="B215" s="264"/>
      <c r="C215" s="781" t="s">
        <v>1735</v>
      </c>
      <c r="D215" s="781" t="s">
        <v>1287</v>
      </c>
      <c r="E215" s="781" t="s">
        <v>1041</v>
      </c>
      <c r="F215" s="733">
        <v>-1724792744</v>
      </c>
      <c r="G215" s="782">
        <v>-1724792744</v>
      </c>
      <c r="H215" s="733">
        <v>-223706.59</v>
      </c>
      <c r="I215" s="733">
        <v>7710.0667620028544</v>
      </c>
      <c r="J215" s="508" t="s">
        <v>227</v>
      </c>
      <c r="K215" s="508" t="s">
        <v>124</v>
      </c>
      <c r="P215" s="508">
        <v>7</v>
      </c>
      <c r="S215" s="783">
        <f t="shared" si="5"/>
        <v>-1724792744</v>
      </c>
      <c r="Y215" s="784"/>
      <c r="AE215" s="508" t="s">
        <v>1322</v>
      </c>
    </row>
    <row r="216" spans="2:31" s="508" customFormat="1" ht="15" hidden="1">
      <c r="B216" s="264"/>
      <c r="C216" s="781" t="s">
        <v>1736</v>
      </c>
      <c r="D216" s="781" t="s">
        <v>1288</v>
      </c>
      <c r="E216" s="781" t="s">
        <v>1043</v>
      </c>
      <c r="F216" s="733">
        <v>-1872622611.9599998</v>
      </c>
      <c r="G216" s="782">
        <v>-2430608913</v>
      </c>
      <c r="H216" s="733">
        <v>-324631.08</v>
      </c>
      <c r="I216" s="733">
        <v>7487.2957740829988</v>
      </c>
      <c r="J216" s="508" t="s">
        <v>227</v>
      </c>
      <c r="K216" s="508" t="s">
        <v>124</v>
      </c>
      <c r="P216" s="508">
        <v>7</v>
      </c>
      <c r="S216" s="783">
        <f t="shared" si="5"/>
        <v>-2430608913</v>
      </c>
      <c r="Y216" s="784"/>
    </row>
    <row r="217" spans="2:31" s="508" customFormat="1" ht="15" hidden="1">
      <c r="B217" s="264"/>
      <c r="C217" s="781" t="s">
        <v>1737</v>
      </c>
      <c r="D217" s="781" t="s">
        <v>1289</v>
      </c>
      <c r="E217" s="781" t="s">
        <v>1041</v>
      </c>
      <c r="F217" s="733">
        <v>-14344925</v>
      </c>
      <c r="G217" s="782">
        <v>-14344925</v>
      </c>
      <c r="H217" s="733">
        <v>-1866.74</v>
      </c>
      <c r="I217" s="733">
        <v>7684.4793597394391</v>
      </c>
      <c r="J217" s="508" t="s">
        <v>227</v>
      </c>
      <c r="K217" s="508" t="s">
        <v>124</v>
      </c>
      <c r="P217" s="508">
        <v>7</v>
      </c>
      <c r="S217" s="783">
        <f t="shared" si="5"/>
        <v>-14344925</v>
      </c>
      <c r="Y217" s="784"/>
    </row>
    <row r="218" spans="2:31" s="508" customFormat="1" ht="15" hidden="1">
      <c r="B218" s="264"/>
      <c r="C218" s="781" t="s">
        <v>1738</v>
      </c>
      <c r="D218" s="781" t="s">
        <v>1290</v>
      </c>
      <c r="E218" s="781" t="s">
        <v>1043</v>
      </c>
      <c r="F218" s="733">
        <v>-358758811.87</v>
      </c>
      <c r="G218" s="782">
        <v>-391438015</v>
      </c>
      <c r="H218" s="733">
        <v>-52926.38</v>
      </c>
      <c r="I218" s="733">
        <v>7395.8962489027217</v>
      </c>
      <c r="J218" s="508" t="s">
        <v>227</v>
      </c>
      <c r="K218" s="508" t="s">
        <v>124</v>
      </c>
      <c r="P218" s="508">
        <v>7</v>
      </c>
      <c r="S218" s="783">
        <f t="shared" si="5"/>
        <v>-391438015</v>
      </c>
      <c r="Y218" s="784"/>
    </row>
    <row r="219" spans="2:31" s="264" customFormat="1" ht="15" hidden="1">
      <c r="C219" s="732" t="s">
        <v>1739</v>
      </c>
      <c r="D219" s="732" t="s">
        <v>1291</v>
      </c>
      <c r="E219" s="732" t="s">
        <v>1041</v>
      </c>
      <c r="F219" s="733">
        <v>-11999</v>
      </c>
      <c r="G219" s="733">
        <v>-11999</v>
      </c>
      <c r="H219" s="733">
        <v>-1.9499999999999993</v>
      </c>
      <c r="I219" s="733">
        <v>6153.3333333333358</v>
      </c>
      <c r="J219" s="264" t="s">
        <v>232</v>
      </c>
      <c r="K219" s="264" t="s">
        <v>156</v>
      </c>
      <c r="P219" s="264">
        <v>7</v>
      </c>
      <c r="S219" s="506">
        <f t="shared" si="5"/>
        <v>-11999</v>
      </c>
      <c r="Y219"/>
    </row>
    <row r="220" spans="2:31" s="264" customFormat="1" ht="15" hidden="1">
      <c r="C220" s="732" t="s">
        <v>1740</v>
      </c>
      <c r="D220" s="732" t="s">
        <v>1292</v>
      </c>
      <c r="E220" s="732" t="s">
        <v>1041</v>
      </c>
      <c r="F220" s="733">
        <v>-48481406</v>
      </c>
      <c r="G220" s="733">
        <v>-48481406</v>
      </c>
      <c r="H220" s="733">
        <v>-6233.03</v>
      </c>
      <c r="I220" s="733">
        <v>7778.1441770695792</v>
      </c>
      <c r="J220" s="264" t="s">
        <v>232</v>
      </c>
      <c r="K220" s="264" t="s">
        <v>156</v>
      </c>
      <c r="L220" s="264" t="s">
        <v>156</v>
      </c>
      <c r="P220" s="264">
        <v>7</v>
      </c>
      <c r="S220" s="506">
        <f t="shared" si="5"/>
        <v>-48481406</v>
      </c>
      <c r="Y220"/>
    </row>
    <row r="221" spans="2:31" s="264" customFormat="1" ht="15" hidden="1">
      <c r="C221" s="732" t="s">
        <v>1741</v>
      </c>
      <c r="D221" s="732" t="s">
        <v>1293</v>
      </c>
      <c r="E221" s="732" t="s">
        <v>1041</v>
      </c>
      <c r="F221" s="733">
        <v>-25209636523</v>
      </c>
      <c r="G221" s="733">
        <v>-25209636523</v>
      </c>
      <c r="H221" s="733">
        <v>-1335740.93</v>
      </c>
      <c r="I221" s="733">
        <v>18873.14819573583</v>
      </c>
      <c r="J221" s="264" t="s">
        <v>306</v>
      </c>
      <c r="K221" s="264" t="s">
        <v>444</v>
      </c>
      <c r="P221" s="264">
        <v>7</v>
      </c>
      <c r="S221" s="506">
        <f t="shared" si="5"/>
        <v>-25209636523</v>
      </c>
      <c r="Y221"/>
    </row>
    <row r="222" spans="2:31" s="264" customFormat="1" ht="15" hidden="1">
      <c r="C222" s="732" t="s">
        <v>1742</v>
      </c>
      <c r="D222" s="732" t="s">
        <v>1294</v>
      </c>
      <c r="E222" s="732" t="s">
        <v>1041</v>
      </c>
      <c r="F222" s="733">
        <v>-40231606878</v>
      </c>
      <c r="G222" s="733">
        <v>-40231606878</v>
      </c>
      <c r="H222" s="733">
        <v>-735401.55</v>
      </c>
      <c r="I222" s="733">
        <v>54706.992224860005</v>
      </c>
      <c r="J222" s="264" t="s">
        <v>1307</v>
      </c>
      <c r="K222" s="264" t="s">
        <v>445</v>
      </c>
      <c r="P222" s="264">
        <v>7</v>
      </c>
      <c r="S222" s="506">
        <f t="shared" si="5"/>
        <v>-40231606878</v>
      </c>
      <c r="Y222"/>
    </row>
    <row r="223" spans="2:31" s="264" customFormat="1" ht="15" hidden="1">
      <c r="C223" s="732" t="s">
        <v>1743</v>
      </c>
      <c r="D223" s="732" t="s">
        <v>156</v>
      </c>
      <c r="E223" s="732" t="s">
        <v>1041</v>
      </c>
      <c r="F223" s="733">
        <v>-16843243</v>
      </c>
      <c r="G223" s="733">
        <v>-16843243</v>
      </c>
      <c r="H223" s="733">
        <v>-1510.3699999999953</v>
      </c>
      <c r="I223" s="733">
        <v>11151.733019061588</v>
      </c>
      <c r="J223" s="264" t="s">
        <v>232</v>
      </c>
      <c r="K223" s="264" t="s">
        <v>156</v>
      </c>
      <c r="P223" s="264">
        <v>7</v>
      </c>
      <c r="S223" s="506">
        <f t="shared" si="5"/>
        <v>-16843243</v>
      </c>
      <c r="Y223"/>
    </row>
    <row r="224" spans="2:31" s="264" customFormat="1" ht="15" hidden="1">
      <c r="C224" s="732" t="s">
        <v>1744</v>
      </c>
      <c r="D224" s="732" t="s">
        <v>937</v>
      </c>
      <c r="E224" s="732" t="s">
        <v>1041</v>
      </c>
      <c r="F224" s="733">
        <v>-15844674</v>
      </c>
      <c r="G224" s="733">
        <v>-15844674</v>
      </c>
      <c r="H224" s="733">
        <v>-2062.14</v>
      </c>
      <c r="I224" s="733">
        <v>7683.6073205504963</v>
      </c>
      <c r="J224" s="264" t="s">
        <v>232</v>
      </c>
      <c r="K224" s="264" t="s">
        <v>238</v>
      </c>
      <c r="L224" s="264" t="s">
        <v>156</v>
      </c>
      <c r="P224" s="264">
        <v>7</v>
      </c>
      <c r="S224" s="506">
        <f t="shared" si="5"/>
        <v>-15844674</v>
      </c>
      <c r="Y224"/>
    </row>
    <row r="225" spans="1:31" s="264" customFormat="1" ht="15" hidden="1">
      <c r="C225" s="732" t="s">
        <v>1745</v>
      </c>
      <c r="D225" s="732" t="s">
        <v>1295</v>
      </c>
      <c r="E225" s="732" t="s">
        <v>1043</v>
      </c>
      <c r="F225" s="733">
        <v>197.06</v>
      </c>
      <c r="G225" s="733">
        <v>0</v>
      </c>
      <c r="H225" s="733">
        <v>197.06</v>
      </c>
      <c r="I225" s="733">
        <v>0</v>
      </c>
      <c r="J225" s="264" t="s">
        <v>232</v>
      </c>
      <c r="K225" s="264" t="s">
        <v>154</v>
      </c>
      <c r="P225" s="264">
        <v>7</v>
      </c>
      <c r="S225" s="506">
        <f t="shared" si="5"/>
        <v>0</v>
      </c>
      <c r="Y225"/>
    </row>
    <row r="226" spans="1:31" s="264" customFormat="1" ht="15" hidden="1">
      <c r="C226" s="732" t="s">
        <v>1746</v>
      </c>
      <c r="D226" s="732" t="s">
        <v>159</v>
      </c>
      <c r="E226" s="732" t="s">
        <v>1041</v>
      </c>
      <c r="F226" s="733">
        <v>-503192462</v>
      </c>
      <c r="G226" s="733">
        <v>-503192462</v>
      </c>
      <c r="H226" s="733">
        <v>-65038.1</v>
      </c>
      <c r="I226" s="733">
        <v>7736.8874859505431</v>
      </c>
      <c r="J226" s="264" t="s">
        <v>232</v>
      </c>
      <c r="K226" s="264" t="s">
        <v>159</v>
      </c>
      <c r="P226" s="264">
        <v>7</v>
      </c>
      <c r="S226" s="506">
        <f t="shared" si="5"/>
        <v>-503192462</v>
      </c>
      <c r="Y226"/>
    </row>
    <row r="227" spans="1:31" s="264" customFormat="1" ht="15" hidden="1">
      <c r="C227" s="732" t="s">
        <v>1747</v>
      </c>
      <c r="D227" s="732" t="s">
        <v>1296</v>
      </c>
      <c r="E227" s="732" t="s">
        <v>1041</v>
      </c>
      <c r="F227" s="733">
        <v>-100000</v>
      </c>
      <c r="G227" s="733">
        <v>-100000</v>
      </c>
      <c r="H227" s="733">
        <v>-12.87</v>
      </c>
      <c r="I227" s="733">
        <v>7770.0077700077709</v>
      </c>
      <c r="J227" s="264" t="s">
        <v>241</v>
      </c>
      <c r="P227" s="264">
        <v>7</v>
      </c>
      <c r="S227" s="506">
        <f t="shared" si="5"/>
        <v>-100000</v>
      </c>
      <c r="Y227"/>
    </row>
    <row r="228" spans="1:31" s="264" customFormat="1" ht="15" hidden="1">
      <c r="C228" s="732" t="s">
        <v>1748</v>
      </c>
      <c r="D228" s="732" t="s">
        <v>157</v>
      </c>
      <c r="E228" s="732" t="s">
        <v>1041</v>
      </c>
      <c r="F228" s="733">
        <v>-545395010</v>
      </c>
      <c r="G228" s="733">
        <v>-545395010</v>
      </c>
      <c r="H228" s="733">
        <v>-70781.930000000008</v>
      </c>
      <c r="I228" s="733">
        <v>7705.2859395046153</v>
      </c>
      <c r="J228" s="264" t="s">
        <v>239</v>
      </c>
      <c r="P228" s="264">
        <v>7</v>
      </c>
      <c r="S228" s="506">
        <f t="shared" si="5"/>
        <v>-545395010</v>
      </c>
      <c r="Y228"/>
    </row>
    <row r="229" spans="1:31" s="264" customFormat="1" ht="15" hidden="1">
      <c r="C229" s="732" t="s">
        <v>1749</v>
      </c>
      <c r="D229" s="732" t="s">
        <v>938</v>
      </c>
      <c r="E229" s="732" t="s">
        <v>1041</v>
      </c>
      <c r="F229" s="733">
        <v>-36446975</v>
      </c>
      <c r="G229" s="733">
        <v>-36448031</v>
      </c>
      <c r="H229" s="733">
        <v>-4697.82</v>
      </c>
      <c r="I229" s="733">
        <v>7758.4988356301437</v>
      </c>
      <c r="J229" s="264" t="s">
        <v>232</v>
      </c>
      <c r="K229" s="264" t="s">
        <v>938</v>
      </c>
      <c r="P229" s="264">
        <v>7</v>
      </c>
      <c r="S229" s="506">
        <f t="shared" si="5"/>
        <v>-36448031</v>
      </c>
      <c r="Y229"/>
    </row>
    <row r="230" spans="1:31" s="264" customFormat="1" ht="15" hidden="1">
      <c r="C230" s="732" t="s">
        <v>1750</v>
      </c>
      <c r="D230" s="732" t="s">
        <v>1297</v>
      </c>
      <c r="E230" s="732" t="s">
        <v>1041</v>
      </c>
      <c r="F230" s="733">
        <v>-3865278</v>
      </c>
      <c r="G230" s="733">
        <v>-3865278</v>
      </c>
      <c r="H230" s="733">
        <v>-495.72</v>
      </c>
      <c r="I230" s="733">
        <v>7797.3008956669082</v>
      </c>
      <c r="J230" s="264" t="s">
        <v>232</v>
      </c>
      <c r="K230" s="264" t="s">
        <v>158</v>
      </c>
      <c r="P230" s="264">
        <v>7</v>
      </c>
      <c r="S230" s="506">
        <f t="shared" si="5"/>
        <v>-3865278</v>
      </c>
      <c r="Y230"/>
    </row>
    <row r="231" spans="1:31" s="264" customFormat="1" ht="15" hidden="1">
      <c r="C231" s="732" t="s">
        <v>1870</v>
      </c>
      <c r="D231" s="732" t="s">
        <v>1871</v>
      </c>
      <c r="E231" s="732" t="s">
        <v>1041</v>
      </c>
      <c r="F231" s="733">
        <v>-20002519</v>
      </c>
      <c r="G231" s="733">
        <v>-20002519</v>
      </c>
      <c r="H231" s="733">
        <v>-2559.58</v>
      </c>
      <c r="I231" s="733">
        <v>7814.7660944373692</v>
      </c>
      <c r="J231" s="264" t="s">
        <v>232</v>
      </c>
      <c r="K231" s="264" t="s">
        <v>1978</v>
      </c>
      <c r="P231" s="264">
        <v>7</v>
      </c>
      <c r="S231" s="506">
        <f t="shared" si="5"/>
        <v>-20002519</v>
      </c>
      <c r="Y231"/>
    </row>
    <row r="232" spans="1:31" s="264" customFormat="1" ht="15" hidden="1">
      <c r="C232" s="732" t="s">
        <v>1751</v>
      </c>
      <c r="D232" s="732" t="s">
        <v>160</v>
      </c>
      <c r="E232" s="732" t="s">
        <v>1041</v>
      </c>
      <c r="F232" s="733">
        <v>-137235</v>
      </c>
      <c r="G232" s="733">
        <v>-137235</v>
      </c>
      <c r="H232" s="733">
        <v>-17.809999999999999</v>
      </c>
      <c r="I232" s="733">
        <v>7705.5025266704106</v>
      </c>
      <c r="J232" s="264" t="s">
        <v>242</v>
      </c>
      <c r="K232" s="264" t="s">
        <v>160</v>
      </c>
      <c r="P232" s="264">
        <v>7</v>
      </c>
      <c r="S232" s="506">
        <f t="shared" si="5"/>
        <v>-137235</v>
      </c>
      <c r="Y232"/>
    </row>
    <row r="233" spans="1:31" s="264" customFormat="1" ht="15" hidden="1">
      <c r="C233" s="732" t="s">
        <v>1752</v>
      </c>
      <c r="D233" s="732" t="s">
        <v>243</v>
      </c>
      <c r="E233" s="732" t="s">
        <v>1041</v>
      </c>
      <c r="F233" s="733">
        <v>-7245580</v>
      </c>
      <c r="G233" s="733">
        <v>-7245580</v>
      </c>
      <c r="H233" s="733">
        <v>-942.99</v>
      </c>
      <c r="I233" s="733">
        <v>7683.6233682223565</v>
      </c>
      <c r="J233" s="264" t="s">
        <v>242</v>
      </c>
      <c r="K233" s="264" t="s">
        <v>243</v>
      </c>
      <c r="P233" s="264">
        <v>7</v>
      </c>
      <c r="S233" s="506">
        <f t="shared" si="5"/>
        <v>-7245580</v>
      </c>
      <c r="Y233"/>
    </row>
    <row r="234" spans="1:31" s="264" customFormat="1" ht="15" hidden="1">
      <c r="C234" s="732" t="s">
        <v>1753</v>
      </c>
      <c r="D234" s="732" t="s">
        <v>161</v>
      </c>
      <c r="E234" s="732" t="s">
        <v>1041</v>
      </c>
      <c r="F234" s="733">
        <v>-2543186</v>
      </c>
      <c r="G234" s="733">
        <v>-2543186</v>
      </c>
      <c r="H234" s="733">
        <v>-323.41000000000003</v>
      </c>
      <c r="I234" s="733">
        <v>7863.6591323706743</v>
      </c>
      <c r="J234" s="264" t="s">
        <v>311</v>
      </c>
      <c r="P234" s="264">
        <v>7</v>
      </c>
      <c r="S234" s="506">
        <f t="shared" si="5"/>
        <v>-2543186</v>
      </c>
      <c r="Y234"/>
    </row>
    <row r="235" spans="1:31" s="264" customFormat="1" ht="15" hidden="1">
      <c r="C235" s="732" t="s">
        <v>1754</v>
      </c>
      <c r="D235" s="732" t="s">
        <v>1298</v>
      </c>
      <c r="E235" s="732" t="s">
        <v>1041</v>
      </c>
      <c r="F235" s="733">
        <v>-16928472</v>
      </c>
      <c r="G235" s="733">
        <v>-16928472</v>
      </c>
      <c r="H235" s="733">
        <v>-2184.06</v>
      </c>
      <c r="I235" s="733">
        <v>7750.9189307986044</v>
      </c>
      <c r="J235" s="264" t="s">
        <v>232</v>
      </c>
      <c r="K235" s="264" t="s">
        <v>158</v>
      </c>
      <c r="P235" s="264">
        <v>7</v>
      </c>
      <c r="S235" s="506">
        <f t="shared" si="5"/>
        <v>-16928472</v>
      </c>
      <c r="Y235"/>
    </row>
    <row r="236" spans="1:31" s="264" customFormat="1" ht="15" hidden="1">
      <c r="C236" s="732" t="s">
        <v>1755</v>
      </c>
      <c r="D236" s="732" t="s">
        <v>1299</v>
      </c>
      <c r="E236" s="732" t="s">
        <v>1035</v>
      </c>
      <c r="F236" s="733"/>
      <c r="G236" s="733">
        <v>-93654629259</v>
      </c>
      <c r="H236" s="733">
        <v>-5737820.75</v>
      </c>
      <c r="I236" s="733"/>
      <c r="S236" s="506">
        <f t="shared" si="5"/>
        <v>-93654629259</v>
      </c>
      <c r="Y236"/>
    </row>
    <row r="237" spans="1:31" s="264" customFormat="1" ht="15" hidden="1">
      <c r="C237" s="732" t="s">
        <v>1756</v>
      </c>
      <c r="D237" s="732" t="s">
        <v>1300</v>
      </c>
      <c r="E237" s="732" t="s">
        <v>1041</v>
      </c>
      <c r="F237" s="733">
        <v>0</v>
      </c>
      <c r="G237" s="733">
        <v>0</v>
      </c>
      <c r="H237" s="733">
        <v>0</v>
      </c>
      <c r="I237" s="733">
        <v>0</v>
      </c>
      <c r="S237" s="506">
        <f t="shared" si="5"/>
        <v>0</v>
      </c>
      <c r="Y237"/>
    </row>
    <row r="238" spans="1:31" s="264" customFormat="1" ht="15" hidden="1">
      <c r="C238" s="732" t="s">
        <v>1757</v>
      </c>
      <c r="D238" s="732" t="s">
        <v>1301</v>
      </c>
      <c r="E238" s="732" t="s">
        <v>1043</v>
      </c>
      <c r="F238" s="733">
        <v>0</v>
      </c>
      <c r="G238" s="733">
        <v>0</v>
      </c>
      <c r="H238" s="733">
        <v>0</v>
      </c>
      <c r="I238" s="733">
        <v>0</v>
      </c>
      <c r="S238" s="506">
        <f t="shared" si="5"/>
        <v>0</v>
      </c>
      <c r="Y238"/>
      <c r="AE238" s="264" t="s">
        <v>1322</v>
      </c>
    </row>
    <row r="239" spans="1:31" ht="15" hidden="1">
      <c r="A239" s="264"/>
      <c r="B239" s="264"/>
      <c r="C239" s="732" t="s">
        <v>1758</v>
      </c>
      <c r="D239" s="732" t="s">
        <v>1302</v>
      </c>
      <c r="E239" s="732" t="s">
        <v>1035</v>
      </c>
      <c r="F239" s="733"/>
      <c r="G239" s="733">
        <v>0</v>
      </c>
      <c r="H239" s="733">
        <v>0</v>
      </c>
      <c r="I239" s="733"/>
      <c r="J239" s="264"/>
      <c r="K239" s="264"/>
      <c r="L239" s="264"/>
      <c r="Y239"/>
      <c r="AE239" s="457" t="s">
        <v>1322</v>
      </c>
    </row>
    <row r="240" spans="1:31" ht="15">
      <c r="J240" s="264"/>
      <c r="K240" s="264"/>
      <c r="L240" s="264"/>
      <c r="Y240"/>
      <c r="AE240" s="457" t="s">
        <v>1322</v>
      </c>
    </row>
    <row r="241" spans="7:31" ht="15">
      <c r="G241" s="459"/>
      <c r="J241" s="264"/>
      <c r="K241" s="264"/>
      <c r="L241" s="264"/>
      <c r="Y241"/>
      <c r="AE241" s="457" t="s">
        <v>1322</v>
      </c>
    </row>
    <row r="242" spans="7:31" ht="15">
      <c r="J242" s="264"/>
      <c r="K242" s="264"/>
      <c r="L242" s="264"/>
      <c r="Y242"/>
      <c r="AE242" s="457" t="s">
        <v>1322</v>
      </c>
    </row>
    <row r="243" spans="7:31" ht="15">
      <c r="G243" s="459">
        <f>+G239+G214+G97</f>
        <v>31256428423</v>
      </c>
      <c r="J243" s="264"/>
      <c r="K243" s="264"/>
      <c r="L243" s="264"/>
      <c r="Y243"/>
      <c r="AE243" s="457" t="s">
        <v>1322</v>
      </c>
    </row>
    <row r="244" spans="7:31" ht="15">
      <c r="G244" s="459"/>
      <c r="J244" s="264"/>
      <c r="K244" s="264" t="s">
        <v>161</v>
      </c>
      <c r="L244" s="264"/>
      <c r="Y244"/>
      <c r="AE244" s="457" t="s">
        <v>1322</v>
      </c>
    </row>
    <row r="245" spans="7:31" ht="15">
      <c r="J245" s="264"/>
      <c r="Y245"/>
      <c r="AE245" s="457" t="s">
        <v>1322</v>
      </c>
    </row>
    <row r="246" spans="7:31">
      <c r="J246" s="264"/>
      <c r="AE246" s="457" t="s">
        <v>1322</v>
      </c>
    </row>
    <row r="247" spans="7:31">
      <c r="J247" s="264"/>
      <c r="AE247" s="457" t="s">
        <v>1322</v>
      </c>
    </row>
    <row r="248" spans="7:31">
      <c r="J248" s="264"/>
      <c r="AE248" s="457" t="s">
        <v>1322</v>
      </c>
    </row>
    <row r="249" spans="7:31">
      <c r="J249" s="264"/>
      <c r="AE249" s="457" t="s">
        <v>1322</v>
      </c>
    </row>
    <row r="250" spans="7:31">
      <c r="J250" s="264"/>
      <c r="AE250" s="457" t="s">
        <v>1322</v>
      </c>
    </row>
    <row r="251" spans="7:31">
      <c r="J251" s="264" t="s">
        <v>242</v>
      </c>
      <c r="AE251" s="457" t="s">
        <v>1322</v>
      </c>
    </row>
    <row r="252" spans="7:31">
      <c r="AE252" s="457" t="s">
        <v>1322</v>
      </c>
    </row>
    <row r="253" spans="7:31">
      <c r="AE253" s="457" t="s">
        <v>1322</v>
      </c>
    </row>
    <row r="254" spans="7:31">
      <c r="AE254" s="457" t="s">
        <v>1322</v>
      </c>
    </row>
    <row r="255" spans="7:31">
      <c r="AE255" s="457" t="s">
        <v>1322</v>
      </c>
    </row>
    <row r="256" spans="7:31">
      <c r="AE256" s="457" t="s">
        <v>1322</v>
      </c>
    </row>
    <row r="257" spans="31:31">
      <c r="AE257" s="457" t="s">
        <v>1322</v>
      </c>
    </row>
    <row r="258" spans="31:31">
      <c r="AE258" s="457" t="s">
        <v>1322</v>
      </c>
    </row>
    <row r="259" spans="31:31">
      <c r="AE259" s="457" t="s">
        <v>1322</v>
      </c>
    </row>
    <row r="260" spans="31:31">
      <c r="AE260" s="457" t="s">
        <v>1322</v>
      </c>
    </row>
    <row r="261" spans="31:31">
      <c r="AE261" s="457" t="s">
        <v>1322</v>
      </c>
    </row>
  </sheetData>
  <autoFilter ref="C6:W239" xr:uid="{A0E58BF2-6D2B-48DB-9AD5-FE3C9FA1D5F0}">
    <filterColumn colId="9">
      <filters>
        <filter val="Servicios Administrativos"/>
      </filters>
    </filterColumn>
  </autoFilter>
  <conditionalFormatting sqref="C1:C1048576">
    <cfRule type="duplicateValues" dxfId="0" priority="1"/>
  </conditionalFormatting>
  <printOptions gridLinesSet="0"/>
  <pageMargins left="0.75" right="0.75" top="1" bottom="0.75" header="0.5" footer="0.5"/>
  <pageSetup paperSize="9" fitToWidth="0" fitToHeight="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20134-CF79-436B-9BCE-AD9A1A66933A}">
  <sheetPr codeName="Sheet2">
    <tabColor rgb="FFFF0000"/>
    <pageSetUpPr fitToPage="1"/>
  </sheetPr>
  <dimension ref="A1:M62"/>
  <sheetViews>
    <sheetView showGridLines="0" zoomScale="70" zoomScaleNormal="70" zoomScaleSheetLayoutView="100" workbookViewId="0">
      <selection activeCell="H46" sqref="H46"/>
    </sheetView>
  </sheetViews>
  <sheetFormatPr baseColWidth="10" defaultColWidth="9.28515625" defaultRowHeight="16.5"/>
  <cols>
    <col min="1" max="1" width="4.28515625" style="170" customWidth="1"/>
    <col min="2" max="2" width="52.7109375" style="170" customWidth="1"/>
    <col min="3" max="3" width="20.28515625" style="170" customWidth="1"/>
    <col min="4" max="4" width="19.28515625" style="170" customWidth="1"/>
    <col min="5" max="5" width="15" style="170" customWidth="1"/>
    <col min="6" max="6" width="17.28515625" style="170" customWidth="1"/>
    <col min="7" max="7" width="17.85546875" style="170" customWidth="1"/>
    <col min="8" max="8" width="16.42578125" style="170" customWidth="1"/>
    <col min="9" max="9" width="16.85546875" style="175" bestFit="1" customWidth="1"/>
    <col min="10" max="10" width="18.7109375" style="170" customWidth="1"/>
    <col min="11" max="11" width="12.7109375" style="170" customWidth="1"/>
    <col min="12" max="12" width="14.42578125" style="170" bestFit="1" customWidth="1"/>
    <col min="13" max="13" width="14.42578125" style="170" customWidth="1"/>
    <col min="14" max="14" width="11.42578125" style="170" bestFit="1" customWidth="1"/>
    <col min="15" max="16384" width="9.28515625" style="170"/>
  </cols>
  <sheetData>
    <row r="1" spans="1:13" s="33" customFormat="1" ht="10.35" customHeight="1"/>
    <row r="2" spans="1:13" s="326" customFormat="1" ht="18">
      <c r="B2" s="327"/>
      <c r="C2" s="327"/>
      <c r="D2" s="327"/>
      <c r="E2" s="327"/>
      <c r="F2" s="327"/>
      <c r="G2" s="327"/>
      <c r="H2" s="327"/>
      <c r="I2" s="327"/>
      <c r="J2" s="327"/>
      <c r="K2" s="327"/>
      <c r="L2" s="327"/>
      <c r="M2" s="327"/>
    </row>
    <row r="3" spans="1:13" s="326" customFormat="1" ht="18">
      <c r="B3" s="1111"/>
      <c r="C3" s="1111"/>
      <c r="D3" s="1111"/>
      <c r="E3" s="1111"/>
      <c r="F3" s="1111"/>
      <c r="G3" s="1111"/>
      <c r="H3" s="1111"/>
      <c r="I3" s="1111"/>
      <c r="J3" s="1111"/>
      <c r="K3" s="1111"/>
      <c r="L3" s="1111"/>
      <c r="M3" s="1111"/>
    </row>
    <row r="4" spans="1:13" s="326" customFormat="1" ht="18">
      <c r="B4" s="1111"/>
      <c r="C4" s="1111"/>
      <c r="D4" s="1111"/>
      <c r="E4" s="1111"/>
      <c r="F4" s="1111"/>
      <c r="G4" s="1111"/>
      <c r="H4" s="1111"/>
      <c r="I4" s="1111"/>
      <c r="J4" s="1111"/>
      <c r="K4" s="1111"/>
      <c r="L4" s="1111"/>
      <c r="M4" s="1111"/>
    </row>
    <row r="5" spans="1:13" s="326" customFormat="1" ht="18">
      <c r="B5" s="1111"/>
      <c r="C5" s="1111"/>
      <c r="D5" s="1111"/>
      <c r="E5" s="1111"/>
      <c r="F5" s="1111"/>
      <c r="G5" s="1111"/>
      <c r="H5" s="1111"/>
      <c r="I5" s="1111"/>
      <c r="J5" s="1111"/>
      <c r="K5" s="1111"/>
      <c r="L5" s="1111"/>
      <c r="M5" s="1111"/>
    </row>
    <row r="6" spans="1:13" s="326" customFormat="1" ht="18">
      <c r="B6" s="1111"/>
      <c r="C6" s="1111"/>
      <c r="D6" s="1111"/>
      <c r="E6" s="1111"/>
      <c r="F6" s="1111"/>
      <c r="G6" s="1111"/>
      <c r="H6" s="1111"/>
      <c r="I6" s="1111"/>
      <c r="J6" s="1111"/>
      <c r="K6" s="1111"/>
      <c r="L6" s="1111"/>
      <c r="M6" s="1111"/>
    </row>
    <row r="7" spans="1:13" s="326" customFormat="1" ht="20.45" customHeight="1">
      <c r="B7" s="339"/>
      <c r="C7" s="339"/>
      <c r="D7" s="339"/>
      <c r="E7" s="339"/>
      <c r="F7" s="339"/>
      <c r="G7" s="339"/>
      <c r="H7" s="339"/>
      <c r="I7" s="339"/>
      <c r="J7" s="339"/>
      <c r="K7" s="339"/>
      <c r="L7" s="339"/>
      <c r="M7" s="339"/>
    </row>
    <row r="8" spans="1:13" s="46" customFormat="1" ht="17.25">
      <c r="H8" s="243" t="s">
        <v>9</v>
      </c>
      <c r="I8" s="48"/>
    </row>
    <row r="9" spans="1:13">
      <c r="A9" s="169"/>
      <c r="C9" s="171"/>
      <c r="D9" s="172"/>
      <c r="E9" s="173"/>
      <c r="F9" s="173"/>
      <c r="I9" s="20"/>
    </row>
    <row r="10" spans="1:13">
      <c r="B10" s="174" t="s">
        <v>667</v>
      </c>
    </row>
    <row r="12" spans="1:13">
      <c r="B12" s="176" t="s">
        <v>668</v>
      </c>
    </row>
    <row r="13" spans="1:13" ht="87.6" customHeight="1">
      <c r="B13" s="1123" t="s">
        <v>1962</v>
      </c>
      <c r="C13" s="1123"/>
      <c r="D13" s="1123"/>
      <c r="E13" s="1123"/>
      <c r="F13" s="1123"/>
      <c r="G13" s="1123"/>
      <c r="H13" s="1123"/>
      <c r="I13" s="700"/>
    </row>
    <row r="15" spans="1:13">
      <c r="B15" s="176" t="s">
        <v>669</v>
      </c>
    </row>
    <row r="16" spans="1:13">
      <c r="B16" s="170" t="s">
        <v>670</v>
      </c>
    </row>
    <row r="18" spans="2:9">
      <c r="B18" s="176" t="s">
        <v>671</v>
      </c>
    </row>
    <row r="19" spans="2:9" ht="29.45" customHeight="1">
      <c r="B19" s="1122" t="s">
        <v>2019</v>
      </c>
      <c r="C19" s="1122"/>
      <c r="D19" s="1122"/>
      <c r="E19" s="1122"/>
      <c r="F19" s="1122"/>
      <c r="G19" s="1122"/>
      <c r="H19" s="1122"/>
    </row>
    <row r="21" spans="2:9">
      <c r="B21" s="174" t="s">
        <v>672</v>
      </c>
    </row>
    <row r="22" spans="2:9" ht="29.45" customHeight="1">
      <c r="B22" s="1121" t="s">
        <v>673</v>
      </c>
      <c r="C22" s="1121"/>
      <c r="D22" s="1121"/>
      <c r="E22" s="1121"/>
      <c r="F22" s="1121"/>
      <c r="G22" s="1121"/>
      <c r="H22" s="1121"/>
      <c r="I22" s="177"/>
    </row>
    <row r="24" spans="2:9">
      <c r="B24" s="174" t="s">
        <v>674</v>
      </c>
    </row>
    <row r="25" spans="2:9" ht="26.45" customHeight="1">
      <c r="B25" s="1121" t="s">
        <v>754</v>
      </c>
      <c r="C25" s="1121"/>
      <c r="D25" s="1121"/>
      <c r="E25" s="1121"/>
      <c r="F25" s="1121"/>
      <c r="G25" s="1121"/>
      <c r="H25" s="1121"/>
    </row>
    <row r="27" spans="2:9">
      <c r="B27" s="174" t="s">
        <v>675</v>
      </c>
    </row>
    <row r="28" spans="2:9">
      <c r="B28" s="1122" t="s">
        <v>676</v>
      </c>
      <c r="C28" s="1122"/>
      <c r="D28" s="1122"/>
      <c r="E28" s="1122"/>
      <c r="F28" s="1122"/>
      <c r="G28" s="1122"/>
      <c r="H28" s="1122"/>
    </row>
    <row r="29" spans="2:9">
      <c r="B29" s="176"/>
    </row>
    <row r="30" spans="2:9">
      <c r="B30" s="174" t="s">
        <v>677</v>
      </c>
    </row>
    <row r="31" spans="2:9">
      <c r="B31" s="170" t="s">
        <v>1964</v>
      </c>
    </row>
    <row r="33" spans="2:9">
      <c r="B33" s="174" t="s">
        <v>678</v>
      </c>
    </row>
    <row r="34" spans="2:9">
      <c r="B34" s="170" t="s">
        <v>679</v>
      </c>
    </row>
    <row r="35" spans="2:9" ht="10.5" customHeight="1">
      <c r="B35" s="178"/>
      <c r="C35" s="178"/>
      <c r="D35" s="178"/>
      <c r="E35" s="178"/>
      <c r="F35" s="178"/>
      <c r="G35" s="178"/>
      <c r="H35" s="178"/>
    </row>
    <row r="36" spans="2:9">
      <c r="B36" s="174" t="s">
        <v>680</v>
      </c>
    </row>
    <row r="37" spans="2:9" ht="33" customHeight="1">
      <c r="B37" s="1122" t="s">
        <v>2020</v>
      </c>
      <c r="C37" s="1122"/>
      <c r="D37" s="1122"/>
      <c r="E37" s="1122"/>
      <c r="F37" s="1122"/>
      <c r="G37" s="1122"/>
      <c r="H37" s="1122"/>
    </row>
    <row r="38" spans="2:9">
      <c r="B38" s="179"/>
      <c r="C38" s="179"/>
      <c r="D38" s="179"/>
      <c r="E38" s="179"/>
      <c r="F38" s="179"/>
      <c r="G38" s="179"/>
      <c r="H38" s="179"/>
    </row>
    <row r="39" spans="2:9">
      <c r="B39" s="179" t="s">
        <v>698</v>
      </c>
      <c r="C39" s="179"/>
      <c r="D39" s="179"/>
      <c r="E39" s="179"/>
      <c r="F39" s="179"/>
      <c r="G39" s="179"/>
      <c r="H39" s="179"/>
    </row>
    <row r="40" spans="2:9">
      <c r="B40" s="251" t="s">
        <v>1917</v>
      </c>
      <c r="C40" s="179"/>
      <c r="D40" s="179"/>
      <c r="E40" s="179"/>
      <c r="F40" s="179"/>
      <c r="G40" s="179"/>
      <c r="H40" s="179"/>
    </row>
    <row r="41" spans="2:9">
      <c r="B41" s="179"/>
      <c r="C41" s="179"/>
      <c r="D41" s="179"/>
      <c r="E41" s="179"/>
      <c r="F41" s="179"/>
      <c r="G41" s="179"/>
      <c r="H41" s="179"/>
    </row>
    <row r="42" spans="2:9">
      <c r="B42" s="443"/>
      <c r="C42" s="444">
        <v>45657</v>
      </c>
      <c r="D42" s="444">
        <v>45291</v>
      </c>
      <c r="E42" s="179"/>
      <c r="F42" s="179"/>
      <c r="G42" s="179"/>
      <c r="H42" s="179"/>
    </row>
    <row r="43" spans="2:9">
      <c r="B43" s="728" t="s">
        <v>699</v>
      </c>
      <c r="C43" s="701">
        <v>3603107114226.04</v>
      </c>
      <c r="D43" s="702">
        <v>3393778037553</v>
      </c>
      <c r="E43" s="179"/>
      <c r="F43" s="179"/>
      <c r="G43" s="179"/>
      <c r="H43" s="179"/>
    </row>
    <row r="44" spans="2:9">
      <c r="B44" s="728" t="s">
        <v>700</v>
      </c>
      <c r="C44" s="702">
        <v>145109784086.19601</v>
      </c>
      <c r="D44" s="702">
        <v>50999643478</v>
      </c>
      <c r="G44" s="395"/>
    </row>
    <row r="45" spans="2:9" s="174" customFormat="1">
      <c r="B45" s="445" t="s">
        <v>701</v>
      </c>
      <c r="C45" s="463">
        <v>3748216898312.2358</v>
      </c>
      <c r="D45" s="446">
        <v>3444777681031</v>
      </c>
      <c r="G45" s="396"/>
      <c r="I45" s="397"/>
    </row>
    <row r="46" spans="2:9">
      <c r="B46" s="247"/>
      <c r="C46" s="248"/>
      <c r="D46" s="248"/>
      <c r="H46" s="174"/>
    </row>
    <row r="47" spans="2:9">
      <c r="B47" s="247"/>
      <c r="C47" s="248"/>
      <c r="D47" s="248"/>
    </row>
    <row r="48" spans="2:9">
      <c r="B48" s="247"/>
      <c r="C48" s="248"/>
      <c r="D48" s="248"/>
    </row>
    <row r="49" spans="2:9">
      <c r="C49" s="245"/>
    </row>
    <row r="50" spans="2:9">
      <c r="B50" s="566" t="s">
        <v>1929</v>
      </c>
      <c r="C50" s="15"/>
      <c r="D50" s="538" t="s">
        <v>2010</v>
      </c>
      <c r="E50" s="568"/>
      <c r="F50" s="567"/>
      <c r="G50" s="538" t="s">
        <v>939</v>
      </c>
    </row>
    <row r="51" spans="2:9">
      <c r="B51" s="569" t="s">
        <v>1930</v>
      </c>
      <c r="C51" s="15"/>
      <c r="D51" s="552" t="s">
        <v>2009</v>
      </c>
      <c r="E51" s="572"/>
      <c r="F51" s="570"/>
      <c r="G51" s="570" t="s">
        <v>940</v>
      </c>
      <c r="I51" s="182"/>
    </row>
    <row r="52" spans="2:9">
      <c r="B52" s="180"/>
      <c r="C52" s="180"/>
      <c r="D52" s="183"/>
      <c r="E52" s="14"/>
      <c r="G52" s="14"/>
      <c r="H52" s="181"/>
      <c r="I52" s="184"/>
    </row>
    <row r="53" spans="2:9">
      <c r="H53" s="183"/>
    </row>
    <row r="60" spans="2:9">
      <c r="B60" s="204"/>
    </row>
    <row r="61" spans="2:9">
      <c r="B61" s="205"/>
    </row>
    <row r="62" spans="2:9">
      <c r="B62" s="206"/>
    </row>
  </sheetData>
  <mergeCells count="10">
    <mergeCell ref="B22:H22"/>
    <mergeCell ref="B28:H28"/>
    <mergeCell ref="B37:H37"/>
    <mergeCell ref="B3:M3"/>
    <mergeCell ref="B4:M4"/>
    <mergeCell ref="B5:M5"/>
    <mergeCell ref="B6:M6"/>
    <mergeCell ref="B19:H19"/>
    <mergeCell ref="B25:H25"/>
    <mergeCell ref="B13:H13"/>
  </mergeCells>
  <hyperlinks>
    <hyperlink ref="H8" location="INDICE!A1" display="Índice" xr:uid="{4D8B0DA5-7787-4BA4-9A1D-9CE0B6DE1572}"/>
  </hyperlinks>
  <pageMargins left="0.23622047244094491" right="0.23622047244094491" top="0.74803149606299213" bottom="0.74803149606299213" header="0.31496062992125984" footer="0.31496062992125984"/>
  <pageSetup paperSize="9" scale="6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7298D-24AE-4F68-A1A2-ED3D73B42C3E}">
  <dimension ref="B3:C33"/>
  <sheetViews>
    <sheetView zoomScale="80" zoomScaleNormal="80" workbookViewId="0">
      <selection activeCell="G11" sqref="G11"/>
    </sheetView>
  </sheetViews>
  <sheetFormatPr baseColWidth="10" defaultRowHeight="15"/>
  <cols>
    <col min="2" max="2" width="55.42578125" customWidth="1"/>
    <col min="3" max="3" width="20.140625" style="342" bestFit="1" customWidth="1"/>
  </cols>
  <sheetData>
    <row r="3" spans="2:3">
      <c r="B3" s="340" t="s">
        <v>984</v>
      </c>
      <c r="C3" s="342" t="s">
        <v>987</v>
      </c>
    </row>
    <row r="4" spans="2:3">
      <c r="B4" s="341" t="s">
        <v>191</v>
      </c>
      <c r="C4" s="342">
        <v>-912663959</v>
      </c>
    </row>
    <row r="5" spans="2:3">
      <c r="B5" s="341" t="s">
        <v>190</v>
      </c>
      <c r="C5" s="342">
        <v>-651616372</v>
      </c>
    </row>
    <row r="6" spans="2:3">
      <c r="B6" s="341" t="s">
        <v>188</v>
      </c>
      <c r="C6" s="342">
        <v>1003000000</v>
      </c>
    </row>
    <row r="7" spans="2:3">
      <c r="B7" s="341" t="s">
        <v>193</v>
      </c>
      <c r="C7" s="342">
        <v>-13567738468.836592</v>
      </c>
    </row>
    <row r="8" spans="2:3">
      <c r="B8" s="341" t="s">
        <v>199</v>
      </c>
      <c r="C8" s="342">
        <v>363731883.38999999</v>
      </c>
    </row>
    <row r="9" spans="2:3">
      <c r="B9" s="341" t="s">
        <v>112</v>
      </c>
      <c r="C9" s="342">
        <v>120433221</v>
      </c>
    </row>
    <row r="10" spans="2:3">
      <c r="B10" s="341" t="s">
        <v>80</v>
      </c>
      <c r="C10" s="343">
        <v>7549758309.1357136</v>
      </c>
    </row>
    <row r="11" spans="2:3">
      <c r="B11" s="341" t="s">
        <v>189</v>
      </c>
      <c r="C11" s="342">
        <v>1327702144.0432</v>
      </c>
    </row>
    <row r="12" spans="2:3">
      <c r="B12" s="341" t="s">
        <v>183</v>
      </c>
      <c r="C12" s="342">
        <v>690087895.96299994</v>
      </c>
    </row>
    <row r="13" spans="2:3">
      <c r="B13" s="341" t="s">
        <v>203</v>
      </c>
      <c r="C13" s="342">
        <v>146146315726.53238</v>
      </c>
    </row>
    <row r="14" spans="2:3">
      <c r="B14" s="341" t="s">
        <v>180</v>
      </c>
      <c r="C14" s="342">
        <v>967132581.31650925</v>
      </c>
    </row>
    <row r="15" spans="2:3">
      <c r="B15" s="341" t="s">
        <v>181</v>
      </c>
      <c r="C15" s="342">
        <v>815384496.02039993</v>
      </c>
    </row>
    <row r="16" spans="2:3">
      <c r="B16" s="341" t="s">
        <v>192</v>
      </c>
      <c r="C16" s="342">
        <v>12374918</v>
      </c>
    </row>
    <row r="17" spans="2:3">
      <c r="B17" s="341" t="s">
        <v>102</v>
      </c>
      <c r="C17" s="342">
        <v>36179280</v>
      </c>
    </row>
    <row r="18" spans="2:3">
      <c r="B18" s="341" t="s">
        <v>114</v>
      </c>
      <c r="C18" s="342">
        <v>238284488</v>
      </c>
    </row>
    <row r="19" spans="2:3">
      <c r="B19" s="341" t="s">
        <v>178</v>
      </c>
      <c r="C19" s="343">
        <v>4963398074.773716</v>
      </c>
    </row>
    <row r="20" spans="2:3">
      <c r="B20" s="341" t="s">
        <v>207</v>
      </c>
      <c r="C20" s="342">
        <v>40395578.185705841</v>
      </c>
    </row>
    <row r="21" spans="2:3">
      <c r="B21" s="341" t="s">
        <v>100</v>
      </c>
      <c r="C21" s="342">
        <v>587190835.02810001</v>
      </c>
    </row>
    <row r="22" spans="2:3">
      <c r="B22" s="341" t="s">
        <v>101</v>
      </c>
      <c r="C22" s="342">
        <v>8000000</v>
      </c>
    </row>
    <row r="23" spans="2:3">
      <c r="B23" s="341" t="s">
        <v>258</v>
      </c>
      <c r="C23" s="343">
        <v>179835735.67000005</v>
      </c>
    </row>
    <row r="24" spans="2:3">
      <c r="B24" s="341" t="s">
        <v>184</v>
      </c>
      <c r="C24" s="342">
        <v>298841121.55250001</v>
      </c>
    </row>
    <row r="25" spans="2:3">
      <c r="B25" s="341" t="s">
        <v>204</v>
      </c>
      <c r="C25" s="342">
        <v>1218846038.1422</v>
      </c>
    </row>
    <row r="26" spans="2:3">
      <c r="B26" s="341" t="s">
        <v>103</v>
      </c>
      <c r="C26" s="342">
        <v>972729967.18000007</v>
      </c>
    </row>
    <row r="27" spans="2:3">
      <c r="B27" s="341" t="s">
        <v>209</v>
      </c>
      <c r="C27" s="342">
        <v>1063425</v>
      </c>
    </row>
    <row r="28" spans="2:3">
      <c r="B28" s="341" t="s">
        <v>110</v>
      </c>
      <c r="C28" s="342">
        <v>50223491985.141502</v>
      </c>
    </row>
    <row r="29" spans="2:3">
      <c r="B29" s="341" t="s">
        <v>177</v>
      </c>
      <c r="C29" s="343">
        <v>39990366616.814598</v>
      </c>
    </row>
    <row r="30" spans="2:3">
      <c r="B30" s="341" t="s">
        <v>179</v>
      </c>
      <c r="C30" s="343">
        <v>147799558660</v>
      </c>
    </row>
    <row r="31" spans="2:3">
      <c r="B31" s="341" t="s">
        <v>187</v>
      </c>
      <c r="C31" s="342">
        <v>14742607600</v>
      </c>
    </row>
    <row r="32" spans="2:3">
      <c r="B32" s="341" t="s">
        <v>985</v>
      </c>
      <c r="C32" s="342">
        <v>473895253347.41473</v>
      </c>
    </row>
    <row r="33" spans="2:3">
      <c r="B33" s="341" t="s">
        <v>986</v>
      </c>
      <c r="C33" s="342">
        <v>879059945128.46765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BE7A0-745F-409D-97FD-6A246F48208E}">
  <dimension ref="B3:C33"/>
  <sheetViews>
    <sheetView zoomScale="80" zoomScaleNormal="80" workbookViewId="0">
      <selection activeCell="G11" sqref="G11"/>
    </sheetView>
  </sheetViews>
  <sheetFormatPr baseColWidth="10" defaultRowHeight="15"/>
  <cols>
    <col min="2" max="2" width="55.42578125" customWidth="1"/>
    <col min="3" max="3" width="20.140625" style="342" bestFit="1" customWidth="1"/>
  </cols>
  <sheetData>
    <row r="3" spans="2:3">
      <c r="B3" t="s">
        <v>984</v>
      </c>
      <c r="C3" s="342" t="s">
        <v>987</v>
      </c>
    </row>
    <row r="4" spans="2:3">
      <c r="B4" s="341" t="s">
        <v>191</v>
      </c>
      <c r="C4" s="342">
        <v>-912663959</v>
      </c>
    </row>
    <row r="5" spans="2:3">
      <c r="B5" s="341" t="s">
        <v>190</v>
      </c>
      <c r="C5" s="342">
        <v>-651616372</v>
      </c>
    </row>
    <row r="6" spans="2:3">
      <c r="B6" s="341" t="s">
        <v>188</v>
      </c>
      <c r="C6" s="342">
        <v>1003000000</v>
      </c>
    </row>
    <row r="7" spans="2:3">
      <c r="B7" s="341" t="s">
        <v>193</v>
      </c>
      <c r="C7" s="342">
        <v>-13567738468.836592</v>
      </c>
    </row>
    <row r="8" spans="2:3">
      <c r="B8" s="341" t="s">
        <v>199</v>
      </c>
      <c r="C8" s="342">
        <v>363731883.38999999</v>
      </c>
    </row>
    <row r="9" spans="2:3">
      <c r="B9" s="341" t="s">
        <v>112</v>
      </c>
      <c r="C9" s="342">
        <v>120433221</v>
      </c>
    </row>
    <row r="10" spans="2:3">
      <c r="B10" s="341" t="s">
        <v>80</v>
      </c>
      <c r="C10" s="343">
        <v>7549758309.1357136</v>
      </c>
    </row>
    <row r="11" spans="2:3">
      <c r="B11" s="341" t="s">
        <v>189</v>
      </c>
      <c r="C11" s="342">
        <v>1327702144.0432</v>
      </c>
    </row>
    <row r="12" spans="2:3">
      <c r="B12" s="341" t="s">
        <v>183</v>
      </c>
      <c r="C12" s="342">
        <v>690087895.96299994</v>
      </c>
    </row>
    <row r="13" spans="2:3">
      <c r="B13" s="341" t="s">
        <v>203</v>
      </c>
      <c r="C13" s="342">
        <v>146146315726.53238</v>
      </c>
    </row>
    <row r="14" spans="2:3">
      <c r="B14" s="341" t="s">
        <v>180</v>
      </c>
      <c r="C14" s="342">
        <v>967132581.31650925</v>
      </c>
    </row>
    <row r="15" spans="2:3">
      <c r="B15" s="341" t="s">
        <v>181</v>
      </c>
      <c r="C15" s="342">
        <v>815384496.02039993</v>
      </c>
    </row>
    <row r="16" spans="2:3">
      <c r="B16" s="341" t="s">
        <v>192</v>
      </c>
      <c r="C16" s="342">
        <v>12374918</v>
      </c>
    </row>
    <row r="17" spans="2:3">
      <c r="B17" s="341" t="s">
        <v>102</v>
      </c>
      <c r="C17" s="342">
        <v>36179280</v>
      </c>
    </row>
    <row r="18" spans="2:3">
      <c r="B18" s="341" t="s">
        <v>114</v>
      </c>
      <c r="C18" s="342">
        <v>238284488</v>
      </c>
    </row>
    <row r="19" spans="2:3">
      <c r="B19" s="341" t="s">
        <v>178</v>
      </c>
      <c r="C19" s="343">
        <v>4963398074.773716</v>
      </c>
    </row>
    <row r="20" spans="2:3">
      <c r="B20" s="341" t="s">
        <v>207</v>
      </c>
      <c r="C20" s="342">
        <v>40395578.185705841</v>
      </c>
    </row>
    <row r="21" spans="2:3">
      <c r="B21" s="341" t="s">
        <v>100</v>
      </c>
      <c r="C21" s="342">
        <v>587190835.02810001</v>
      </c>
    </row>
    <row r="22" spans="2:3">
      <c r="B22" s="341" t="s">
        <v>101</v>
      </c>
      <c r="C22" s="342">
        <v>8000000</v>
      </c>
    </row>
    <row r="23" spans="2:3">
      <c r="B23" s="341" t="s">
        <v>258</v>
      </c>
      <c r="C23" s="343">
        <v>179835735.67000005</v>
      </c>
    </row>
    <row r="24" spans="2:3">
      <c r="B24" s="341" t="s">
        <v>184</v>
      </c>
      <c r="C24" s="342">
        <v>298841121.55250001</v>
      </c>
    </row>
    <row r="25" spans="2:3">
      <c r="B25" s="341" t="s">
        <v>204</v>
      </c>
      <c r="C25" s="342">
        <v>1218846038.1422</v>
      </c>
    </row>
    <row r="26" spans="2:3">
      <c r="B26" s="341" t="s">
        <v>103</v>
      </c>
      <c r="C26" s="342">
        <v>972729967.18000007</v>
      </c>
    </row>
    <row r="27" spans="2:3">
      <c r="B27" s="341" t="s">
        <v>209</v>
      </c>
      <c r="C27" s="342">
        <v>1063425</v>
      </c>
    </row>
    <row r="28" spans="2:3">
      <c r="B28" s="341" t="s">
        <v>110</v>
      </c>
      <c r="C28" s="342">
        <v>50223491985.141502</v>
      </c>
    </row>
    <row r="29" spans="2:3">
      <c r="B29" s="341" t="s">
        <v>177</v>
      </c>
      <c r="C29" s="343">
        <v>39990366616.814598</v>
      </c>
    </row>
    <row r="30" spans="2:3">
      <c r="B30" s="341" t="s">
        <v>179</v>
      </c>
      <c r="C30" s="343">
        <v>147799558660</v>
      </c>
    </row>
    <row r="31" spans="2:3">
      <c r="B31" s="341" t="s">
        <v>187</v>
      </c>
      <c r="C31" s="342">
        <v>14742607600</v>
      </c>
    </row>
    <row r="32" spans="2:3">
      <c r="B32" s="341" t="s">
        <v>985</v>
      </c>
      <c r="C32" s="342">
        <v>473895253347.41473</v>
      </c>
    </row>
    <row r="33" spans="2:3">
      <c r="B33" s="341" t="s">
        <v>986</v>
      </c>
      <c r="C33" s="342">
        <v>879059945128.46765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E4C59-9BA2-4658-82D1-C57016E4BF02}">
  <dimension ref="B3:C33"/>
  <sheetViews>
    <sheetView zoomScale="80" zoomScaleNormal="80" workbookViewId="0">
      <selection activeCell="G11" sqref="G11"/>
    </sheetView>
  </sheetViews>
  <sheetFormatPr baseColWidth="10" defaultRowHeight="15"/>
  <cols>
    <col min="2" max="2" width="55.42578125" customWidth="1"/>
    <col min="3" max="3" width="20.140625" style="342" bestFit="1" customWidth="1"/>
  </cols>
  <sheetData>
    <row r="3" spans="2:3">
      <c r="B3" t="s">
        <v>984</v>
      </c>
      <c r="C3" s="342" t="s">
        <v>987</v>
      </c>
    </row>
    <row r="4" spans="2:3">
      <c r="B4" s="341" t="s">
        <v>191</v>
      </c>
      <c r="C4" s="342">
        <v>-912663959</v>
      </c>
    </row>
    <row r="5" spans="2:3">
      <c r="B5" s="341" t="s">
        <v>190</v>
      </c>
      <c r="C5" s="342">
        <v>-651616372</v>
      </c>
    </row>
    <row r="6" spans="2:3">
      <c r="B6" s="341" t="s">
        <v>188</v>
      </c>
      <c r="C6" s="342">
        <v>1003000000</v>
      </c>
    </row>
    <row r="7" spans="2:3">
      <c r="B7" s="341" t="s">
        <v>193</v>
      </c>
      <c r="C7" s="342">
        <v>-13567738468.836592</v>
      </c>
    </row>
    <row r="8" spans="2:3">
      <c r="B8" s="341" t="s">
        <v>199</v>
      </c>
      <c r="C8" s="342">
        <v>363731883.38999999</v>
      </c>
    </row>
    <row r="9" spans="2:3">
      <c r="B9" s="341" t="s">
        <v>112</v>
      </c>
      <c r="C9" s="342">
        <v>120433221</v>
      </c>
    </row>
    <row r="10" spans="2:3">
      <c r="B10" s="341" t="s">
        <v>80</v>
      </c>
      <c r="C10" s="343">
        <v>7549758309.1357136</v>
      </c>
    </row>
    <row r="11" spans="2:3">
      <c r="B11" s="341" t="s">
        <v>189</v>
      </c>
      <c r="C11" s="342">
        <v>1327702144.0432</v>
      </c>
    </row>
    <row r="12" spans="2:3">
      <c r="B12" s="341" t="s">
        <v>183</v>
      </c>
      <c r="C12" s="342">
        <v>690087895.96299994</v>
      </c>
    </row>
    <row r="13" spans="2:3">
      <c r="B13" s="341" t="s">
        <v>203</v>
      </c>
      <c r="C13" s="342">
        <v>146146315726.53238</v>
      </c>
    </row>
    <row r="14" spans="2:3">
      <c r="B14" s="341" t="s">
        <v>180</v>
      </c>
      <c r="C14" s="342">
        <v>967132581.31650925</v>
      </c>
    </row>
    <row r="15" spans="2:3">
      <c r="B15" s="341" t="s">
        <v>181</v>
      </c>
      <c r="C15" s="342">
        <v>815384496.02039993</v>
      </c>
    </row>
    <row r="16" spans="2:3">
      <c r="B16" s="341" t="s">
        <v>192</v>
      </c>
      <c r="C16" s="342">
        <v>12374918</v>
      </c>
    </row>
    <row r="17" spans="2:3">
      <c r="B17" s="341" t="s">
        <v>102</v>
      </c>
      <c r="C17" s="342">
        <v>36179280</v>
      </c>
    </row>
    <row r="18" spans="2:3">
      <c r="B18" s="341" t="s">
        <v>114</v>
      </c>
      <c r="C18" s="342">
        <v>238284488</v>
      </c>
    </row>
    <row r="19" spans="2:3">
      <c r="B19" s="341" t="s">
        <v>178</v>
      </c>
      <c r="C19" s="343">
        <v>4963398074.773716</v>
      </c>
    </row>
    <row r="20" spans="2:3">
      <c r="B20" s="341" t="s">
        <v>207</v>
      </c>
      <c r="C20" s="342">
        <v>40395578.185705841</v>
      </c>
    </row>
    <row r="21" spans="2:3">
      <c r="B21" s="341" t="s">
        <v>100</v>
      </c>
      <c r="C21" s="342">
        <v>587190835.02810001</v>
      </c>
    </row>
    <row r="22" spans="2:3">
      <c r="B22" s="341" t="s">
        <v>101</v>
      </c>
      <c r="C22" s="342">
        <v>8000000</v>
      </c>
    </row>
    <row r="23" spans="2:3">
      <c r="B23" s="341" t="s">
        <v>258</v>
      </c>
      <c r="C23" s="343">
        <v>179835735.67000005</v>
      </c>
    </row>
    <row r="24" spans="2:3">
      <c r="B24" s="341" t="s">
        <v>184</v>
      </c>
      <c r="C24" s="342">
        <v>298841121.55250001</v>
      </c>
    </row>
    <row r="25" spans="2:3">
      <c r="B25" s="341" t="s">
        <v>204</v>
      </c>
      <c r="C25" s="342">
        <v>1218846038.1422</v>
      </c>
    </row>
    <row r="26" spans="2:3">
      <c r="B26" s="341" t="s">
        <v>103</v>
      </c>
      <c r="C26" s="342">
        <v>972729967.18000007</v>
      </c>
    </row>
    <row r="27" spans="2:3">
      <c r="B27" s="341" t="s">
        <v>209</v>
      </c>
      <c r="C27" s="342">
        <v>1063425</v>
      </c>
    </row>
    <row r="28" spans="2:3">
      <c r="B28" s="341" t="s">
        <v>110</v>
      </c>
      <c r="C28" s="342">
        <v>50223491985.141502</v>
      </c>
    </row>
    <row r="29" spans="2:3">
      <c r="B29" s="341" t="s">
        <v>177</v>
      </c>
      <c r="C29" s="343">
        <v>39990366616.814598</v>
      </c>
    </row>
    <row r="30" spans="2:3">
      <c r="B30" s="341" t="s">
        <v>179</v>
      </c>
      <c r="C30" s="343">
        <v>147799558660</v>
      </c>
    </row>
    <row r="31" spans="2:3">
      <c r="B31" s="341" t="s">
        <v>187</v>
      </c>
      <c r="C31" s="342">
        <v>14742607600</v>
      </c>
    </row>
    <row r="32" spans="2:3">
      <c r="B32" s="341" t="s">
        <v>985</v>
      </c>
      <c r="C32" s="342">
        <v>473895253347.41473</v>
      </c>
    </row>
    <row r="33" spans="2:3">
      <c r="B33" s="341" t="s">
        <v>986</v>
      </c>
      <c r="C33" s="342">
        <v>879059945128.46765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308B0-2F8A-40F9-B521-9FAF73055622}">
  <dimension ref="A1:F41"/>
  <sheetViews>
    <sheetView workbookViewId="0">
      <selection activeCell="G11" sqref="G11"/>
    </sheetView>
  </sheetViews>
  <sheetFormatPr baseColWidth="10" defaultRowHeight="15"/>
  <cols>
    <col min="1" max="1" width="12.28515625" bestFit="1" customWidth="1"/>
    <col min="2" max="2" width="40" bestFit="1" customWidth="1"/>
    <col min="3" max="4" width="12.140625" bestFit="1" customWidth="1"/>
    <col min="5" max="5" width="25" bestFit="1" customWidth="1"/>
    <col min="6" max="6" width="26.42578125" bestFit="1" customWidth="1"/>
  </cols>
  <sheetData>
    <row r="1" spans="1:6" ht="15.75">
      <c r="A1" s="408"/>
      <c r="B1" s="409" t="s">
        <v>1010</v>
      </c>
      <c r="C1" s="203"/>
      <c r="D1" s="203"/>
    </row>
    <row r="2" spans="1:6" ht="15.75">
      <c r="A2" s="408"/>
      <c r="B2" s="203" t="s">
        <v>590</v>
      </c>
      <c r="C2" s="203"/>
      <c r="D2" s="203"/>
    </row>
    <row r="3" spans="1:6" ht="15.75">
      <c r="A3" s="408"/>
      <c r="B3" s="203"/>
      <c r="C3" s="203"/>
      <c r="D3" s="203"/>
    </row>
    <row r="4" spans="1:6" ht="15.75">
      <c r="A4" s="408"/>
      <c r="B4" s="398" t="s">
        <v>440</v>
      </c>
      <c r="C4" s="399">
        <v>45473</v>
      </c>
      <c r="D4" s="399">
        <v>45107</v>
      </c>
    </row>
    <row r="5" spans="1:6" ht="15.75">
      <c r="A5" s="408">
        <v>610407180021</v>
      </c>
      <c r="B5" s="400" t="s">
        <v>1003</v>
      </c>
      <c r="C5" s="401">
        <v>166062895</v>
      </c>
      <c r="D5" s="402">
        <v>88713216</v>
      </c>
    </row>
    <row r="6" spans="1:6" ht="15.75">
      <c r="A6" s="408">
        <v>610407180011</v>
      </c>
      <c r="B6" s="400" t="s">
        <v>1004</v>
      </c>
      <c r="C6" s="401">
        <v>28205427</v>
      </c>
      <c r="D6" s="402">
        <v>50219566</v>
      </c>
    </row>
    <row r="7" spans="1:6" ht="15.75">
      <c r="A7" s="408">
        <v>610407180012</v>
      </c>
      <c r="B7" s="400" t="s">
        <v>1005</v>
      </c>
      <c r="C7" s="401">
        <v>68231710.22160013</v>
      </c>
      <c r="D7" s="402">
        <v>89853079</v>
      </c>
    </row>
    <row r="8" spans="1:6" ht="15.75">
      <c r="A8" s="408">
        <v>610407180031</v>
      </c>
      <c r="B8" s="400" t="s">
        <v>1006</v>
      </c>
      <c r="C8" s="401">
        <v>69957835</v>
      </c>
      <c r="D8" s="402">
        <v>22294253</v>
      </c>
    </row>
    <row r="9" spans="1:6" ht="15.75">
      <c r="A9" s="408">
        <v>610307160061</v>
      </c>
      <c r="B9" s="400" t="s">
        <v>1007</v>
      </c>
      <c r="C9" s="401">
        <v>6214895.3693999993</v>
      </c>
      <c r="D9" s="402">
        <v>5308219</v>
      </c>
    </row>
    <row r="10" spans="1:6" ht="15.75">
      <c r="A10" s="408">
        <v>61040734001</v>
      </c>
      <c r="B10" s="400" t="s">
        <v>1008</v>
      </c>
      <c r="C10" s="401">
        <v>6375.0705019881007</v>
      </c>
      <c r="D10" s="402">
        <v>13579</v>
      </c>
    </row>
    <row r="11" spans="1:6" ht="15.75">
      <c r="A11" s="408">
        <v>61040730003</v>
      </c>
      <c r="B11" s="400" t="s">
        <v>1009</v>
      </c>
      <c r="C11" s="401">
        <v>19898483.018199999</v>
      </c>
      <c r="D11" s="402">
        <v>26047218</v>
      </c>
    </row>
    <row r="12" spans="1:6" ht="15.75">
      <c r="A12" s="410"/>
      <c r="B12" s="403" t="s">
        <v>363</v>
      </c>
      <c r="C12" s="404">
        <f>SUM(C5:C11)</f>
        <v>358577620.6797021</v>
      </c>
      <c r="D12" s="404">
        <f>SUM(D5:D11)</f>
        <v>282449130</v>
      </c>
    </row>
    <row r="13" spans="1:6" ht="15.75">
      <c r="A13" s="411"/>
      <c r="B13" s="405"/>
      <c r="C13" s="406" t="e">
        <v>#REF!</v>
      </c>
      <c r="D13" s="407" t="e">
        <v>#REF!</v>
      </c>
    </row>
    <row r="16" spans="1:6" ht="15.75">
      <c r="A16" s="412"/>
      <c r="B16" s="1126" t="s">
        <v>623</v>
      </c>
      <c r="C16" s="1128" t="s">
        <v>440</v>
      </c>
      <c r="D16" s="1129"/>
      <c r="E16" s="1126" t="s">
        <v>1011</v>
      </c>
      <c r="F16" s="1126" t="s">
        <v>1012</v>
      </c>
    </row>
    <row r="17" spans="1:6" ht="15.75">
      <c r="A17" s="412"/>
      <c r="B17" s="1127"/>
      <c r="C17" s="1130"/>
      <c r="D17" s="1131"/>
      <c r="E17" s="1127"/>
      <c r="F17" s="1127"/>
    </row>
    <row r="18" spans="1:6" ht="15.75">
      <c r="A18" s="408"/>
      <c r="B18" s="413" t="s">
        <v>312</v>
      </c>
      <c r="C18" s="414"/>
      <c r="D18" s="414"/>
      <c r="E18" s="414"/>
      <c r="F18" s="415"/>
    </row>
    <row r="19" spans="1:6" ht="15.75">
      <c r="A19" s="408">
        <v>610107020011</v>
      </c>
      <c r="B19" s="416" t="s">
        <v>1013</v>
      </c>
      <c r="C19" s="1124" t="s">
        <v>1014</v>
      </c>
      <c r="D19" s="1125"/>
      <c r="E19" s="401">
        <v>2345737108.6600008</v>
      </c>
      <c r="F19" s="401">
        <v>518374810</v>
      </c>
    </row>
    <row r="20" spans="1:6" ht="15.75">
      <c r="A20" s="408">
        <v>610107020012</v>
      </c>
      <c r="B20" s="416" t="s">
        <v>1015</v>
      </c>
      <c r="C20" s="1124" t="s">
        <v>1014</v>
      </c>
      <c r="D20" s="1125"/>
      <c r="E20" s="401">
        <v>1138768379.4988</v>
      </c>
      <c r="F20" s="401">
        <v>438896197</v>
      </c>
    </row>
    <row r="21" spans="1:6" ht="15.95">
      <c r="A21" s="408">
        <v>610107020013</v>
      </c>
      <c r="B21" s="419" t="s">
        <v>1016</v>
      </c>
      <c r="C21" s="1124" t="s">
        <v>1014</v>
      </c>
      <c r="D21" s="1125"/>
      <c r="E21" s="401">
        <v>33591007.0101</v>
      </c>
      <c r="F21" s="420">
        <v>15355491</v>
      </c>
    </row>
    <row r="22" spans="1:6" ht="15.95">
      <c r="A22" s="408">
        <v>610107020014</v>
      </c>
      <c r="B22" s="419" t="s">
        <v>1017</v>
      </c>
      <c r="C22" s="1124" t="s">
        <v>1014</v>
      </c>
      <c r="D22" s="1125"/>
      <c r="E22" s="401">
        <v>42954401.065000005</v>
      </c>
      <c r="F22" s="421">
        <v>0</v>
      </c>
    </row>
    <row r="23" spans="1:6" ht="15.95">
      <c r="A23" s="408">
        <v>610107020015</v>
      </c>
      <c r="B23" s="419" t="s">
        <v>1018</v>
      </c>
      <c r="C23" s="1124" t="s">
        <v>1014</v>
      </c>
      <c r="D23" s="1125"/>
      <c r="E23" s="401">
        <v>110643381.87</v>
      </c>
      <c r="F23" s="421">
        <v>0</v>
      </c>
    </row>
    <row r="24" spans="1:6" ht="33.950000000000003">
      <c r="A24" s="408"/>
      <c r="B24" s="416" t="s">
        <v>1019</v>
      </c>
      <c r="C24" s="422" t="s">
        <v>1020</v>
      </c>
      <c r="D24" s="418"/>
      <c r="E24" s="401">
        <v>0</v>
      </c>
      <c r="F24" s="401">
        <v>0</v>
      </c>
    </row>
    <row r="25" spans="1:6" ht="15.95">
      <c r="A25" s="408"/>
      <c r="B25" s="423" t="s">
        <v>624</v>
      </c>
      <c r="C25" s="424"/>
      <c r="D25" s="425"/>
      <c r="E25" s="426">
        <f>SUM(E19:E23)</f>
        <v>3671694278.1039009</v>
      </c>
      <c r="F25" s="426">
        <v>972626498</v>
      </c>
    </row>
    <row r="26" spans="1:6" ht="15.95">
      <c r="A26" s="408"/>
      <c r="B26" s="427" t="s">
        <v>1021</v>
      </c>
      <c r="C26" s="428"/>
      <c r="D26" s="428"/>
      <c r="E26" s="429"/>
      <c r="F26" s="430"/>
    </row>
    <row r="27" spans="1:6" ht="15.95">
      <c r="A27" s="408">
        <v>504</v>
      </c>
      <c r="B27" s="416" t="s">
        <v>1022</v>
      </c>
      <c r="C27" s="1124" t="s">
        <v>1023</v>
      </c>
      <c r="D27" s="1125"/>
      <c r="E27" s="401">
        <v>-19987580</v>
      </c>
      <c r="F27" s="420">
        <v>-2876035</v>
      </c>
    </row>
    <row r="28" spans="1:6" ht="15.95">
      <c r="A28" s="408"/>
      <c r="B28" s="416" t="s">
        <v>1022</v>
      </c>
      <c r="C28" s="419" t="s">
        <v>168</v>
      </c>
      <c r="D28" s="418"/>
      <c r="E28" s="421">
        <v>0</v>
      </c>
      <c r="F28" s="420">
        <v>-75000000</v>
      </c>
    </row>
    <row r="29" spans="1:6" ht="15.95">
      <c r="A29" s="408">
        <v>71010701001</v>
      </c>
      <c r="B29" s="416" t="s">
        <v>1022</v>
      </c>
      <c r="C29" s="1124" t="s">
        <v>1024</v>
      </c>
      <c r="D29" s="1125" t="s">
        <v>1025</v>
      </c>
      <c r="E29" s="401">
        <v>-26614495</v>
      </c>
      <c r="F29" s="420">
        <v>-10913050</v>
      </c>
    </row>
    <row r="30" spans="1:6" ht="15.95">
      <c r="A30" s="408">
        <v>7104073306405</v>
      </c>
      <c r="B30" s="416" t="s">
        <v>1022</v>
      </c>
      <c r="C30" s="1124" t="s">
        <v>126</v>
      </c>
      <c r="D30" s="1125" t="s">
        <v>126</v>
      </c>
      <c r="E30" s="401">
        <v>-229033955.72599998</v>
      </c>
      <c r="F30" s="420">
        <v>-109130500</v>
      </c>
    </row>
    <row r="31" spans="1:6" ht="15.95">
      <c r="A31" s="408">
        <v>7104073306403</v>
      </c>
      <c r="B31" s="416" t="s">
        <v>1022</v>
      </c>
      <c r="C31" s="1124" t="s">
        <v>1026</v>
      </c>
      <c r="D31" s="1125" t="s">
        <v>1026</v>
      </c>
      <c r="E31" s="401">
        <v>-26614495</v>
      </c>
      <c r="F31" s="420">
        <v>-10913050</v>
      </c>
    </row>
    <row r="32" spans="1:6" ht="15.95">
      <c r="A32" s="408">
        <v>7104073306404</v>
      </c>
      <c r="B32" s="416" t="s">
        <v>1022</v>
      </c>
      <c r="C32" s="1124" t="s">
        <v>127</v>
      </c>
      <c r="D32" s="1125"/>
      <c r="E32" s="401">
        <v>-68545774</v>
      </c>
      <c r="F32" s="421">
        <v>0</v>
      </c>
    </row>
    <row r="33" spans="1:6" ht="15.95">
      <c r="A33" s="408"/>
      <c r="B33" s="416" t="s">
        <v>1022</v>
      </c>
      <c r="C33" s="1124" t="s">
        <v>168</v>
      </c>
      <c r="D33" s="1125"/>
      <c r="E33" s="401"/>
      <c r="F33" s="420"/>
    </row>
    <row r="34" spans="1:6" ht="33.950000000000003">
      <c r="A34" s="408"/>
      <c r="B34" s="416" t="s">
        <v>1022</v>
      </c>
      <c r="C34" s="417" t="s">
        <v>1027</v>
      </c>
      <c r="D34" s="418"/>
      <c r="E34" s="401"/>
      <c r="F34" s="420"/>
    </row>
    <row r="35" spans="1:6" ht="15.95">
      <c r="A35" s="408"/>
      <c r="B35" s="416" t="s">
        <v>1022</v>
      </c>
      <c r="C35" s="1124" t="s">
        <v>629</v>
      </c>
      <c r="D35" s="1125"/>
      <c r="E35" s="421">
        <v>0</v>
      </c>
      <c r="F35" s="421">
        <v>0</v>
      </c>
    </row>
    <row r="36" spans="1:6" ht="15.95">
      <c r="A36" s="408"/>
      <c r="B36" s="416" t="s">
        <v>1022</v>
      </c>
      <c r="C36" s="1124" t="s">
        <v>630</v>
      </c>
      <c r="D36" s="1125"/>
      <c r="E36" s="401"/>
      <c r="F36" s="401">
        <v>0</v>
      </c>
    </row>
    <row r="37" spans="1:6" s="439" customFormat="1" ht="15.95">
      <c r="A37" s="435">
        <v>71040735011</v>
      </c>
      <c r="B37" s="436" t="s">
        <v>703</v>
      </c>
      <c r="C37" s="1132" t="s">
        <v>156</v>
      </c>
      <c r="D37" s="1133"/>
      <c r="E37" s="437">
        <v>-1873142.5297999999</v>
      </c>
      <c r="F37" s="438">
        <v>-2192205</v>
      </c>
    </row>
    <row r="38" spans="1:6" s="439" customFormat="1" ht="15.95">
      <c r="A38" s="435"/>
      <c r="B38" s="436" t="s">
        <v>1028</v>
      </c>
      <c r="C38" s="1132" t="s">
        <v>1029</v>
      </c>
      <c r="D38" s="1133"/>
      <c r="E38" s="437"/>
      <c r="F38" s="438"/>
    </row>
    <row r="39" spans="1:6" ht="17.100000000000001">
      <c r="A39" s="408">
        <v>71040733019</v>
      </c>
      <c r="B39" s="419" t="s">
        <v>632</v>
      </c>
      <c r="C39" s="417" t="s">
        <v>1030</v>
      </c>
      <c r="D39" s="418"/>
      <c r="E39" s="401">
        <v>-90000000</v>
      </c>
      <c r="F39" s="420">
        <v>-16425000</v>
      </c>
    </row>
    <row r="40" spans="1:6" ht="33.950000000000003">
      <c r="A40" s="408"/>
      <c r="B40" s="416" t="s">
        <v>68</v>
      </c>
      <c r="C40" s="417" t="s">
        <v>1031</v>
      </c>
      <c r="D40" s="418"/>
      <c r="E40" s="401">
        <v>0</v>
      </c>
      <c r="F40" s="420">
        <v>-1095000</v>
      </c>
    </row>
    <row r="41" spans="1:6" ht="15.95">
      <c r="A41" s="408"/>
      <c r="B41" s="431" t="s">
        <v>625</v>
      </c>
      <c r="C41" s="432"/>
      <c r="D41" s="433"/>
      <c r="E41" s="434">
        <f>SUM(E27:E40)</f>
        <v>-462669442.25579995</v>
      </c>
      <c r="F41" s="434">
        <v>-228544840</v>
      </c>
    </row>
  </sheetData>
  <mergeCells count="19">
    <mergeCell ref="C38:D38"/>
    <mergeCell ref="C31:D31"/>
    <mergeCell ref="C32:D32"/>
    <mergeCell ref="C33:D33"/>
    <mergeCell ref="C35:D35"/>
    <mergeCell ref="C36:D36"/>
    <mergeCell ref="C37:D37"/>
    <mergeCell ref="C30:D30"/>
    <mergeCell ref="B16:B17"/>
    <mergeCell ref="C16:D17"/>
    <mergeCell ref="E16:E17"/>
    <mergeCell ref="F16:F17"/>
    <mergeCell ref="C19:D19"/>
    <mergeCell ref="C20:D20"/>
    <mergeCell ref="C21:D21"/>
    <mergeCell ref="C22:D22"/>
    <mergeCell ref="C23:D23"/>
    <mergeCell ref="C27:D27"/>
    <mergeCell ref="C29:D2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D09D7-E8C6-48A9-89F3-FE299DD76183}">
  <dimension ref="A1:I434"/>
  <sheetViews>
    <sheetView topLeftCell="A64" workbookViewId="0">
      <selection activeCell="G11" sqref="G11"/>
    </sheetView>
  </sheetViews>
  <sheetFormatPr baseColWidth="10" defaultRowHeight="15"/>
  <cols>
    <col min="3" max="3" width="45.42578125" bestFit="1" customWidth="1"/>
  </cols>
  <sheetData>
    <row r="1" spans="1:9">
      <c r="A1" s="449" t="s">
        <v>1034</v>
      </c>
      <c r="B1" s="449" t="s">
        <v>77</v>
      </c>
      <c r="C1" s="256" t="s">
        <v>1303</v>
      </c>
      <c r="D1" s="262" t="s">
        <v>992</v>
      </c>
      <c r="E1" s="262" t="s">
        <v>992</v>
      </c>
      <c r="F1" s="256"/>
      <c r="G1" s="256"/>
      <c r="H1" s="256"/>
      <c r="I1" s="256"/>
    </row>
    <row r="2" spans="1:9">
      <c r="A2" s="450">
        <v>110201050011</v>
      </c>
      <c r="B2" s="451" t="s">
        <v>1040</v>
      </c>
      <c r="C2" s="347" t="s">
        <v>80</v>
      </c>
      <c r="D2" s="452" t="s">
        <v>80</v>
      </c>
      <c r="E2" s="452"/>
      <c r="F2" s="452"/>
      <c r="G2" s="452"/>
      <c r="H2" s="452"/>
      <c r="I2" s="452"/>
    </row>
    <row r="3" spans="1:9">
      <c r="A3" s="450">
        <v>110201050012</v>
      </c>
      <c r="B3" s="451" t="s">
        <v>1042</v>
      </c>
      <c r="C3" s="347" t="s">
        <v>80</v>
      </c>
      <c r="D3" s="452" t="s">
        <v>80</v>
      </c>
      <c r="E3" s="452"/>
      <c r="F3" s="256"/>
      <c r="G3" s="256"/>
      <c r="H3" s="256"/>
      <c r="I3" s="256"/>
    </row>
    <row r="4" spans="1:9">
      <c r="A4" s="450">
        <v>110201050021</v>
      </c>
      <c r="B4" s="451" t="s">
        <v>1044</v>
      </c>
      <c r="C4" s="347" t="s">
        <v>80</v>
      </c>
      <c r="D4" s="452" t="s">
        <v>80</v>
      </c>
      <c r="E4" s="452"/>
      <c r="F4" s="256"/>
      <c r="G4" s="256"/>
      <c r="H4" s="256"/>
      <c r="I4" s="256"/>
    </row>
    <row r="5" spans="1:9">
      <c r="A5" s="450">
        <v>110201050022</v>
      </c>
      <c r="B5" s="451" t="s">
        <v>1045</v>
      </c>
      <c r="C5" s="347" t="s">
        <v>80</v>
      </c>
      <c r="D5" s="452" t="s">
        <v>80</v>
      </c>
      <c r="E5" s="452"/>
      <c r="F5" s="256"/>
      <c r="G5" s="256"/>
      <c r="H5" s="256"/>
      <c r="I5" s="256"/>
    </row>
    <row r="6" spans="1:9">
      <c r="A6" s="450">
        <v>110201070011</v>
      </c>
      <c r="B6" s="451" t="s">
        <v>1046</v>
      </c>
      <c r="C6" s="347" t="s">
        <v>80</v>
      </c>
      <c r="D6" s="452" t="s">
        <v>80</v>
      </c>
      <c r="E6" s="452"/>
      <c r="F6" s="256"/>
      <c r="G6" s="256"/>
      <c r="H6" s="256"/>
      <c r="I6" s="256"/>
    </row>
    <row r="7" spans="1:9">
      <c r="A7" s="450">
        <v>110201070012</v>
      </c>
      <c r="B7" s="451" t="s">
        <v>1047</v>
      </c>
      <c r="C7" s="347" t="s">
        <v>80</v>
      </c>
      <c r="D7" s="452" t="s">
        <v>80</v>
      </c>
      <c r="E7" s="452"/>
      <c r="F7" s="256"/>
      <c r="G7" s="256"/>
      <c r="H7" s="256"/>
      <c r="I7" s="256"/>
    </row>
    <row r="8" spans="1:9">
      <c r="A8" s="450">
        <v>110201090011</v>
      </c>
      <c r="B8" s="451" t="s">
        <v>1048</v>
      </c>
      <c r="C8" s="347" t="s">
        <v>80</v>
      </c>
      <c r="D8" s="452" t="s">
        <v>80</v>
      </c>
      <c r="E8" s="452"/>
      <c r="F8" s="256"/>
      <c r="G8" s="256"/>
      <c r="H8" s="256"/>
      <c r="I8" s="256"/>
    </row>
    <row r="9" spans="1:9">
      <c r="A9" s="450">
        <v>110201090012</v>
      </c>
      <c r="B9" s="451" t="s">
        <v>1049</v>
      </c>
      <c r="C9" s="347" t="s">
        <v>80</v>
      </c>
      <c r="D9" s="452" t="s">
        <v>80</v>
      </c>
      <c r="E9" s="452"/>
      <c r="F9" s="256"/>
      <c r="G9" s="256"/>
      <c r="H9" s="256"/>
      <c r="I9" s="256"/>
    </row>
    <row r="10" spans="1:9">
      <c r="A10" s="450">
        <v>120101150011</v>
      </c>
      <c r="B10" s="451" t="s">
        <v>785</v>
      </c>
      <c r="C10" s="256" t="s">
        <v>177</v>
      </c>
      <c r="D10" s="256"/>
      <c r="E10" s="452"/>
      <c r="F10" s="256"/>
      <c r="G10" s="256"/>
      <c r="H10" s="256"/>
      <c r="I10" s="256"/>
    </row>
    <row r="11" spans="1:9">
      <c r="A11" s="450">
        <v>120101150012</v>
      </c>
      <c r="B11" s="451" t="s">
        <v>786</v>
      </c>
      <c r="C11" s="256" t="s">
        <v>177</v>
      </c>
      <c r="D11" s="256" t="s">
        <v>424</v>
      </c>
      <c r="E11" s="452"/>
      <c r="F11" s="256"/>
      <c r="G11" s="256"/>
      <c r="H11" s="256"/>
      <c r="I11" s="256"/>
    </row>
    <row r="12" spans="1:9">
      <c r="A12" s="450">
        <v>120101150021</v>
      </c>
      <c r="B12" s="451" t="s">
        <v>1050</v>
      </c>
      <c r="C12" s="256" t="s">
        <v>177</v>
      </c>
      <c r="D12" s="256" t="s">
        <v>83</v>
      </c>
      <c r="E12" s="452"/>
      <c r="F12" s="256"/>
      <c r="G12" s="256" t="s">
        <v>1310</v>
      </c>
      <c r="H12" s="256"/>
      <c r="I12" s="256"/>
    </row>
    <row r="13" spans="1:9">
      <c r="A13" s="450">
        <v>120101150022</v>
      </c>
      <c r="B13" s="451" t="s">
        <v>784</v>
      </c>
      <c r="C13" s="256" t="s">
        <v>177</v>
      </c>
      <c r="D13" s="256" t="s">
        <v>83</v>
      </c>
      <c r="E13" s="452"/>
      <c r="F13" s="256"/>
      <c r="G13" s="256" t="s">
        <v>1310</v>
      </c>
      <c r="H13" s="256"/>
      <c r="I13" s="256"/>
    </row>
    <row r="14" spans="1:9">
      <c r="A14" s="450">
        <v>120101150031</v>
      </c>
      <c r="B14" s="451" t="s">
        <v>788</v>
      </c>
      <c r="C14" s="256" t="s">
        <v>177</v>
      </c>
      <c r="D14" s="256" t="s">
        <v>85</v>
      </c>
      <c r="E14" s="452"/>
      <c r="F14" s="256"/>
      <c r="G14" s="256"/>
      <c r="H14" s="256"/>
      <c r="I14" s="256"/>
    </row>
    <row r="15" spans="1:9">
      <c r="A15" s="450">
        <v>120101150032</v>
      </c>
      <c r="B15" s="451" t="s">
        <v>789</v>
      </c>
      <c r="C15" s="256" t="s">
        <v>177</v>
      </c>
      <c r="D15" s="256" t="s">
        <v>85</v>
      </c>
      <c r="E15" s="452"/>
      <c r="F15" s="256"/>
      <c r="G15" s="256"/>
      <c r="H15" s="256"/>
      <c r="I15" s="256"/>
    </row>
    <row r="16" spans="1:9">
      <c r="A16" s="450">
        <v>120101150042</v>
      </c>
      <c r="B16" s="451" t="s">
        <v>782</v>
      </c>
      <c r="C16" s="256" t="s">
        <v>177</v>
      </c>
      <c r="D16" s="256" t="s">
        <v>82</v>
      </c>
      <c r="E16" s="452"/>
      <c r="F16" s="256"/>
      <c r="G16" s="256"/>
      <c r="H16" s="256"/>
      <c r="I16" s="256"/>
    </row>
    <row r="17" spans="1:9">
      <c r="A17" s="450">
        <v>120101170011</v>
      </c>
      <c r="B17" s="451" t="s">
        <v>1051</v>
      </c>
      <c r="C17" s="256" t="s">
        <v>177</v>
      </c>
      <c r="D17" s="256" t="s">
        <v>1311</v>
      </c>
      <c r="E17" s="452"/>
      <c r="F17" s="256"/>
      <c r="G17" s="256"/>
      <c r="H17" s="256"/>
      <c r="I17" s="256"/>
    </row>
    <row r="18" spans="1:9">
      <c r="A18" s="450">
        <v>120101170012</v>
      </c>
      <c r="B18" s="451" t="s">
        <v>790</v>
      </c>
      <c r="C18" s="256" t="s">
        <v>177</v>
      </c>
      <c r="D18" s="256" t="s">
        <v>424</v>
      </c>
      <c r="E18" s="452"/>
      <c r="F18" s="256"/>
      <c r="G18" s="256"/>
      <c r="H18" s="256"/>
      <c r="I18" s="256"/>
    </row>
    <row r="19" spans="1:9">
      <c r="A19" s="450">
        <v>120101170021</v>
      </c>
      <c r="B19" s="451" t="s">
        <v>791</v>
      </c>
      <c r="C19" s="256" t="s">
        <v>177</v>
      </c>
      <c r="D19" s="256"/>
      <c r="E19" s="452"/>
      <c r="F19" s="256"/>
      <c r="G19" s="256" t="s">
        <v>1310</v>
      </c>
      <c r="H19" s="256"/>
      <c r="I19" s="256"/>
    </row>
    <row r="20" spans="1:9">
      <c r="A20" s="450">
        <v>120101170022</v>
      </c>
      <c r="B20" s="451" t="s">
        <v>792</v>
      </c>
      <c r="C20" s="256" t="s">
        <v>177</v>
      </c>
      <c r="D20" s="256"/>
      <c r="E20" s="452"/>
      <c r="F20" s="256"/>
      <c r="G20" s="256" t="s">
        <v>1310</v>
      </c>
      <c r="H20" s="256"/>
      <c r="I20" s="256"/>
    </row>
    <row r="21" spans="1:9">
      <c r="A21" s="450">
        <v>120101170042</v>
      </c>
      <c r="B21" s="451" t="s">
        <v>793</v>
      </c>
      <c r="C21" s="256" t="s">
        <v>177</v>
      </c>
      <c r="D21" s="256" t="s">
        <v>82</v>
      </c>
      <c r="E21" s="452"/>
      <c r="F21" s="256"/>
      <c r="G21" s="256"/>
      <c r="H21" s="256"/>
      <c r="I21" s="256"/>
    </row>
    <row r="22" spans="1:9">
      <c r="A22" s="450">
        <v>120101190011</v>
      </c>
      <c r="B22" s="451" t="s">
        <v>794</v>
      </c>
      <c r="C22" s="267" t="s">
        <v>179</v>
      </c>
      <c r="D22" s="256"/>
      <c r="E22" s="452"/>
      <c r="F22" s="256"/>
      <c r="G22" s="256"/>
      <c r="H22" s="256"/>
      <c r="I22" s="256"/>
    </row>
    <row r="23" spans="1:9">
      <c r="A23" s="450">
        <v>120101190012</v>
      </c>
      <c r="B23" s="451" t="s">
        <v>801</v>
      </c>
      <c r="C23" s="267" t="s">
        <v>179</v>
      </c>
      <c r="D23" s="256" t="s">
        <v>424</v>
      </c>
      <c r="E23" s="452"/>
      <c r="F23" s="256"/>
      <c r="G23" s="256"/>
      <c r="H23" s="256"/>
      <c r="I23" s="256"/>
    </row>
    <row r="24" spans="1:9">
      <c r="A24" s="450">
        <v>120101190021</v>
      </c>
      <c r="B24" s="451" t="s">
        <v>795</v>
      </c>
      <c r="C24" s="267" t="s">
        <v>179</v>
      </c>
      <c r="D24" s="256"/>
      <c r="E24" s="452"/>
      <c r="F24" s="256"/>
      <c r="G24" s="256" t="s">
        <v>1310</v>
      </c>
      <c r="H24" s="256"/>
      <c r="I24" s="256"/>
    </row>
    <row r="25" spans="1:9">
      <c r="A25" s="450">
        <v>120101190022</v>
      </c>
      <c r="B25" s="451" t="s">
        <v>799</v>
      </c>
      <c r="C25" s="267" t="s">
        <v>179</v>
      </c>
      <c r="D25" s="256"/>
      <c r="E25" s="452"/>
      <c r="F25" s="256"/>
      <c r="G25" s="256" t="s">
        <v>1310</v>
      </c>
      <c r="H25" s="256"/>
      <c r="I25" s="256"/>
    </row>
    <row r="26" spans="1:9">
      <c r="A26" s="450">
        <v>120101190031</v>
      </c>
      <c r="B26" s="451" t="s">
        <v>796</v>
      </c>
      <c r="C26" s="267" t="s">
        <v>179</v>
      </c>
      <c r="D26" s="256"/>
      <c r="E26" s="452"/>
      <c r="F26" s="256"/>
      <c r="G26" s="256"/>
      <c r="H26" s="256"/>
      <c r="I26" s="256"/>
    </row>
    <row r="27" spans="1:9">
      <c r="A27" s="450">
        <v>120101190032</v>
      </c>
      <c r="B27" s="451" t="s">
        <v>798</v>
      </c>
      <c r="C27" s="267" t="s">
        <v>179</v>
      </c>
      <c r="D27" s="256"/>
      <c r="E27" s="452"/>
      <c r="F27" s="256"/>
      <c r="G27" s="256"/>
      <c r="H27" s="256"/>
      <c r="I27" s="256"/>
    </row>
    <row r="28" spans="1:9">
      <c r="A28" s="450">
        <v>120101190041</v>
      </c>
      <c r="B28" s="451" t="s">
        <v>797</v>
      </c>
      <c r="C28" s="267" t="s">
        <v>179</v>
      </c>
      <c r="D28" s="256"/>
      <c r="E28" s="452"/>
      <c r="F28" s="256"/>
      <c r="G28" s="256"/>
      <c r="H28" s="256"/>
      <c r="I28" s="256"/>
    </row>
    <row r="29" spans="1:9">
      <c r="A29" s="450">
        <v>120101190042</v>
      </c>
      <c r="B29" s="451" t="s">
        <v>800</v>
      </c>
      <c r="C29" s="267" t="s">
        <v>179</v>
      </c>
      <c r="D29" s="256"/>
      <c r="E29" s="452"/>
      <c r="F29" s="256"/>
      <c r="G29" s="256"/>
      <c r="H29" s="256"/>
      <c r="I29" s="256"/>
    </row>
    <row r="30" spans="1:9">
      <c r="A30" s="450">
        <v>120101210011</v>
      </c>
      <c r="B30" s="451" t="s">
        <v>1052</v>
      </c>
      <c r="C30" s="256" t="s">
        <v>177</v>
      </c>
      <c r="D30" s="256"/>
      <c r="E30" s="452"/>
      <c r="F30" s="256"/>
      <c r="G30" s="256"/>
      <c r="H30" s="256"/>
      <c r="I30" s="256"/>
    </row>
    <row r="31" spans="1:9">
      <c r="A31" s="450">
        <v>120101210012</v>
      </c>
      <c r="B31" s="451" t="s">
        <v>1053</v>
      </c>
      <c r="C31" s="256" t="s">
        <v>177</v>
      </c>
      <c r="D31" s="256"/>
      <c r="E31" s="452"/>
      <c r="F31" s="256"/>
      <c r="G31" s="256"/>
      <c r="H31" s="256"/>
      <c r="I31" s="256"/>
    </row>
    <row r="32" spans="1:9">
      <c r="A32" s="450">
        <v>120101210022</v>
      </c>
      <c r="B32" s="451" t="s">
        <v>1054</v>
      </c>
      <c r="C32" s="256" t="s">
        <v>177</v>
      </c>
      <c r="D32" s="256"/>
      <c r="E32" s="452"/>
      <c r="F32" s="256"/>
      <c r="G32" s="256"/>
      <c r="H32" s="256"/>
      <c r="I32" s="256"/>
    </row>
    <row r="33" spans="1:9">
      <c r="A33" s="450">
        <v>120101210031</v>
      </c>
      <c r="B33" s="451" t="s">
        <v>824</v>
      </c>
      <c r="C33" s="256" t="s">
        <v>177</v>
      </c>
      <c r="D33" s="256"/>
      <c r="E33" s="452"/>
      <c r="F33" s="256"/>
      <c r="G33" s="256"/>
      <c r="H33" s="256"/>
      <c r="I33" s="256"/>
    </row>
    <row r="34" spans="1:9">
      <c r="A34" s="450">
        <v>120101210042</v>
      </c>
      <c r="B34" s="451" t="s">
        <v>1055</v>
      </c>
      <c r="C34" s="256" t="s">
        <v>177</v>
      </c>
      <c r="D34" s="256"/>
      <c r="E34" s="452"/>
      <c r="F34" s="256"/>
      <c r="G34" s="256"/>
      <c r="H34" s="256"/>
      <c r="I34" s="256"/>
    </row>
    <row r="35" spans="1:9">
      <c r="A35" s="450">
        <v>120101210061</v>
      </c>
      <c r="B35" s="451" t="s">
        <v>1056</v>
      </c>
      <c r="C35" s="256" t="s">
        <v>177</v>
      </c>
      <c r="D35" s="256"/>
      <c r="E35" s="452"/>
      <c r="F35" s="256"/>
      <c r="G35" s="256"/>
      <c r="H35" s="256"/>
      <c r="I35" s="256"/>
    </row>
    <row r="36" spans="1:9">
      <c r="A36" s="450">
        <v>12010125001</v>
      </c>
      <c r="B36" s="451" t="s">
        <v>977</v>
      </c>
      <c r="C36" s="256" t="s">
        <v>177</v>
      </c>
      <c r="D36" s="256"/>
      <c r="E36" s="452"/>
      <c r="F36" s="256"/>
      <c r="G36" s="256"/>
      <c r="H36" s="256"/>
      <c r="I36" s="256"/>
    </row>
    <row r="37" spans="1:9">
      <c r="A37" s="450">
        <v>12010125002</v>
      </c>
      <c r="B37" s="451" t="s">
        <v>1057</v>
      </c>
      <c r="C37" s="256" t="s">
        <v>177</v>
      </c>
      <c r="D37" s="256"/>
      <c r="E37" s="452"/>
      <c r="F37" s="256"/>
      <c r="G37" s="256"/>
      <c r="H37" s="256"/>
      <c r="I37" s="256"/>
    </row>
    <row r="38" spans="1:9">
      <c r="A38" s="450">
        <v>12020131009</v>
      </c>
      <c r="B38" s="451" t="s">
        <v>1058</v>
      </c>
      <c r="C38" s="345" t="s">
        <v>187</v>
      </c>
      <c r="D38" s="256"/>
      <c r="E38" s="452"/>
      <c r="F38" s="256"/>
      <c r="G38" s="256"/>
      <c r="H38" s="256"/>
      <c r="I38" s="256"/>
    </row>
    <row r="39" spans="1:9">
      <c r="A39" s="450">
        <v>12020133001</v>
      </c>
      <c r="B39" s="451" t="s">
        <v>846</v>
      </c>
      <c r="C39" s="345" t="s">
        <v>187</v>
      </c>
      <c r="D39" s="256"/>
      <c r="E39" s="452"/>
      <c r="F39" s="256"/>
      <c r="G39" s="256"/>
      <c r="H39" s="256"/>
      <c r="I39" s="256"/>
    </row>
    <row r="40" spans="1:9">
      <c r="A40" s="450">
        <v>12090147001</v>
      </c>
      <c r="B40" s="451" t="s">
        <v>1059</v>
      </c>
      <c r="C40" s="256" t="s">
        <v>177</v>
      </c>
      <c r="D40" s="256"/>
      <c r="E40" s="452"/>
      <c r="F40" s="256"/>
      <c r="G40" s="256"/>
      <c r="H40" s="256"/>
      <c r="I40" s="256"/>
    </row>
    <row r="41" spans="1:9">
      <c r="A41" s="450">
        <v>130101510011</v>
      </c>
      <c r="B41" s="451" t="s">
        <v>1060</v>
      </c>
      <c r="C41" s="346" t="s">
        <v>180</v>
      </c>
      <c r="D41" s="256" t="s">
        <v>828</v>
      </c>
      <c r="E41" s="452"/>
      <c r="F41" s="256"/>
      <c r="G41" s="256"/>
      <c r="H41" s="256"/>
      <c r="I41" s="256"/>
    </row>
    <row r="42" spans="1:9">
      <c r="A42" s="450">
        <v>130101510021</v>
      </c>
      <c r="B42" s="451" t="s">
        <v>1061</v>
      </c>
      <c r="C42" s="346" t="s">
        <v>180</v>
      </c>
      <c r="D42" s="256" t="s">
        <v>828</v>
      </c>
      <c r="E42" s="452"/>
      <c r="F42" s="256"/>
      <c r="G42" s="256"/>
      <c r="H42" s="256"/>
      <c r="I42" s="256"/>
    </row>
    <row r="43" spans="1:9">
      <c r="A43" s="450">
        <v>130101510022</v>
      </c>
      <c r="B43" s="451" t="s">
        <v>1062</v>
      </c>
      <c r="C43" s="346" t="s">
        <v>180</v>
      </c>
      <c r="D43" s="256" t="s">
        <v>830</v>
      </c>
      <c r="E43" s="452"/>
      <c r="F43" s="256"/>
      <c r="G43" s="256"/>
      <c r="H43" s="256"/>
      <c r="I43" s="256"/>
    </row>
    <row r="44" spans="1:9">
      <c r="A44" s="450">
        <v>130101510041</v>
      </c>
      <c r="B44" s="451" t="s">
        <v>1063</v>
      </c>
      <c r="C44" s="346" t="s">
        <v>180</v>
      </c>
      <c r="D44" s="256" t="s">
        <v>828</v>
      </c>
      <c r="E44" s="452"/>
      <c r="F44" s="256"/>
      <c r="G44" s="256"/>
      <c r="H44" s="256"/>
      <c r="I44" s="256"/>
    </row>
    <row r="45" spans="1:9">
      <c r="A45" s="450">
        <v>130101510042</v>
      </c>
      <c r="B45" s="451" t="s">
        <v>1064</v>
      </c>
      <c r="C45" s="346" t="s">
        <v>180</v>
      </c>
      <c r="D45" s="256" t="s">
        <v>830</v>
      </c>
      <c r="E45" s="452"/>
      <c r="F45" s="256"/>
      <c r="G45" s="256"/>
      <c r="H45" s="256"/>
      <c r="I45" s="256"/>
    </row>
    <row r="46" spans="1:9">
      <c r="A46" s="450">
        <v>13010153002</v>
      </c>
      <c r="B46" s="451" t="s">
        <v>1065</v>
      </c>
      <c r="C46" s="346" t="s">
        <v>180</v>
      </c>
      <c r="D46" s="256" t="s">
        <v>828</v>
      </c>
      <c r="E46" s="452"/>
      <c r="F46" s="256"/>
      <c r="G46" s="256"/>
      <c r="H46" s="256"/>
      <c r="I46" s="256"/>
    </row>
    <row r="47" spans="1:9">
      <c r="A47" s="450">
        <v>13010155001</v>
      </c>
      <c r="B47" s="451" t="s">
        <v>1066</v>
      </c>
      <c r="C47" s="346" t="s">
        <v>180</v>
      </c>
      <c r="D47" s="256" t="s">
        <v>828</v>
      </c>
      <c r="E47" s="452"/>
      <c r="F47" s="256"/>
      <c r="G47" s="256"/>
      <c r="H47" s="256"/>
      <c r="I47" s="256"/>
    </row>
    <row r="48" spans="1:9">
      <c r="A48" s="450">
        <v>13010155002</v>
      </c>
      <c r="B48" s="451" t="s">
        <v>1067</v>
      </c>
      <c r="C48" s="346" t="s">
        <v>180</v>
      </c>
      <c r="D48" s="256" t="s">
        <v>828</v>
      </c>
      <c r="E48" s="452"/>
      <c r="F48" s="256"/>
      <c r="G48" s="256"/>
      <c r="H48" s="256"/>
      <c r="I48" s="256"/>
    </row>
    <row r="49" spans="1:9">
      <c r="A49" s="450">
        <v>130101630011</v>
      </c>
      <c r="B49" s="451" t="s">
        <v>88</v>
      </c>
      <c r="C49" s="346" t="s">
        <v>181</v>
      </c>
      <c r="D49" s="256"/>
      <c r="E49" s="452" t="s">
        <v>88</v>
      </c>
      <c r="F49" s="256"/>
      <c r="G49" s="256"/>
      <c r="H49" s="256"/>
      <c r="I49" s="256"/>
    </row>
    <row r="50" spans="1:9">
      <c r="A50" s="450">
        <v>130101630012</v>
      </c>
      <c r="B50" s="451" t="s">
        <v>89</v>
      </c>
      <c r="C50" s="346" t="s">
        <v>181</v>
      </c>
      <c r="D50" s="256"/>
      <c r="E50" s="452" t="s">
        <v>1316</v>
      </c>
      <c r="F50" s="256"/>
      <c r="G50" s="256"/>
      <c r="H50" s="256"/>
      <c r="I50" s="256"/>
    </row>
    <row r="51" spans="1:9">
      <c r="A51" s="450">
        <v>130101630013</v>
      </c>
      <c r="B51" s="451" t="s">
        <v>90</v>
      </c>
      <c r="C51" s="346" t="s">
        <v>181</v>
      </c>
      <c r="D51" s="256"/>
      <c r="E51" s="452" t="s">
        <v>90</v>
      </c>
      <c r="F51" s="256"/>
      <c r="G51" s="256"/>
      <c r="H51" s="256"/>
      <c r="I51" s="256"/>
    </row>
    <row r="52" spans="1:9">
      <c r="A52" s="450">
        <v>130101630014</v>
      </c>
      <c r="B52" s="451" t="s">
        <v>1068</v>
      </c>
      <c r="C52" s="346" t="s">
        <v>181</v>
      </c>
      <c r="D52" s="256"/>
      <c r="E52" s="452" t="s">
        <v>182</v>
      </c>
      <c r="F52" s="256"/>
      <c r="G52" s="256"/>
      <c r="H52" s="256"/>
      <c r="I52" s="256"/>
    </row>
    <row r="53" spans="1:9">
      <c r="A53" s="450">
        <v>130101630031</v>
      </c>
      <c r="B53" s="451" t="s">
        <v>1069</v>
      </c>
      <c r="C53" s="346" t="s">
        <v>180</v>
      </c>
      <c r="D53" s="256" t="s">
        <v>828</v>
      </c>
      <c r="E53" s="452"/>
      <c r="F53" s="256"/>
      <c r="G53" s="256"/>
      <c r="H53" s="256"/>
      <c r="I53" s="256"/>
    </row>
    <row r="54" spans="1:9">
      <c r="A54" s="450">
        <v>130101650011</v>
      </c>
      <c r="B54" s="451" t="s">
        <v>833</v>
      </c>
      <c r="C54" s="346" t="s">
        <v>183</v>
      </c>
      <c r="D54" s="256" t="s">
        <v>183</v>
      </c>
      <c r="E54" s="452" t="s">
        <v>747</v>
      </c>
      <c r="F54" s="256"/>
      <c r="G54" s="256"/>
      <c r="H54" s="256"/>
      <c r="I54" s="256"/>
    </row>
    <row r="55" spans="1:9">
      <c r="A55" s="450">
        <v>130101650012</v>
      </c>
      <c r="B55" s="451" t="s">
        <v>834</v>
      </c>
      <c r="C55" s="346" t="s">
        <v>183</v>
      </c>
      <c r="D55" s="256" t="s">
        <v>183</v>
      </c>
      <c r="E55" s="452" t="s">
        <v>747</v>
      </c>
      <c r="F55" s="256"/>
      <c r="G55" s="256"/>
      <c r="H55" s="256"/>
      <c r="I55" s="256"/>
    </row>
    <row r="56" spans="1:9">
      <c r="A56" s="450">
        <v>130101650021</v>
      </c>
      <c r="B56" s="451" t="s">
        <v>1070</v>
      </c>
      <c r="C56" s="346" t="s">
        <v>183</v>
      </c>
      <c r="D56" s="256" t="s">
        <v>183</v>
      </c>
      <c r="E56" s="452" t="s">
        <v>747</v>
      </c>
      <c r="F56" s="256"/>
      <c r="G56" s="256"/>
      <c r="H56" s="256"/>
      <c r="I56" s="256"/>
    </row>
    <row r="57" spans="1:9">
      <c r="A57" s="450">
        <v>130101721</v>
      </c>
      <c r="B57" s="451" t="s">
        <v>87</v>
      </c>
      <c r="C57" s="345" t="s">
        <v>181</v>
      </c>
      <c r="D57" s="256"/>
      <c r="E57" s="452" t="s">
        <v>162</v>
      </c>
      <c r="F57" s="256"/>
      <c r="G57" s="256"/>
      <c r="H57" s="256"/>
      <c r="I57" s="256"/>
    </row>
    <row r="58" spans="1:9">
      <c r="A58" s="450">
        <v>130101722</v>
      </c>
      <c r="B58" s="451" t="s">
        <v>162</v>
      </c>
      <c r="C58" s="345" t="s">
        <v>180</v>
      </c>
      <c r="D58" s="256" t="s">
        <v>830</v>
      </c>
      <c r="E58" s="452"/>
      <c r="F58" s="256"/>
      <c r="G58" s="256"/>
      <c r="H58" s="256"/>
      <c r="I58" s="256"/>
    </row>
    <row r="59" spans="1:9">
      <c r="A59" s="450">
        <v>130101723</v>
      </c>
      <c r="B59" s="451" t="s">
        <v>107</v>
      </c>
      <c r="C59" s="345" t="s">
        <v>181</v>
      </c>
      <c r="D59" s="256"/>
      <c r="E59" s="452" t="s">
        <v>107</v>
      </c>
      <c r="F59" s="256"/>
      <c r="G59" s="256"/>
      <c r="H59" s="256"/>
      <c r="I59" s="256"/>
    </row>
    <row r="60" spans="1:9">
      <c r="A60" s="450">
        <v>130101724</v>
      </c>
      <c r="B60" s="451" t="s">
        <v>681</v>
      </c>
      <c r="C60" s="345" t="s">
        <v>181</v>
      </c>
      <c r="D60" s="256"/>
      <c r="E60" s="452" t="s">
        <v>681</v>
      </c>
      <c r="F60" s="256"/>
      <c r="G60" s="256"/>
      <c r="H60" s="256"/>
      <c r="I60" s="256"/>
    </row>
    <row r="61" spans="1:9">
      <c r="A61" s="450">
        <v>130201730011</v>
      </c>
      <c r="B61" s="451" t="s">
        <v>1071</v>
      </c>
      <c r="C61" s="346" t="s">
        <v>180</v>
      </c>
      <c r="D61" s="256" t="s">
        <v>828</v>
      </c>
      <c r="E61" s="452"/>
      <c r="F61" s="256"/>
      <c r="G61" s="256"/>
      <c r="H61" s="256"/>
      <c r="I61" s="256"/>
    </row>
    <row r="62" spans="1:9">
      <c r="A62" s="450">
        <v>130201730012</v>
      </c>
      <c r="B62" s="451" t="s">
        <v>1072</v>
      </c>
      <c r="C62" s="346" t="s">
        <v>180</v>
      </c>
      <c r="D62" s="256" t="s">
        <v>830</v>
      </c>
      <c r="E62" s="452"/>
      <c r="F62" s="256"/>
      <c r="G62" s="256"/>
      <c r="H62" s="256"/>
      <c r="I62" s="256"/>
    </row>
    <row r="63" spans="1:9">
      <c r="A63" s="450">
        <v>130201730031</v>
      </c>
      <c r="B63" s="451" t="s">
        <v>1073</v>
      </c>
      <c r="C63" s="346" t="s">
        <v>180</v>
      </c>
      <c r="D63" s="256" t="s">
        <v>828</v>
      </c>
      <c r="E63" s="452"/>
      <c r="F63" s="256"/>
      <c r="G63" s="256"/>
      <c r="H63" s="256"/>
      <c r="I63" s="256"/>
    </row>
    <row r="64" spans="1:9">
      <c r="A64" s="450">
        <v>130201730032</v>
      </c>
      <c r="B64" s="451" t="s">
        <v>1074</v>
      </c>
      <c r="C64" s="346" t="s">
        <v>180</v>
      </c>
      <c r="D64" s="256" t="s">
        <v>830</v>
      </c>
      <c r="E64" s="452"/>
      <c r="F64" s="256"/>
      <c r="G64" s="256"/>
      <c r="H64" s="256"/>
      <c r="I64" s="256"/>
    </row>
    <row r="65" spans="1:9">
      <c r="A65" s="450">
        <v>130201750022</v>
      </c>
      <c r="B65" s="451" t="s">
        <v>1075</v>
      </c>
      <c r="C65" s="346" t="s">
        <v>180</v>
      </c>
      <c r="D65" s="256" t="s">
        <v>830</v>
      </c>
      <c r="E65" s="452"/>
      <c r="F65" s="256"/>
      <c r="G65" s="256"/>
      <c r="H65" s="256"/>
      <c r="I65" s="256"/>
    </row>
    <row r="66" spans="1:9">
      <c r="A66" s="450">
        <v>130401870011</v>
      </c>
      <c r="B66" s="451" t="s">
        <v>837</v>
      </c>
      <c r="C66" s="345" t="s">
        <v>184</v>
      </c>
      <c r="D66" s="256"/>
      <c r="E66" s="452" t="s">
        <v>588</v>
      </c>
      <c r="F66" s="256"/>
      <c r="G66" s="256"/>
      <c r="H66" s="256"/>
      <c r="I66" s="256"/>
    </row>
    <row r="67" spans="1:9">
      <c r="A67" s="450">
        <v>130401870012</v>
      </c>
      <c r="B67" s="451" t="s">
        <v>1076</v>
      </c>
      <c r="C67" s="345" t="s">
        <v>184</v>
      </c>
      <c r="D67" s="256"/>
      <c r="E67" s="452" t="s">
        <v>588</v>
      </c>
      <c r="F67" s="256"/>
      <c r="G67" s="256"/>
      <c r="H67" s="256"/>
      <c r="I67" s="256"/>
    </row>
    <row r="68" spans="1:9">
      <c r="A68" s="450">
        <v>130401870021</v>
      </c>
      <c r="B68" s="451" t="s">
        <v>840</v>
      </c>
      <c r="C68" s="345" t="s">
        <v>184</v>
      </c>
      <c r="D68" s="256"/>
      <c r="E68" s="452" t="s">
        <v>588</v>
      </c>
      <c r="F68" s="256"/>
      <c r="G68" s="256"/>
      <c r="H68" s="256"/>
      <c r="I68" s="256"/>
    </row>
    <row r="69" spans="1:9">
      <c r="A69" s="450">
        <v>130401870031</v>
      </c>
      <c r="B69" s="451" t="s">
        <v>1077</v>
      </c>
      <c r="C69" s="345" t="s">
        <v>184</v>
      </c>
      <c r="D69" s="256"/>
      <c r="E69" s="452" t="s">
        <v>588</v>
      </c>
      <c r="F69" s="256"/>
      <c r="G69" s="256"/>
      <c r="H69" s="256"/>
      <c r="I69" s="256"/>
    </row>
    <row r="70" spans="1:9">
      <c r="A70" s="450">
        <v>13040191001</v>
      </c>
      <c r="B70" s="451" t="s">
        <v>835</v>
      </c>
      <c r="C70" s="345" t="s">
        <v>184</v>
      </c>
      <c r="D70" s="256"/>
      <c r="E70" s="452" t="s">
        <v>91</v>
      </c>
      <c r="F70" s="256"/>
      <c r="G70" s="256"/>
      <c r="H70" s="256"/>
      <c r="I70" s="256"/>
    </row>
    <row r="71" spans="1:9">
      <c r="A71" s="450">
        <v>13040191002</v>
      </c>
      <c r="B71" s="451" t="s">
        <v>1078</v>
      </c>
      <c r="C71" s="345" t="s">
        <v>184</v>
      </c>
      <c r="D71" s="256"/>
      <c r="E71" s="452"/>
      <c r="F71" s="256"/>
      <c r="G71" s="256"/>
      <c r="H71" s="256"/>
      <c r="I71" s="256"/>
    </row>
    <row r="72" spans="1:9">
      <c r="A72" s="450">
        <v>13040191004</v>
      </c>
      <c r="B72" s="451" t="s">
        <v>836</v>
      </c>
      <c r="C72" s="345" t="s">
        <v>184</v>
      </c>
      <c r="D72" s="256"/>
      <c r="E72" s="452" t="s">
        <v>185</v>
      </c>
      <c r="F72" s="256"/>
      <c r="G72" s="256"/>
      <c r="H72" s="256"/>
      <c r="I72" s="256"/>
    </row>
    <row r="73" spans="1:9">
      <c r="A73" s="450">
        <v>13040191005</v>
      </c>
      <c r="B73" s="451" t="s">
        <v>1079</v>
      </c>
      <c r="C73" s="345" t="s">
        <v>184</v>
      </c>
      <c r="D73" s="256"/>
      <c r="E73" s="452"/>
      <c r="F73" s="256"/>
      <c r="G73" s="256"/>
      <c r="H73" s="256"/>
      <c r="I73" s="256"/>
    </row>
    <row r="74" spans="1:9">
      <c r="A74" s="450">
        <v>13040191008</v>
      </c>
      <c r="B74" s="451" t="s">
        <v>172</v>
      </c>
      <c r="C74" s="345" t="s">
        <v>184</v>
      </c>
      <c r="D74" s="256"/>
      <c r="E74" s="452" t="s">
        <v>172</v>
      </c>
      <c r="F74" s="256"/>
      <c r="G74" s="256"/>
      <c r="H74" s="256"/>
      <c r="I74" s="256"/>
    </row>
    <row r="75" spans="1:9">
      <c r="A75" s="450">
        <v>13040195001</v>
      </c>
      <c r="B75" s="451" t="s">
        <v>866</v>
      </c>
      <c r="C75" s="345" t="s">
        <v>192</v>
      </c>
      <c r="D75" s="256"/>
      <c r="E75" s="452" t="s">
        <v>104</v>
      </c>
      <c r="F75" s="256"/>
      <c r="G75" s="256"/>
      <c r="H75" s="256"/>
      <c r="I75" s="256"/>
    </row>
    <row r="76" spans="1:9">
      <c r="A76" s="450">
        <v>130401970011</v>
      </c>
      <c r="B76" s="451" t="s">
        <v>1080</v>
      </c>
      <c r="C76" s="256"/>
      <c r="D76" s="256"/>
      <c r="E76" s="452"/>
      <c r="F76" s="256"/>
      <c r="G76" s="256"/>
      <c r="H76" s="256"/>
      <c r="I76" s="256"/>
    </row>
    <row r="77" spans="1:9">
      <c r="A77" s="450">
        <v>130401970012</v>
      </c>
      <c r="B77" s="451" t="s">
        <v>843</v>
      </c>
      <c r="C77" s="345" t="s">
        <v>184</v>
      </c>
      <c r="D77" s="256"/>
      <c r="E77" s="452" t="s">
        <v>966</v>
      </c>
      <c r="F77" s="256"/>
      <c r="G77" s="256"/>
      <c r="H77" s="256"/>
      <c r="I77" s="256"/>
    </row>
    <row r="78" spans="1:9">
      <c r="A78" s="450">
        <v>130401970041</v>
      </c>
      <c r="B78" s="451" t="s">
        <v>845</v>
      </c>
      <c r="C78" s="345" t="s">
        <v>184</v>
      </c>
      <c r="D78" s="256"/>
      <c r="E78" s="452" t="s">
        <v>186</v>
      </c>
      <c r="F78" s="256"/>
      <c r="G78" s="256"/>
      <c r="H78" s="256"/>
      <c r="I78" s="256"/>
    </row>
    <row r="79" spans="1:9">
      <c r="A79" s="450">
        <v>130401970072</v>
      </c>
      <c r="B79" s="451" t="s">
        <v>163</v>
      </c>
      <c r="C79" s="345" t="s">
        <v>184</v>
      </c>
      <c r="D79" s="256"/>
      <c r="E79" s="452" t="s">
        <v>163</v>
      </c>
      <c r="F79" s="256"/>
      <c r="G79" s="256"/>
      <c r="H79" s="256"/>
      <c r="I79" s="256"/>
    </row>
    <row r="80" spans="1:9">
      <c r="A80" s="450">
        <v>130401970081</v>
      </c>
      <c r="B80" s="451" t="s">
        <v>1081</v>
      </c>
      <c r="C80" s="256"/>
      <c r="D80" s="256"/>
      <c r="E80" s="452"/>
      <c r="F80" s="256"/>
      <c r="G80" s="256"/>
      <c r="H80" s="256"/>
      <c r="I80" s="256"/>
    </row>
    <row r="81" spans="1:9">
      <c r="A81" s="450">
        <v>130401970101</v>
      </c>
      <c r="B81" s="451" t="s">
        <v>93</v>
      </c>
      <c r="C81" s="345" t="s">
        <v>184</v>
      </c>
      <c r="D81" s="256"/>
      <c r="E81" s="452" t="s">
        <v>93</v>
      </c>
      <c r="F81" s="256"/>
      <c r="G81" s="256"/>
      <c r="H81" s="256"/>
      <c r="I81" s="256"/>
    </row>
    <row r="82" spans="1:9">
      <c r="A82" s="450">
        <v>130401970102</v>
      </c>
      <c r="B82" s="451" t="s">
        <v>92</v>
      </c>
      <c r="C82" s="345" t="s">
        <v>184</v>
      </c>
      <c r="D82" s="256"/>
      <c r="E82" s="452" t="s">
        <v>92</v>
      </c>
      <c r="F82" s="256"/>
      <c r="G82" s="256"/>
      <c r="H82" s="256"/>
      <c r="I82" s="256"/>
    </row>
    <row r="83" spans="1:9">
      <c r="A83" s="450">
        <v>130401970104</v>
      </c>
      <c r="B83" s="451" t="s">
        <v>173</v>
      </c>
      <c r="C83" s="345" t="s">
        <v>184</v>
      </c>
      <c r="D83" s="256"/>
      <c r="E83" s="452" t="s">
        <v>173</v>
      </c>
      <c r="F83" s="256"/>
      <c r="G83" s="256"/>
      <c r="H83" s="256"/>
      <c r="I83" s="256"/>
    </row>
    <row r="84" spans="1:9">
      <c r="A84" s="450">
        <v>1304019701101</v>
      </c>
      <c r="B84" s="451" t="s">
        <v>1082</v>
      </c>
      <c r="C84" s="345" t="s">
        <v>184</v>
      </c>
      <c r="D84" s="256"/>
      <c r="E84" s="452" t="s">
        <v>966</v>
      </c>
      <c r="F84" s="256"/>
      <c r="G84" s="256"/>
      <c r="H84" s="256"/>
      <c r="I84" s="256"/>
    </row>
    <row r="85" spans="1:9">
      <c r="A85" s="450">
        <v>1304019701102</v>
      </c>
      <c r="B85" s="451" t="s">
        <v>1083</v>
      </c>
      <c r="C85" s="345" t="s">
        <v>184</v>
      </c>
      <c r="D85" s="256"/>
      <c r="E85" s="452" t="s">
        <v>966</v>
      </c>
      <c r="F85" s="256"/>
      <c r="G85" s="256"/>
      <c r="H85" s="256"/>
      <c r="I85" s="256"/>
    </row>
    <row r="86" spans="1:9">
      <c r="A86" s="450">
        <v>130802130011</v>
      </c>
      <c r="B86" s="451" t="s">
        <v>803</v>
      </c>
      <c r="C86" s="345" t="s">
        <v>178</v>
      </c>
      <c r="D86" s="256"/>
      <c r="E86" s="452"/>
      <c r="F86" s="256"/>
      <c r="G86" s="256"/>
      <c r="H86" s="256"/>
      <c r="I86" s="256"/>
    </row>
    <row r="87" spans="1:9">
      <c r="A87" s="450">
        <v>130802130012</v>
      </c>
      <c r="B87" s="451" t="s">
        <v>1084</v>
      </c>
      <c r="C87" s="345" t="s">
        <v>178</v>
      </c>
      <c r="D87" s="256"/>
      <c r="E87" s="452"/>
      <c r="F87" s="256"/>
      <c r="G87" s="256"/>
      <c r="H87" s="256"/>
      <c r="I87" s="256"/>
    </row>
    <row r="88" spans="1:9">
      <c r="A88" s="450">
        <v>130802130021</v>
      </c>
      <c r="B88" s="451" t="s">
        <v>813</v>
      </c>
      <c r="C88" s="345" t="s">
        <v>178</v>
      </c>
      <c r="D88" s="256"/>
      <c r="E88" s="452"/>
      <c r="F88" s="256"/>
      <c r="G88" s="256"/>
      <c r="H88" s="256"/>
      <c r="I88" s="256"/>
    </row>
    <row r="89" spans="1:9">
      <c r="A89" s="450">
        <v>130802130022</v>
      </c>
      <c r="B89" s="451" t="s">
        <v>1085</v>
      </c>
      <c r="C89" s="345" t="s">
        <v>178</v>
      </c>
      <c r="D89" s="256"/>
      <c r="E89" s="452"/>
      <c r="F89" s="256"/>
      <c r="G89" s="256"/>
      <c r="H89" s="256"/>
      <c r="I89" s="256"/>
    </row>
    <row r="90" spans="1:9">
      <c r="A90" s="450">
        <v>130802130031</v>
      </c>
      <c r="B90" s="451" t="s">
        <v>806</v>
      </c>
      <c r="C90" s="345" t="s">
        <v>178</v>
      </c>
      <c r="D90" s="256" t="s">
        <v>1312</v>
      </c>
      <c r="E90" s="452"/>
      <c r="F90" s="256"/>
      <c r="G90" s="256"/>
      <c r="H90" s="256"/>
      <c r="I90" s="256"/>
    </row>
    <row r="91" spans="1:9">
      <c r="A91" s="450">
        <v>130802130032</v>
      </c>
      <c r="B91" s="451" t="s">
        <v>1086</v>
      </c>
      <c r="C91" s="345" t="s">
        <v>178</v>
      </c>
      <c r="D91" s="256" t="s">
        <v>1312</v>
      </c>
      <c r="E91" s="452"/>
      <c r="F91" s="256"/>
      <c r="G91" s="256"/>
      <c r="H91" s="256"/>
      <c r="I91" s="256"/>
    </row>
    <row r="92" spans="1:9">
      <c r="A92" s="450">
        <v>130802130041</v>
      </c>
      <c r="B92" s="451" t="s">
        <v>815</v>
      </c>
      <c r="C92" s="345" t="s">
        <v>178</v>
      </c>
      <c r="D92" s="256" t="s">
        <v>1312</v>
      </c>
      <c r="E92" s="452"/>
      <c r="F92" s="256"/>
      <c r="G92" s="256"/>
      <c r="H92" s="256"/>
      <c r="I92" s="256"/>
    </row>
    <row r="93" spans="1:9">
      <c r="A93" s="450">
        <v>130802130042</v>
      </c>
      <c r="B93" s="451" t="s">
        <v>817</v>
      </c>
      <c r="C93" s="345" t="s">
        <v>178</v>
      </c>
      <c r="D93" s="256" t="s">
        <v>1312</v>
      </c>
      <c r="E93" s="452"/>
      <c r="F93" s="256"/>
      <c r="G93" s="256"/>
      <c r="H93" s="256"/>
      <c r="I93" s="256"/>
    </row>
    <row r="94" spans="1:9">
      <c r="A94" s="450">
        <v>130802130051</v>
      </c>
      <c r="B94" s="451" t="s">
        <v>808</v>
      </c>
      <c r="C94" s="345" t="s">
        <v>178</v>
      </c>
      <c r="D94" s="256" t="s">
        <v>1312</v>
      </c>
      <c r="E94" s="452"/>
      <c r="F94" s="256"/>
      <c r="G94" s="256"/>
      <c r="H94" s="256"/>
      <c r="I94" s="256"/>
    </row>
    <row r="95" spans="1:9">
      <c r="A95" s="450">
        <v>130802130052</v>
      </c>
      <c r="B95" s="451" t="s">
        <v>1087</v>
      </c>
      <c r="C95" s="345" t="s">
        <v>178</v>
      </c>
      <c r="D95" s="256" t="s">
        <v>1312</v>
      </c>
      <c r="E95" s="452"/>
      <c r="F95" s="256"/>
      <c r="G95" s="256"/>
      <c r="H95" s="256"/>
      <c r="I95" s="256"/>
    </row>
    <row r="96" spans="1:9">
      <c r="A96" s="450">
        <v>130802130061</v>
      </c>
      <c r="B96" s="451" t="s">
        <v>819</v>
      </c>
      <c r="C96" s="345" t="s">
        <v>178</v>
      </c>
      <c r="D96" s="256" t="s">
        <v>1312</v>
      </c>
      <c r="E96" s="452"/>
      <c r="F96" s="256"/>
      <c r="G96" s="256"/>
      <c r="H96" s="256"/>
      <c r="I96" s="256"/>
    </row>
    <row r="97" spans="1:9">
      <c r="A97" s="450">
        <v>130802130062</v>
      </c>
      <c r="B97" s="451" t="s">
        <v>1088</v>
      </c>
      <c r="C97" s="345" t="s">
        <v>178</v>
      </c>
      <c r="D97" s="256" t="s">
        <v>1312</v>
      </c>
      <c r="E97" s="452"/>
      <c r="F97" s="256"/>
      <c r="G97" s="256"/>
      <c r="H97" s="256"/>
      <c r="I97" s="256"/>
    </row>
    <row r="98" spans="1:9">
      <c r="A98" s="450">
        <v>130802130071</v>
      </c>
      <c r="B98" s="451" t="s">
        <v>810</v>
      </c>
      <c r="C98" s="345" t="s">
        <v>178</v>
      </c>
      <c r="D98" s="256" t="s">
        <v>1312</v>
      </c>
      <c r="E98" s="452"/>
      <c r="F98" s="256"/>
      <c r="G98" s="256"/>
      <c r="H98" s="256"/>
      <c r="I98" s="256"/>
    </row>
    <row r="99" spans="1:9">
      <c r="A99" s="450">
        <v>130802130072</v>
      </c>
      <c r="B99" s="451" t="s">
        <v>1089</v>
      </c>
      <c r="C99" s="345" t="s">
        <v>178</v>
      </c>
      <c r="D99" s="256" t="s">
        <v>1312</v>
      </c>
      <c r="E99" s="452"/>
      <c r="F99" s="256"/>
      <c r="G99" s="256"/>
      <c r="H99" s="256"/>
      <c r="I99" s="256"/>
    </row>
    <row r="100" spans="1:9">
      <c r="A100" s="450">
        <v>130802130081</v>
      </c>
      <c r="B100" s="451" t="s">
        <v>820</v>
      </c>
      <c r="C100" s="345" t="s">
        <v>178</v>
      </c>
      <c r="D100" s="256" t="s">
        <v>1312</v>
      </c>
      <c r="E100" s="452"/>
      <c r="F100" s="256"/>
      <c r="G100" s="256"/>
      <c r="H100" s="256"/>
      <c r="I100" s="256"/>
    </row>
    <row r="101" spans="1:9">
      <c r="A101" s="450">
        <v>130802130082</v>
      </c>
      <c r="B101" s="451" t="s">
        <v>1090</v>
      </c>
      <c r="C101" s="345" t="s">
        <v>178</v>
      </c>
      <c r="D101" s="256" t="s">
        <v>1312</v>
      </c>
      <c r="E101" s="452"/>
      <c r="F101" s="256"/>
      <c r="G101" s="256"/>
      <c r="H101" s="256"/>
      <c r="I101" s="256"/>
    </row>
    <row r="102" spans="1:9">
      <c r="A102" s="450">
        <v>130802130111</v>
      </c>
      <c r="B102" s="451" t="s">
        <v>1091</v>
      </c>
      <c r="C102" s="345" t="s">
        <v>178</v>
      </c>
      <c r="D102" s="256" t="s">
        <v>1312</v>
      </c>
      <c r="E102" s="452"/>
      <c r="F102" s="256"/>
      <c r="G102" s="256"/>
      <c r="H102" s="256"/>
      <c r="I102" s="256"/>
    </row>
    <row r="103" spans="1:9">
      <c r="A103" s="450">
        <v>130802130121</v>
      </c>
      <c r="B103" s="451" t="s">
        <v>1092</v>
      </c>
      <c r="C103" s="345" t="s">
        <v>178</v>
      </c>
      <c r="D103" s="256" t="s">
        <v>1312</v>
      </c>
      <c r="E103" s="452"/>
      <c r="F103" s="256"/>
      <c r="G103" s="256"/>
      <c r="H103" s="256"/>
      <c r="I103" s="256"/>
    </row>
    <row r="104" spans="1:9">
      <c r="A104" s="450">
        <v>130802150011</v>
      </c>
      <c r="B104" s="451" t="s">
        <v>1093</v>
      </c>
      <c r="C104" s="345" t="s">
        <v>178</v>
      </c>
      <c r="D104" s="256"/>
      <c r="E104" s="452"/>
      <c r="F104" s="256"/>
      <c r="G104" s="256"/>
      <c r="H104" s="256"/>
      <c r="I104" s="256"/>
    </row>
    <row r="105" spans="1:9">
      <c r="A105" s="450">
        <v>130802150012</v>
      </c>
      <c r="B105" s="451" t="s">
        <v>1094</v>
      </c>
      <c r="C105" s="345" t="s">
        <v>178</v>
      </c>
      <c r="D105" s="256"/>
      <c r="E105" s="452"/>
      <c r="F105" s="256"/>
      <c r="G105" s="256"/>
      <c r="H105" s="256"/>
      <c r="I105" s="256"/>
    </row>
    <row r="106" spans="1:9">
      <c r="A106" s="450">
        <v>130802150021</v>
      </c>
      <c r="B106" s="451" t="s">
        <v>1095</v>
      </c>
      <c r="C106" s="345" t="s">
        <v>178</v>
      </c>
      <c r="D106" s="256"/>
      <c r="E106" s="452"/>
      <c r="F106" s="256"/>
      <c r="G106" s="256"/>
      <c r="H106" s="256"/>
      <c r="I106" s="256"/>
    </row>
    <row r="107" spans="1:9">
      <c r="A107" s="450">
        <v>130802150022</v>
      </c>
      <c r="B107" s="451" t="s">
        <v>1096</v>
      </c>
      <c r="C107" s="345" t="s">
        <v>178</v>
      </c>
      <c r="D107" s="256"/>
      <c r="E107" s="452"/>
      <c r="F107" s="256"/>
      <c r="G107" s="256"/>
      <c r="H107" s="256"/>
      <c r="I107" s="256"/>
    </row>
    <row r="108" spans="1:9">
      <c r="A108" s="450">
        <v>130802150031</v>
      </c>
      <c r="B108" s="451" t="s">
        <v>1097</v>
      </c>
      <c r="C108" s="345" t="s">
        <v>178</v>
      </c>
      <c r="D108" s="256" t="s">
        <v>1312</v>
      </c>
      <c r="E108" s="452"/>
      <c r="F108" s="256"/>
      <c r="G108" s="256"/>
      <c r="H108" s="256"/>
      <c r="I108" s="256"/>
    </row>
    <row r="109" spans="1:9">
      <c r="A109" s="450">
        <v>130802150032</v>
      </c>
      <c r="B109" s="451" t="s">
        <v>811</v>
      </c>
      <c r="C109" s="345" t="s">
        <v>178</v>
      </c>
      <c r="D109" s="256" t="s">
        <v>1312</v>
      </c>
      <c r="E109" s="452"/>
      <c r="F109" s="256"/>
      <c r="G109" s="256"/>
      <c r="H109" s="256"/>
      <c r="I109" s="256"/>
    </row>
    <row r="110" spans="1:9">
      <c r="A110" s="450">
        <v>130802150042</v>
      </c>
      <c r="B110" s="451" t="s">
        <v>821</v>
      </c>
      <c r="C110" s="345" t="s">
        <v>178</v>
      </c>
      <c r="D110" s="256" t="s">
        <v>1312</v>
      </c>
      <c r="E110" s="452"/>
      <c r="F110" s="256"/>
      <c r="G110" s="256"/>
      <c r="H110" s="256"/>
      <c r="I110" s="256"/>
    </row>
    <row r="111" spans="1:9">
      <c r="A111" s="450">
        <v>130802150072</v>
      </c>
      <c r="B111" s="451" t="s">
        <v>1089</v>
      </c>
      <c r="C111" s="345" t="s">
        <v>178</v>
      </c>
      <c r="D111" s="256" t="s">
        <v>1312</v>
      </c>
      <c r="E111" s="452"/>
      <c r="F111" s="256"/>
      <c r="G111" s="256"/>
      <c r="H111" s="256"/>
      <c r="I111" s="256"/>
    </row>
    <row r="112" spans="1:9">
      <c r="A112" s="450">
        <v>130802150082</v>
      </c>
      <c r="B112" s="451" t="s">
        <v>1098</v>
      </c>
      <c r="C112" s="345" t="s">
        <v>178</v>
      </c>
      <c r="D112" s="256" t="s">
        <v>1312</v>
      </c>
      <c r="E112" s="452"/>
      <c r="F112" s="256"/>
      <c r="G112" s="256"/>
      <c r="H112" s="256"/>
      <c r="I112" s="256"/>
    </row>
    <row r="113" spans="1:9">
      <c r="A113" s="450">
        <v>13080217001</v>
      </c>
      <c r="B113" s="451" t="s">
        <v>978</v>
      </c>
      <c r="C113" s="345" t="s">
        <v>178</v>
      </c>
      <c r="D113" s="256" t="s">
        <v>1312</v>
      </c>
      <c r="E113" s="452"/>
      <c r="F113" s="256"/>
      <c r="G113" s="256"/>
      <c r="H113" s="256"/>
      <c r="I113" s="256"/>
    </row>
    <row r="114" spans="1:9">
      <c r="A114" s="450">
        <v>13080217002</v>
      </c>
      <c r="B114" s="451" t="s">
        <v>979</v>
      </c>
      <c r="C114" s="345" t="s">
        <v>178</v>
      </c>
      <c r="D114" s="256" t="s">
        <v>274</v>
      </c>
      <c r="E114" s="452"/>
      <c r="F114" s="256"/>
      <c r="G114" s="256"/>
      <c r="H114" s="256"/>
      <c r="I114" s="256"/>
    </row>
    <row r="115" spans="1:9">
      <c r="A115" s="450">
        <v>14010225006</v>
      </c>
      <c r="B115" s="451" t="s">
        <v>847</v>
      </c>
      <c r="C115" s="346" t="s">
        <v>189</v>
      </c>
      <c r="D115" s="256"/>
      <c r="E115" s="452"/>
      <c r="F115" s="256"/>
      <c r="G115" s="256"/>
      <c r="H115" s="256"/>
      <c r="I115" s="256"/>
    </row>
    <row r="116" spans="1:9">
      <c r="A116" s="450">
        <v>14010225007</v>
      </c>
      <c r="B116" s="451" t="s">
        <v>852</v>
      </c>
      <c r="C116" s="346" t="s">
        <v>190</v>
      </c>
      <c r="D116" s="256"/>
      <c r="E116" s="452"/>
      <c r="F116" s="256"/>
      <c r="G116" s="256"/>
      <c r="H116" s="256"/>
      <c r="I116" s="256"/>
    </row>
    <row r="117" spans="1:9">
      <c r="A117" s="450">
        <v>14010225008</v>
      </c>
      <c r="B117" s="451" t="s">
        <v>848</v>
      </c>
      <c r="C117" s="346" t="s">
        <v>189</v>
      </c>
      <c r="D117" s="256"/>
      <c r="E117" s="452"/>
      <c r="F117" s="256"/>
      <c r="G117" s="256"/>
      <c r="H117" s="256"/>
      <c r="I117" s="256"/>
    </row>
    <row r="118" spans="1:9">
      <c r="A118" s="450">
        <v>14010225009</v>
      </c>
      <c r="B118" s="451" t="s">
        <v>853</v>
      </c>
      <c r="C118" s="346" t="s">
        <v>190</v>
      </c>
      <c r="D118" s="256"/>
      <c r="E118" s="452"/>
      <c r="F118" s="256"/>
      <c r="G118" s="256"/>
      <c r="H118" s="256"/>
      <c r="I118" s="256"/>
    </row>
    <row r="119" spans="1:9">
      <c r="A119" s="450">
        <v>14010225012</v>
      </c>
      <c r="B119" s="451" t="s">
        <v>97</v>
      </c>
      <c r="C119" s="346" t="s">
        <v>189</v>
      </c>
      <c r="D119" s="256"/>
      <c r="E119" s="452"/>
      <c r="F119" s="256"/>
      <c r="G119" s="256"/>
      <c r="H119" s="256"/>
      <c r="I119" s="256"/>
    </row>
    <row r="120" spans="1:9">
      <c r="A120" s="450">
        <v>14010225013</v>
      </c>
      <c r="B120" s="451" t="s">
        <v>850</v>
      </c>
      <c r="C120" s="346" t="s">
        <v>190</v>
      </c>
      <c r="D120" s="256"/>
      <c r="E120" s="452"/>
      <c r="F120" s="256"/>
      <c r="G120" s="256"/>
      <c r="H120" s="256"/>
      <c r="I120" s="256"/>
    </row>
    <row r="121" spans="1:9">
      <c r="A121" s="450">
        <v>14010225016</v>
      </c>
      <c r="B121" s="451" t="s">
        <v>849</v>
      </c>
      <c r="C121" s="346" t="s">
        <v>189</v>
      </c>
      <c r="D121" s="256"/>
      <c r="E121" s="452"/>
      <c r="F121" s="256"/>
      <c r="G121" s="256"/>
      <c r="H121" s="256"/>
      <c r="I121" s="256"/>
    </row>
    <row r="122" spans="1:9">
      <c r="A122" s="450">
        <v>14010225017</v>
      </c>
      <c r="B122" s="451" t="s">
        <v>855</v>
      </c>
      <c r="C122" s="346" t="s">
        <v>190</v>
      </c>
      <c r="D122" s="256"/>
      <c r="E122" s="452"/>
      <c r="F122" s="256"/>
      <c r="G122" s="256"/>
      <c r="H122" s="256"/>
      <c r="I122" s="256"/>
    </row>
    <row r="123" spans="1:9">
      <c r="A123" s="450">
        <v>15010227001</v>
      </c>
      <c r="B123" s="451" t="s">
        <v>858</v>
      </c>
      <c r="C123" s="256" t="s">
        <v>101</v>
      </c>
      <c r="D123" s="256"/>
      <c r="E123" s="452"/>
      <c r="F123" s="256"/>
      <c r="G123" s="256"/>
      <c r="H123" s="256"/>
      <c r="I123" s="256"/>
    </row>
    <row r="124" spans="1:9">
      <c r="A124" s="450">
        <v>15010227002</v>
      </c>
      <c r="B124" s="451" t="s">
        <v>856</v>
      </c>
      <c r="C124" s="345" t="s">
        <v>100</v>
      </c>
      <c r="D124" s="260"/>
      <c r="E124" s="452"/>
      <c r="F124" s="260"/>
      <c r="G124" s="260"/>
      <c r="H124" s="260"/>
      <c r="I124" s="260"/>
    </row>
    <row r="125" spans="1:9">
      <c r="A125" s="450">
        <v>15010227003</v>
      </c>
      <c r="B125" s="451" t="s">
        <v>857</v>
      </c>
      <c r="C125" s="345" t="s">
        <v>103</v>
      </c>
      <c r="D125" s="256"/>
      <c r="E125" s="452"/>
      <c r="F125" s="256"/>
      <c r="G125" s="256"/>
      <c r="H125" s="256"/>
      <c r="I125" s="256"/>
    </row>
    <row r="126" spans="1:9">
      <c r="A126" s="450">
        <v>15010227004</v>
      </c>
      <c r="B126" s="451" t="s">
        <v>859</v>
      </c>
      <c r="C126" s="345" t="s">
        <v>102</v>
      </c>
      <c r="D126" s="256"/>
      <c r="E126" s="452"/>
      <c r="F126" s="256"/>
      <c r="G126" s="256"/>
      <c r="H126" s="256"/>
      <c r="I126" s="256"/>
    </row>
    <row r="127" spans="1:9">
      <c r="A127" s="450">
        <v>15010227005</v>
      </c>
      <c r="B127" s="451" t="s">
        <v>860</v>
      </c>
      <c r="C127" s="345" t="s">
        <v>103</v>
      </c>
      <c r="D127" s="256"/>
      <c r="E127" s="452"/>
      <c r="F127" s="256"/>
      <c r="G127" s="256"/>
      <c r="H127" s="256"/>
      <c r="I127" s="256"/>
    </row>
    <row r="128" spans="1:9">
      <c r="A128" s="450">
        <v>15010227901</v>
      </c>
      <c r="B128" s="451" t="s">
        <v>862</v>
      </c>
      <c r="C128" s="345" t="s">
        <v>191</v>
      </c>
      <c r="D128" s="256"/>
      <c r="E128" s="452"/>
      <c r="F128" s="256"/>
      <c r="G128" s="256"/>
      <c r="H128" s="256"/>
      <c r="I128" s="256"/>
    </row>
    <row r="129" spans="1:9">
      <c r="A129" s="450">
        <v>15010227902</v>
      </c>
      <c r="B129" s="451" t="s">
        <v>861</v>
      </c>
      <c r="C129" s="345" t="s">
        <v>191</v>
      </c>
      <c r="D129" s="256"/>
      <c r="E129" s="452"/>
      <c r="F129" s="256"/>
      <c r="G129" s="256"/>
      <c r="H129" s="256"/>
      <c r="I129" s="256"/>
    </row>
    <row r="130" spans="1:9">
      <c r="A130" s="450">
        <v>15010227903</v>
      </c>
      <c r="B130" s="451" t="s">
        <v>864</v>
      </c>
      <c r="C130" s="345" t="s">
        <v>191</v>
      </c>
      <c r="D130" s="256"/>
      <c r="E130" s="452"/>
      <c r="F130" s="256"/>
      <c r="G130" s="256"/>
      <c r="H130" s="256"/>
      <c r="I130" s="256"/>
    </row>
    <row r="131" spans="1:9">
      <c r="A131" s="450">
        <v>15010227904</v>
      </c>
      <c r="B131" s="451" t="s">
        <v>863</v>
      </c>
      <c r="C131" s="345" t="s">
        <v>191</v>
      </c>
      <c r="D131" s="256"/>
      <c r="E131" s="452"/>
      <c r="F131" s="256"/>
      <c r="G131" s="256"/>
      <c r="H131" s="256"/>
      <c r="I131" s="256"/>
    </row>
    <row r="132" spans="1:9">
      <c r="A132" s="450">
        <v>1</v>
      </c>
      <c r="B132" s="451" t="s">
        <v>78</v>
      </c>
      <c r="C132" s="256"/>
      <c r="D132" s="256"/>
      <c r="E132" s="452"/>
      <c r="F132" s="256"/>
      <c r="G132" s="256"/>
      <c r="H132" s="256"/>
      <c r="I132" s="256"/>
    </row>
    <row r="133" spans="1:9">
      <c r="A133" s="450">
        <v>210101020011</v>
      </c>
      <c r="B133" s="451" t="s">
        <v>1099</v>
      </c>
      <c r="C133" s="345" t="s">
        <v>199</v>
      </c>
      <c r="D133" s="256" t="s">
        <v>434</v>
      </c>
      <c r="E133" s="452" t="s">
        <v>200</v>
      </c>
      <c r="F133" s="256"/>
      <c r="G133" s="256"/>
      <c r="H133" s="256"/>
      <c r="I133" s="256"/>
    </row>
    <row r="134" spans="1:9">
      <c r="A134" s="450">
        <v>210101020012</v>
      </c>
      <c r="B134" s="451" t="s">
        <v>1100</v>
      </c>
      <c r="C134" s="345" t="s">
        <v>199</v>
      </c>
      <c r="D134" s="256" t="s">
        <v>434</v>
      </c>
      <c r="E134" s="452" t="s">
        <v>201</v>
      </c>
      <c r="F134" s="256"/>
      <c r="G134" s="256"/>
      <c r="H134" s="256"/>
      <c r="I134" s="256"/>
    </row>
    <row r="135" spans="1:9">
      <c r="A135" s="450">
        <v>210101020013</v>
      </c>
      <c r="B135" s="451" t="s">
        <v>1101</v>
      </c>
      <c r="C135" s="345" t="s">
        <v>199</v>
      </c>
      <c r="D135" s="256" t="s">
        <v>434</v>
      </c>
      <c r="E135" s="452" t="s">
        <v>200</v>
      </c>
      <c r="F135" s="256"/>
      <c r="G135" s="256"/>
      <c r="H135" s="256"/>
      <c r="I135" s="256"/>
    </row>
    <row r="136" spans="1:9">
      <c r="A136" s="450">
        <v>210101020014</v>
      </c>
      <c r="B136" s="451" t="s">
        <v>1102</v>
      </c>
      <c r="C136" s="345" t="s">
        <v>199</v>
      </c>
      <c r="D136" s="256" t="s">
        <v>434</v>
      </c>
      <c r="E136" s="452" t="s">
        <v>201</v>
      </c>
      <c r="F136" s="256"/>
      <c r="G136" s="256"/>
      <c r="H136" s="256"/>
      <c r="I136" s="256"/>
    </row>
    <row r="137" spans="1:9">
      <c r="A137" s="450">
        <v>210101020021</v>
      </c>
      <c r="B137" s="451" t="s">
        <v>1103</v>
      </c>
      <c r="C137" s="345" t="s">
        <v>199</v>
      </c>
      <c r="D137" s="256" t="s">
        <v>434</v>
      </c>
      <c r="E137" s="452" t="s">
        <v>202</v>
      </c>
      <c r="F137" s="256"/>
      <c r="G137" s="256"/>
      <c r="H137" s="256"/>
      <c r="I137" s="256"/>
    </row>
    <row r="138" spans="1:9">
      <c r="A138" s="450">
        <v>210101020031</v>
      </c>
      <c r="B138" s="451" t="s">
        <v>1104</v>
      </c>
      <c r="C138" s="345" t="s">
        <v>193</v>
      </c>
      <c r="D138" s="256"/>
      <c r="E138" s="452" t="s">
        <v>194</v>
      </c>
      <c r="F138" s="256"/>
      <c r="G138" s="256"/>
      <c r="H138" s="256"/>
      <c r="I138" s="256"/>
    </row>
    <row r="139" spans="1:9">
      <c r="A139" s="450">
        <v>210101020032</v>
      </c>
      <c r="B139" s="451" t="s">
        <v>109</v>
      </c>
      <c r="C139" s="345" t="s">
        <v>193</v>
      </c>
      <c r="D139" s="256" t="s">
        <v>1313</v>
      </c>
      <c r="E139" s="452" t="s">
        <v>195</v>
      </c>
      <c r="F139" s="256"/>
      <c r="G139" s="256"/>
      <c r="H139" s="256"/>
      <c r="I139" s="256"/>
    </row>
    <row r="140" spans="1:9">
      <c r="A140" s="450">
        <v>210101040021</v>
      </c>
      <c r="B140" s="451" t="s">
        <v>198</v>
      </c>
      <c r="C140" s="345" t="s">
        <v>198</v>
      </c>
      <c r="D140" s="256"/>
      <c r="E140" s="452"/>
      <c r="F140" s="256"/>
      <c r="G140" s="256"/>
      <c r="H140" s="256"/>
      <c r="I140" s="256"/>
    </row>
    <row r="141" spans="1:9">
      <c r="A141" s="450">
        <v>210101040022</v>
      </c>
      <c r="B141" s="451" t="s">
        <v>1105</v>
      </c>
      <c r="C141" s="345" t="s">
        <v>198</v>
      </c>
      <c r="D141" s="256"/>
      <c r="E141" s="452"/>
      <c r="F141" s="256"/>
      <c r="G141" s="256"/>
      <c r="H141" s="256"/>
      <c r="I141" s="256"/>
    </row>
    <row r="142" spans="1:9">
      <c r="A142" s="450">
        <v>220101100011</v>
      </c>
      <c r="B142" s="451" t="s">
        <v>1106</v>
      </c>
      <c r="C142" s="256" t="s">
        <v>177</v>
      </c>
      <c r="D142" s="256"/>
      <c r="E142" s="452"/>
      <c r="F142" s="256"/>
      <c r="G142" s="256"/>
      <c r="H142" s="256"/>
      <c r="I142" s="256"/>
    </row>
    <row r="143" spans="1:9">
      <c r="A143" s="450">
        <v>220101100012</v>
      </c>
      <c r="B143" s="451" t="s">
        <v>826</v>
      </c>
      <c r="C143" s="256" t="s">
        <v>177</v>
      </c>
      <c r="D143" s="256"/>
      <c r="E143" s="452"/>
      <c r="F143" s="256"/>
      <c r="G143" s="256"/>
      <c r="H143" s="256"/>
      <c r="I143" s="256"/>
    </row>
    <row r="144" spans="1:9">
      <c r="A144" s="450">
        <v>220101100021</v>
      </c>
      <c r="B144" s="451" t="s">
        <v>1107</v>
      </c>
      <c r="C144" s="256" t="s">
        <v>177</v>
      </c>
      <c r="D144" s="256"/>
      <c r="E144" s="452"/>
      <c r="F144" s="256"/>
      <c r="G144" s="256"/>
      <c r="H144" s="256"/>
      <c r="I144" s="256"/>
    </row>
    <row r="145" spans="1:9">
      <c r="A145" s="450">
        <v>220101100031</v>
      </c>
      <c r="B145" s="451" t="s">
        <v>1108</v>
      </c>
      <c r="C145" s="256" t="s">
        <v>177</v>
      </c>
      <c r="D145" s="256"/>
      <c r="E145" s="452"/>
      <c r="F145" s="256"/>
      <c r="G145" s="256"/>
      <c r="H145" s="256"/>
      <c r="I145" s="256"/>
    </row>
    <row r="146" spans="1:9">
      <c r="A146" s="450">
        <v>220101100032</v>
      </c>
      <c r="B146" s="451" t="s">
        <v>1109</v>
      </c>
      <c r="C146" s="256" t="s">
        <v>177</v>
      </c>
      <c r="D146" s="256"/>
      <c r="E146" s="452"/>
      <c r="F146" s="256"/>
      <c r="G146" s="256"/>
      <c r="H146" s="256"/>
      <c r="I146" s="256"/>
    </row>
    <row r="147" spans="1:9">
      <c r="A147" s="450">
        <v>220101100061</v>
      </c>
      <c r="B147" s="451" t="s">
        <v>1110</v>
      </c>
      <c r="C147" s="256" t="s">
        <v>177</v>
      </c>
      <c r="D147" s="256"/>
      <c r="E147" s="452"/>
      <c r="F147" s="256"/>
      <c r="G147" s="256"/>
      <c r="H147" s="256"/>
      <c r="I147" s="256"/>
    </row>
    <row r="148" spans="1:9">
      <c r="A148" s="450">
        <v>220101120011</v>
      </c>
      <c r="B148" s="451" t="s">
        <v>1111</v>
      </c>
      <c r="C148" s="256" t="s">
        <v>177</v>
      </c>
      <c r="D148" s="256"/>
      <c r="E148" s="452"/>
      <c r="F148" s="256"/>
      <c r="G148" s="256"/>
      <c r="H148" s="256"/>
      <c r="I148" s="256"/>
    </row>
    <row r="149" spans="1:9">
      <c r="A149" s="450">
        <v>220101120012</v>
      </c>
      <c r="B149" s="451" t="s">
        <v>827</v>
      </c>
      <c r="C149" s="256" t="s">
        <v>177</v>
      </c>
      <c r="D149" s="256"/>
      <c r="E149" s="452"/>
      <c r="F149" s="256"/>
      <c r="G149" s="256"/>
      <c r="H149" s="256"/>
      <c r="I149" s="256"/>
    </row>
    <row r="150" spans="1:9">
      <c r="A150" s="450">
        <v>220101120022</v>
      </c>
      <c r="B150" s="451" t="s">
        <v>1112</v>
      </c>
      <c r="C150" s="256" t="s">
        <v>177</v>
      </c>
      <c r="D150" s="256"/>
      <c r="E150" s="452"/>
      <c r="F150" s="256"/>
      <c r="G150" s="256"/>
      <c r="H150" s="256"/>
      <c r="I150" s="256"/>
    </row>
    <row r="151" spans="1:9">
      <c r="A151" s="450">
        <v>220101120042</v>
      </c>
      <c r="B151" s="451" t="s">
        <v>1113</v>
      </c>
      <c r="C151" s="256" t="s">
        <v>177</v>
      </c>
      <c r="D151" s="256"/>
      <c r="E151" s="452"/>
      <c r="F151" s="256"/>
      <c r="G151" s="256"/>
      <c r="H151" s="256"/>
      <c r="I151" s="256"/>
    </row>
    <row r="152" spans="1:9">
      <c r="A152" s="450">
        <v>2201011300111</v>
      </c>
      <c r="B152" s="451" t="s">
        <v>1114</v>
      </c>
      <c r="C152" s="256" t="s">
        <v>177</v>
      </c>
      <c r="D152" s="256"/>
      <c r="E152" s="452"/>
      <c r="F152" s="256"/>
      <c r="G152" s="256"/>
      <c r="H152" s="256"/>
      <c r="I152" s="256"/>
    </row>
    <row r="153" spans="1:9">
      <c r="A153" s="450">
        <v>230101140011</v>
      </c>
      <c r="B153" s="451" t="s">
        <v>1115</v>
      </c>
      <c r="C153" s="256" t="s">
        <v>203</v>
      </c>
      <c r="D153" s="256" t="s">
        <v>544</v>
      </c>
      <c r="E153" s="452"/>
      <c r="F153" s="256"/>
      <c r="G153" s="256"/>
      <c r="H153" s="256"/>
      <c r="I153" s="256"/>
    </row>
    <row r="154" spans="1:9">
      <c r="A154" s="450">
        <v>230101140012</v>
      </c>
      <c r="B154" s="451" t="s">
        <v>871</v>
      </c>
      <c r="C154" s="256" t="s">
        <v>203</v>
      </c>
      <c r="D154" s="256" t="s">
        <v>544</v>
      </c>
      <c r="E154" s="452"/>
      <c r="F154" s="256"/>
      <c r="G154" s="256"/>
      <c r="H154" s="256"/>
      <c r="I154" s="256"/>
    </row>
    <row r="155" spans="1:9">
      <c r="A155" s="450">
        <v>230101140021</v>
      </c>
      <c r="B155" s="451" t="s">
        <v>1116</v>
      </c>
      <c r="C155" s="256" t="s">
        <v>203</v>
      </c>
      <c r="D155" s="256" t="s">
        <v>544</v>
      </c>
      <c r="E155" s="452"/>
      <c r="F155" s="256"/>
      <c r="G155" s="256"/>
      <c r="H155" s="256"/>
      <c r="I155" s="256"/>
    </row>
    <row r="156" spans="1:9">
      <c r="A156" s="450">
        <v>230101140022</v>
      </c>
      <c r="B156" s="451" t="s">
        <v>872</v>
      </c>
      <c r="C156" s="256" t="s">
        <v>203</v>
      </c>
      <c r="D156" s="256" t="s">
        <v>544</v>
      </c>
      <c r="E156" s="452"/>
      <c r="F156" s="256"/>
      <c r="G156" s="256"/>
      <c r="H156" s="256"/>
      <c r="I156" s="256"/>
    </row>
    <row r="157" spans="1:9">
      <c r="A157" s="450">
        <v>230101140031</v>
      </c>
      <c r="B157" s="451" t="s">
        <v>1117</v>
      </c>
      <c r="C157" s="256" t="s">
        <v>203</v>
      </c>
      <c r="D157" s="256" t="s">
        <v>544</v>
      </c>
      <c r="E157" s="452"/>
      <c r="F157" s="256"/>
      <c r="G157" s="256"/>
      <c r="H157" s="256"/>
      <c r="I157" s="256"/>
    </row>
    <row r="158" spans="1:9">
      <c r="A158" s="450">
        <v>230101140032</v>
      </c>
      <c r="B158" s="451" t="s">
        <v>873</v>
      </c>
      <c r="C158" s="256" t="s">
        <v>203</v>
      </c>
      <c r="D158" s="256" t="s">
        <v>544</v>
      </c>
      <c r="E158" s="452"/>
      <c r="F158" s="256"/>
      <c r="G158" s="256"/>
      <c r="H158" s="256"/>
      <c r="I158" s="256"/>
    </row>
    <row r="159" spans="1:9">
      <c r="A159" s="450">
        <v>230101140041</v>
      </c>
      <c r="B159" s="451" t="s">
        <v>1118</v>
      </c>
      <c r="C159" s="256" t="s">
        <v>203</v>
      </c>
      <c r="D159" s="256" t="s">
        <v>544</v>
      </c>
      <c r="E159" s="452"/>
      <c r="F159" s="256"/>
      <c r="G159" s="256"/>
      <c r="H159" s="256"/>
      <c r="I159" s="256"/>
    </row>
    <row r="160" spans="1:9">
      <c r="A160" s="450">
        <v>230101140042</v>
      </c>
      <c r="B160" s="451" t="s">
        <v>874</v>
      </c>
      <c r="C160" s="256" t="s">
        <v>203</v>
      </c>
      <c r="D160" s="256" t="s">
        <v>544</v>
      </c>
      <c r="E160" s="452"/>
      <c r="F160" s="256"/>
      <c r="G160" s="256"/>
      <c r="H160" s="256"/>
      <c r="I160" s="256"/>
    </row>
    <row r="161" spans="1:9">
      <c r="A161" s="450">
        <v>230101160021</v>
      </c>
      <c r="B161" s="451" t="s">
        <v>1119</v>
      </c>
      <c r="C161" s="256" t="s">
        <v>203</v>
      </c>
      <c r="D161" s="256" t="s">
        <v>544</v>
      </c>
      <c r="E161" s="452"/>
      <c r="F161" s="256"/>
      <c r="G161" s="256"/>
      <c r="H161" s="256"/>
      <c r="I161" s="256"/>
    </row>
    <row r="162" spans="1:9">
      <c r="A162" s="450">
        <v>230101160022</v>
      </c>
      <c r="B162" s="451" t="s">
        <v>1120</v>
      </c>
      <c r="C162" s="256" t="s">
        <v>203</v>
      </c>
      <c r="D162" s="256" t="s">
        <v>544</v>
      </c>
      <c r="E162" s="452"/>
      <c r="F162" s="256"/>
      <c r="G162" s="256"/>
      <c r="H162" s="256"/>
      <c r="I162" s="256"/>
    </row>
    <row r="163" spans="1:9">
      <c r="A163" s="450">
        <v>230101180031</v>
      </c>
      <c r="B163" s="451" t="s">
        <v>1121</v>
      </c>
      <c r="C163" s="256" t="s">
        <v>203</v>
      </c>
      <c r="D163" s="256" t="s">
        <v>544</v>
      </c>
      <c r="E163" s="452"/>
      <c r="F163" s="256"/>
      <c r="G163" s="256"/>
      <c r="H163" s="256"/>
      <c r="I163" s="256"/>
    </row>
    <row r="164" spans="1:9">
      <c r="A164" s="450">
        <v>230101180032</v>
      </c>
      <c r="B164" s="451" t="s">
        <v>1122</v>
      </c>
      <c r="C164" s="256" t="s">
        <v>203</v>
      </c>
      <c r="D164" s="256" t="s">
        <v>544</v>
      </c>
      <c r="E164" s="452"/>
      <c r="F164" s="256"/>
      <c r="G164" s="256"/>
      <c r="H164" s="256"/>
      <c r="I164" s="256"/>
    </row>
    <row r="165" spans="1:9">
      <c r="A165" s="450">
        <v>230101180041</v>
      </c>
      <c r="B165" s="451" t="s">
        <v>874</v>
      </c>
      <c r="C165" s="256" t="s">
        <v>203</v>
      </c>
      <c r="D165" s="256" t="s">
        <v>544</v>
      </c>
      <c r="E165" s="452"/>
      <c r="F165" s="256"/>
      <c r="G165" s="256"/>
      <c r="H165" s="256"/>
      <c r="I165" s="256"/>
    </row>
    <row r="166" spans="1:9">
      <c r="A166" s="450">
        <v>230101260011</v>
      </c>
      <c r="B166" s="451" t="s">
        <v>1123</v>
      </c>
      <c r="C166" s="256" t="s">
        <v>203</v>
      </c>
      <c r="D166" s="256" t="s">
        <v>544</v>
      </c>
      <c r="E166" s="452"/>
      <c r="F166" s="256"/>
      <c r="G166" s="256"/>
      <c r="H166" s="256"/>
      <c r="I166" s="256"/>
    </row>
    <row r="167" spans="1:9">
      <c r="A167" s="450">
        <v>230101260012</v>
      </c>
      <c r="B167" s="451" t="s">
        <v>1124</v>
      </c>
      <c r="C167" s="256" t="s">
        <v>203</v>
      </c>
      <c r="D167" s="256" t="s">
        <v>544</v>
      </c>
      <c r="E167" s="452"/>
      <c r="F167" s="256"/>
      <c r="G167" s="256"/>
      <c r="H167" s="256"/>
      <c r="I167" s="256"/>
    </row>
    <row r="168" spans="1:9">
      <c r="A168" s="450">
        <v>230101260021</v>
      </c>
      <c r="B168" s="451" t="s">
        <v>1125</v>
      </c>
      <c r="C168" s="256" t="s">
        <v>203</v>
      </c>
      <c r="D168" s="256" t="s">
        <v>544</v>
      </c>
      <c r="E168" s="452"/>
      <c r="F168" s="256"/>
      <c r="G168" s="256"/>
      <c r="H168" s="256"/>
      <c r="I168" s="256"/>
    </row>
    <row r="169" spans="1:9">
      <c r="A169" s="450">
        <v>230101260022</v>
      </c>
      <c r="B169" s="451" t="s">
        <v>876</v>
      </c>
      <c r="C169" s="256" t="s">
        <v>203</v>
      </c>
      <c r="D169" s="256" t="s">
        <v>544</v>
      </c>
      <c r="E169" s="452"/>
      <c r="F169" s="256"/>
      <c r="G169" s="256"/>
      <c r="H169" s="256"/>
      <c r="I169" s="256"/>
    </row>
    <row r="170" spans="1:9">
      <c r="A170" s="450">
        <v>230101260031</v>
      </c>
      <c r="B170" s="451" t="s">
        <v>1126</v>
      </c>
      <c r="C170" s="256" t="s">
        <v>203</v>
      </c>
      <c r="D170" s="256" t="s">
        <v>544</v>
      </c>
      <c r="E170" s="452"/>
      <c r="F170" s="256"/>
      <c r="G170" s="256"/>
      <c r="H170" s="256"/>
      <c r="I170" s="256"/>
    </row>
    <row r="171" spans="1:9">
      <c r="A171" s="450">
        <v>230101260032</v>
      </c>
      <c r="B171" s="451" t="s">
        <v>875</v>
      </c>
      <c r="C171" s="256" t="s">
        <v>203</v>
      </c>
      <c r="D171" s="256" t="s">
        <v>544</v>
      </c>
      <c r="E171" s="452"/>
      <c r="F171" s="256"/>
      <c r="G171" s="256"/>
      <c r="H171" s="256"/>
      <c r="I171" s="256"/>
    </row>
    <row r="172" spans="1:9">
      <c r="A172" s="450">
        <v>230101260041</v>
      </c>
      <c r="B172" s="451" t="s">
        <v>1127</v>
      </c>
      <c r="C172" s="256" t="s">
        <v>203</v>
      </c>
      <c r="D172" s="256" t="s">
        <v>544</v>
      </c>
      <c r="E172" s="452"/>
      <c r="F172" s="256"/>
      <c r="G172" s="256"/>
      <c r="H172" s="256"/>
      <c r="I172" s="256"/>
    </row>
    <row r="173" spans="1:9">
      <c r="A173" s="450">
        <v>230101260042</v>
      </c>
      <c r="B173" s="451" t="s">
        <v>877</v>
      </c>
      <c r="C173" s="256" t="s">
        <v>203</v>
      </c>
      <c r="D173" s="256" t="s">
        <v>544</v>
      </c>
      <c r="E173" s="452"/>
      <c r="F173" s="256"/>
      <c r="G173" s="256"/>
      <c r="H173" s="256"/>
      <c r="I173" s="256"/>
    </row>
    <row r="174" spans="1:9">
      <c r="A174" s="450">
        <v>230101260081</v>
      </c>
      <c r="B174" s="451" t="s">
        <v>1128</v>
      </c>
      <c r="C174" s="256" t="s">
        <v>203</v>
      </c>
      <c r="D174" s="256" t="s">
        <v>544</v>
      </c>
      <c r="E174" s="452"/>
      <c r="F174" s="256"/>
      <c r="G174" s="256"/>
      <c r="H174" s="256"/>
      <c r="I174" s="256"/>
    </row>
    <row r="175" spans="1:9">
      <c r="A175" s="450">
        <v>230101260082</v>
      </c>
      <c r="B175" s="451" t="s">
        <v>1129</v>
      </c>
      <c r="C175" s="256" t="s">
        <v>203</v>
      </c>
      <c r="D175" s="256" t="s">
        <v>544</v>
      </c>
      <c r="E175" s="452"/>
      <c r="F175" s="256"/>
      <c r="G175" s="256"/>
      <c r="H175" s="256"/>
      <c r="I175" s="256"/>
    </row>
    <row r="176" spans="1:9">
      <c r="A176" s="450">
        <v>230101260091</v>
      </c>
      <c r="B176" s="451" t="s">
        <v>1130</v>
      </c>
      <c r="C176" s="256" t="s">
        <v>203</v>
      </c>
      <c r="D176" s="256" t="s">
        <v>544</v>
      </c>
      <c r="E176" s="452"/>
      <c r="F176" s="256"/>
      <c r="G176" s="256"/>
      <c r="H176" s="256"/>
      <c r="I176" s="256"/>
    </row>
    <row r="177" spans="1:9">
      <c r="A177" s="450">
        <v>230101260092</v>
      </c>
      <c r="B177" s="451" t="s">
        <v>879</v>
      </c>
      <c r="C177" s="256" t="s">
        <v>203</v>
      </c>
      <c r="D177" s="256" t="s">
        <v>544</v>
      </c>
      <c r="E177" s="452"/>
      <c r="F177" s="256"/>
      <c r="G177" s="256"/>
      <c r="H177" s="256"/>
      <c r="I177" s="256"/>
    </row>
    <row r="178" spans="1:9">
      <c r="A178" s="450">
        <v>230101260101</v>
      </c>
      <c r="B178" s="451" t="s">
        <v>1131</v>
      </c>
      <c r="C178" s="256" t="s">
        <v>203</v>
      </c>
      <c r="D178" s="256" t="s">
        <v>544</v>
      </c>
      <c r="E178" s="452"/>
      <c r="F178" s="256"/>
      <c r="G178" s="256"/>
      <c r="H178" s="256"/>
      <c r="I178" s="256"/>
    </row>
    <row r="179" spans="1:9">
      <c r="A179" s="450">
        <v>230101260102</v>
      </c>
      <c r="B179" s="451" t="s">
        <v>878</v>
      </c>
      <c r="C179" s="256" t="s">
        <v>203</v>
      </c>
      <c r="D179" s="256" t="s">
        <v>544</v>
      </c>
      <c r="E179" s="452"/>
      <c r="F179" s="256"/>
      <c r="G179" s="256"/>
      <c r="H179" s="256"/>
      <c r="I179" s="256"/>
    </row>
    <row r="180" spans="1:9">
      <c r="A180" s="450">
        <v>230101260111</v>
      </c>
      <c r="B180" s="451" t="s">
        <v>1132</v>
      </c>
      <c r="C180" s="256" t="s">
        <v>203</v>
      </c>
      <c r="D180" s="256" t="s">
        <v>544</v>
      </c>
      <c r="E180" s="452"/>
      <c r="F180" s="256"/>
      <c r="G180" s="256"/>
      <c r="H180" s="256"/>
      <c r="I180" s="256"/>
    </row>
    <row r="181" spans="1:9">
      <c r="A181" s="450">
        <v>230101260112</v>
      </c>
      <c r="B181" s="451" t="s">
        <v>880</v>
      </c>
      <c r="C181" s="256" t="s">
        <v>203</v>
      </c>
      <c r="D181" s="256" t="s">
        <v>544</v>
      </c>
      <c r="E181" s="452"/>
      <c r="F181" s="256"/>
      <c r="G181" s="256"/>
      <c r="H181" s="256"/>
      <c r="I181" s="256"/>
    </row>
    <row r="182" spans="1:9">
      <c r="A182" s="450">
        <v>23010131001</v>
      </c>
      <c r="B182" s="451" t="s">
        <v>868</v>
      </c>
      <c r="C182" s="345" t="s">
        <v>193</v>
      </c>
      <c r="D182" s="256"/>
      <c r="E182" s="452" t="s">
        <v>194</v>
      </c>
      <c r="F182" s="256"/>
      <c r="G182" s="256"/>
      <c r="H182" s="256"/>
      <c r="I182" s="256"/>
    </row>
    <row r="183" spans="1:9">
      <c r="A183" s="450">
        <v>23010131002</v>
      </c>
      <c r="B183" s="451" t="s">
        <v>195</v>
      </c>
      <c r="C183" s="345" t="s">
        <v>193</v>
      </c>
      <c r="D183" s="256" t="s">
        <v>1313</v>
      </c>
      <c r="E183" s="452" t="s">
        <v>195</v>
      </c>
      <c r="F183" s="256"/>
      <c r="G183" s="256"/>
      <c r="H183" s="256"/>
      <c r="I183" s="256"/>
    </row>
    <row r="184" spans="1:9">
      <c r="A184" s="450">
        <v>23010131003</v>
      </c>
      <c r="B184" s="451" t="s">
        <v>1133</v>
      </c>
      <c r="C184" s="345" t="s">
        <v>193</v>
      </c>
      <c r="D184" s="256" t="s">
        <v>203</v>
      </c>
      <c r="E184" s="452" t="s">
        <v>194</v>
      </c>
      <c r="F184" s="256"/>
      <c r="G184" s="256"/>
      <c r="H184" s="256"/>
      <c r="I184" s="256"/>
    </row>
    <row r="185" spans="1:9">
      <c r="A185" s="450">
        <v>23010131004</v>
      </c>
      <c r="B185" s="451" t="s">
        <v>869</v>
      </c>
      <c r="C185" s="345" t="s">
        <v>193</v>
      </c>
      <c r="D185" s="256" t="s">
        <v>203</v>
      </c>
      <c r="E185" s="452" t="s">
        <v>195</v>
      </c>
      <c r="F185" s="256"/>
      <c r="G185" s="256"/>
      <c r="H185" s="256"/>
      <c r="I185" s="256"/>
    </row>
    <row r="186" spans="1:9">
      <c r="A186" s="450">
        <v>23010131005</v>
      </c>
      <c r="B186" s="451" t="s">
        <v>108</v>
      </c>
      <c r="C186" s="345" t="s">
        <v>193</v>
      </c>
      <c r="D186" s="256"/>
      <c r="E186" s="452" t="s">
        <v>108</v>
      </c>
      <c r="F186" s="256"/>
      <c r="G186" s="256"/>
      <c r="H186" s="256"/>
      <c r="I186" s="256"/>
    </row>
    <row r="187" spans="1:9">
      <c r="A187" s="450">
        <v>23010131006</v>
      </c>
      <c r="B187" s="451" t="s">
        <v>1134</v>
      </c>
      <c r="C187" s="345" t="s">
        <v>181</v>
      </c>
      <c r="D187" s="256" t="s">
        <v>433</v>
      </c>
      <c r="E187" s="452" t="s">
        <v>162</v>
      </c>
      <c r="F187" s="260"/>
      <c r="G187" s="260"/>
      <c r="H187" s="260"/>
      <c r="I187" s="260"/>
    </row>
    <row r="188" spans="1:9">
      <c r="A188" s="450">
        <v>24010132001011</v>
      </c>
      <c r="B188" s="451" t="s">
        <v>1135</v>
      </c>
      <c r="C188" s="256" t="s">
        <v>110</v>
      </c>
      <c r="D188" s="256" t="s">
        <v>110</v>
      </c>
      <c r="E188" s="452"/>
      <c r="F188" s="256"/>
      <c r="G188" s="256"/>
      <c r="H188" s="256"/>
      <c r="I188" s="256"/>
    </row>
    <row r="189" spans="1:9">
      <c r="A189" s="450">
        <v>24010132001012</v>
      </c>
      <c r="B189" s="451" t="s">
        <v>1136</v>
      </c>
      <c r="C189" s="256" t="s">
        <v>110</v>
      </c>
      <c r="D189" s="256" t="s">
        <v>110</v>
      </c>
      <c r="E189" s="452" t="s">
        <v>993</v>
      </c>
      <c r="F189" s="256"/>
      <c r="G189" s="256"/>
      <c r="H189" s="256"/>
      <c r="I189" s="256"/>
    </row>
    <row r="190" spans="1:9">
      <c r="A190" s="450">
        <v>24010132001013</v>
      </c>
      <c r="B190" s="451" t="s">
        <v>1137</v>
      </c>
      <c r="C190" s="256" t="s">
        <v>110</v>
      </c>
      <c r="D190" s="256" t="s">
        <v>110</v>
      </c>
      <c r="E190" s="452" t="s">
        <v>703</v>
      </c>
      <c r="F190" s="256"/>
      <c r="G190" s="256"/>
      <c r="H190" s="256"/>
      <c r="I190" s="256"/>
    </row>
    <row r="191" spans="1:9">
      <c r="A191" s="450">
        <v>240101320021</v>
      </c>
      <c r="B191" s="451" t="s">
        <v>1138</v>
      </c>
      <c r="C191" s="345" t="s">
        <v>198</v>
      </c>
      <c r="D191" s="256"/>
      <c r="E191" s="452"/>
      <c r="F191" s="256"/>
      <c r="G191" s="256"/>
      <c r="H191" s="256"/>
      <c r="I191" s="256"/>
    </row>
    <row r="192" spans="1:9">
      <c r="A192" s="450">
        <v>240101320032</v>
      </c>
      <c r="B192" s="451" t="s">
        <v>1139</v>
      </c>
      <c r="C192" s="256" t="s">
        <v>273</v>
      </c>
      <c r="D192" s="260"/>
      <c r="E192" s="452"/>
      <c r="F192" s="260"/>
      <c r="G192" s="260"/>
      <c r="H192" s="260"/>
      <c r="I192" s="260"/>
    </row>
    <row r="193" spans="1:9">
      <c r="A193" s="450">
        <v>24010138005</v>
      </c>
      <c r="B193" s="451" t="s">
        <v>1140</v>
      </c>
      <c r="C193" s="256" t="s">
        <v>1304</v>
      </c>
      <c r="D193" s="256" t="s">
        <v>1304</v>
      </c>
      <c r="E193" s="452"/>
      <c r="F193" s="256"/>
      <c r="G193" s="256"/>
      <c r="H193" s="256"/>
      <c r="I193" s="256"/>
    </row>
    <row r="194" spans="1:9">
      <c r="A194" s="450">
        <v>24010138006</v>
      </c>
      <c r="B194" s="451" t="s">
        <v>1141</v>
      </c>
      <c r="C194" s="256" t="s">
        <v>274</v>
      </c>
      <c r="D194" s="256" t="s">
        <v>274</v>
      </c>
      <c r="E194" s="452"/>
      <c r="F194" s="256"/>
      <c r="G194" s="256"/>
      <c r="H194" s="256"/>
      <c r="I194" s="256"/>
    </row>
    <row r="195" spans="1:9">
      <c r="A195" s="450">
        <v>250101400041</v>
      </c>
      <c r="B195" s="451" t="s">
        <v>889</v>
      </c>
      <c r="C195" s="345" t="s">
        <v>204</v>
      </c>
      <c r="D195" s="345" t="s">
        <v>204</v>
      </c>
      <c r="E195" s="452" t="s">
        <v>166</v>
      </c>
      <c r="F195" s="256"/>
      <c r="G195" s="256"/>
      <c r="H195" s="256"/>
      <c r="I195" s="256"/>
    </row>
    <row r="196" spans="1:9">
      <c r="A196" s="450">
        <v>250101400061</v>
      </c>
      <c r="B196" s="451" t="s">
        <v>1142</v>
      </c>
      <c r="C196" s="345" t="s">
        <v>204</v>
      </c>
      <c r="D196" s="345" t="s">
        <v>204</v>
      </c>
      <c r="E196" s="452" t="s">
        <v>1315</v>
      </c>
      <c r="F196" s="256"/>
      <c r="G196" s="256"/>
      <c r="H196" s="256"/>
      <c r="I196" s="256"/>
    </row>
    <row r="197" spans="1:9">
      <c r="A197" s="450">
        <v>250101400071</v>
      </c>
      <c r="B197" s="451" t="s">
        <v>882</v>
      </c>
      <c r="C197" s="345" t="s">
        <v>204</v>
      </c>
      <c r="D197" s="345" t="s">
        <v>204</v>
      </c>
      <c r="E197" s="452" t="s">
        <v>164</v>
      </c>
      <c r="F197" s="256"/>
      <c r="G197" s="256"/>
      <c r="H197" s="256"/>
      <c r="I197" s="256"/>
    </row>
    <row r="198" spans="1:9">
      <c r="A198" s="450">
        <v>250101400081</v>
      </c>
      <c r="B198" s="451" t="s">
        <v>884</v>
      </c>
      <c r="C198" s="345" t="s">
        <v>204</v>
      </c>
      <c r="D198" s="345" t="s">
        <v>204</v>
      </c>
      <c r="E198" s="452" t="s">
        <v>113</v>
      </c>
      <c r="F198" s="256"/>
      <c r="G198" s="256"/>
      <c r="H198" s="256"/>
      <c r="I198" s="256"/>
    </row>
    <row r="199" spans="1:9">
      <c r="A199" s="450">
        <v>250101400091</v>
      </c>
      <c r="B199" s="451" t="s">
        <v>883</v>
      </c>
      <c r="C199" s="345" t="s">
        <v>112</v>
      </c>
      <c r="D199" s="256" t="s">
        <v>883</v>
      </c>
      <c r="E199" s="452"/>
      <c r="F199" s="256"/>
      <c r="G199" s="256"/>
      <c r="H199" s="256"/>
      <c r="I199" s="256"/>
    </row>
    <row r="200" spans="1:9">
      <c r="A200" s="450">
        <v>250101400101</v>
      </c>
      <c r="B200" s="451" t="s">
        <v>893</v>
      </c>
      <c r="C200" s="345" t="s">
        <v>204</v>
      </c>
      <c r="D200" s="345" t="s">
        <v>204</v>
      </c>
      <c r="E200" s="452" t="s">
        <v>210</v>
      </c>
      <c r="F200" s="256"/>
      <c r="G200" s="256"/>
      <c r="H200" s="256"/>
      <c r="I200" s="256"/>
    </row>
    <row r="201" spans="1:9">
      <c r="A201" s="450">
        <v>250101400102</v>
      </c>
      <c r="B201" s="451" t="s">
        <v>895</v>
      </c>
      <c r="C201" s="345" t="s">
        <v>204</v>
      </c>
      <c r="D201" s="345" t="s">
        <v>204</v>
      </c>
      <c r="E201" s="452" t="s">
        <v>211</v>
      </c>
      <c r="F201" s="256"/>
      <c r="G201" s="256"/>
      <c r="H201" s="256"/>
      <c r="I201" s="256"/>
    </row>
    <row r="202" spans="1:9">
      <c r="A202" s="450">
        <v>250101400121</v>
      </c>
      <c r="B202" s="451" t="s">
        <v>888</v>
      </c>
      <c r="C202" s="345" t="s">
        <v>204</v>
      </c>
      <c r="D202" s="345" t="s">
        <v>204</v>
      </c>
      <c r="E202" s="452" t="s">
        <v>118</v>
      </c>
      <c r="F202" s="256"/>
      <c r="G202" s="256"/>
      <c r="H202" s="256"/>
      <c r="I202" s="256"/>
    </row>
    <row r="203" spans="1:9">
      <c r="A203" s="450">
        <v>250101400131</v>
      </c>
      <c r="B203" s="451" t="s">
        <v>1143</v>
      </c>
      <c r="C203" s="345" t="s">
        <v>204</v>
      </c>
      <c r="D203" s="345" t="s">
        <v>204</v>
      </c>
      <c r="E203" s="452"/>
      <c r="F203" s="256"/>
      <c r="G203" s="256"/>
      <c r="H203" s="256"/>
      <c r="I203" s="256"/>
    </row>
    <row r="204" spans="1:9">
      <c r="A204" s="450">
        <v>250101400161</v>
      </c>
      <c r="B204" s="451" t="s">
        <v>1144</v>
      </c>
      <c r="C204" s="345" t="s">
        <v>204</v>
      </c>
      <c r="D204" s="345" t="s">
        <v>204</v>
      </c>
      <c r="E204" s="452" t="s">
        <v>165</v>
      </c>
      <c r="F204" s="256"/>
      <c r="G204" s="256"/>
      <c r="H204" s="256"/>
      <c r="I204" s="256"/>
    </row>
    <row r="205" spans="1:9">
      <c r="A205" s="450">
        <v>250101400201</v>
      </c>
      <c r="B205" s="451" t="s">
        <v>751</v>
      </c>
      <c r="C205" s="345" t="s">
        <v>204</v>
      </c>
      <c r="D205" s="345" t="s">
        <v>204</v>
      </c>
      <c r="E205" s="452" t="s">
        <v>751</v>
      </c>
      <c r="F205" s="256"/>
      <c r="G205" s="256"/>
      <c r="H205" s="256"/>
      <c r="I205" s="256"/>
    </row>
    <row r="206" spans="1:9">
      <c r="A206" s="450">
        <v>250101400211</v>
      </c>
      <c r="B206" s="451" t="s">
        <v>752</v>
      </c>
      <c r="C206" s="345" t="s">
        <v>204</v>
      </c>
      <c r="D206" s="345" t="s">
        <v>204</v>
      </c>
      <c r="E206" s="452" t="s">
        <v>752</v>
      </c>
      <c r="F206" s="256"/>
      <c r="G206" s="256"/>
      <c r="H206" s="256"/>
      <c r="I206" s="256"/>
    </row>
    <row r="207" spans="1:9">
      <c r="A207" s="450">
        <v>250101400221</v>
      </c>
      <c r="B207" s="451" t="s">
        <v>896</v>
      </c>
      <c r="C207" s="345" t="s">
        <v>204</v>
      </c>
      <c r="D207" s="345" t="s">
        <v>204</v>
      </c>
      <c r="E207" s="452" t="s">
        <v>750</v>
      </c>
      <c r="F207" s="256"/>
      <c r="G207" s="256"/>
      <c r="H207" s="256"/>
      <c r="I207" s="256"/>
    </row>
    <row r="208" spans="1:9">
      <c r="A208" s="450">
        <v>250101400231</v>
      </c>
      <c r="B208" s="451" t="s">
        <v>881</v>
      </c>
      <c r="C208" s="345" t="s">
        <v>204</v>
      </c>
      <c r="D208" s="345" t="s">
        <v>204</v>
      </c>
      <c r="E208" s="452" t="s">
        <v>206</v>
      </c>
      <c r="F208" s="256"/>
      <c r="G208" s="256"/>
      <c r="H208" s="256"/>
      <c r="I208" s="256"/>
    </row>
    <row r="209" spans="1:9">
      <c r="A209" s="450">
        <v>250101400241</v>
      </c>
      <c r="B209" s="451" t="s">
        <v>890</v>
      </c>
      <c r="C209" s="345" t="s">
        <v>204</v>
      </c>
      <c r="D209" s="345" t="s">
        <v>204</v>
      </c>
      <c r="E209" s="452" t="s">
        <v>167</v>
      </c>
      <c r="F209" s="256"/>
      <c r="G209" s="256"/>
      <c r="H209" s="256"/>
      <c r="I209" s="256"/>
    </row>
    <row r="210" spans="1:9">
      <c r="A210" s="450">
        <v>250101400251</v>
      </c>
      <c r="B210" s="451" t="s">
        <v>891</v>
      </c>
      <c r="C210" s="345" t="s">
        <v>204</v>
      </c>
      <c r="D210" s="345" t="s">
        <v>204</v>
      </c>
      <c r="E210" s="452" t="s">
        <v>174</v>
      </c>
      <c r="F210" s="256"/>
      <c r="G210" s="256"/>
      <c r="H210" s="256"/>
      <c r="I210" s="256"/>
    </row>
    <row r="211" spans="1:9">
      <c r="A211" s="450">
        <v>250101420011</v>
      </c>
      <c r="B211" s="451" t="s">
        <v>885</v>
      </c>
      <c r="C211" s="345" t="s">
        <v>114</v>
      </c>
      <c r="D211" s="256" t="s">
        <v>114</v>
      </c>
      <c r="E211" s="452"/>
      <c r="F211" s="256"/>
      <c r="G211" s="256"/>
      <c r="H211" s="256"/>
      <c r="I211" s="256"/>
    </row>
    <row r="212" spans="1:9">
      <c r="A212" s="450">
        <v>250101420021</v>
      </c>
      <c r="B212" s="451" t="s">
        <v>115</v>
      </c>
      <c r="C212" s="345" t="s">
        <v>207</v>
      </c>
      <c r="D212" s="256" t="s">
        <v>115</v>
      </c>
      <c r="E212" s="452"/>
      <c r="F212" s="256"/>
      <c r="G212" s="256"/>
      <c r="H212" s="256"/>
      <c r="I212" s="256"/>
    </row>
    <row r="213" spans="1:9">
      <c r="A213" s="450">
        <v>250101420022</v>
      </c>
      <c r="B213" s="451" t="s">
        <v>1145</v>
      </c>
      <c r="C213" s="345" t="s">
        <v>207</v>
      </c>
      <c r="D213" s="256" t="s">
        <v>115</v>
      </c>
      <c r="E213" s="452"/>
      <c r="F213" s="256"/>
      <c r="G213" s="256"/>
      <c r="H213" s="256"/>
      <c r="I213" s="256"/>
    </row>
    <row r="214" spans="1:9">
      <c r="A214" s="450">
        <v>250101420041</v>
      </c>
      <c r="B214" s="451" t="s">
        <v>887</v>
      </c>
      <c r="C214" s="345" t="s">
        <v>209</v>
      </c>
      <c r="D214" s="256" t="s">
        <v>117</v>
      </c>
      <c r="E214" s="452"/>
      <c r="F214" s="256"/>
      <c r="G214" s="256"/>
      <c r="H214" s="256"/>
      <c r="I214" s="256"/>
    </row>
    <row r="215" spans="1:9">
      <c r="A215" s="450">
        <v>250101420051</v>
      </c>
      <c r="B215" s="451" t="s">
        <v>886</v>
      </c>
      <c r="C215" s="345" t="s">
        <v>209</v>
      </c>
      <c r="D215" s="256" t="s">
        <v>116</v>
      </c>
      <c r="E215" s="452"/>
      <c r="F215" s="256"/>
      <c r="G215" s="256"/>
      <c r="H215" s="256"/>
      <c r="I215" s="256"/>
    </row>
    <row r="216" spans="1:9">
      <c r="A216" s="450">
        <v>250101420071</v>
      </c>
      <c r="B216" s="451" t="s">
        <v>117</v>
      </c>
      <c r="C216" s="345" t="s">
        <v>209</v>
      </c>
      <c r="D216" s="256" t="s">
        <v>117</v>
      </c>
      <c r="E216" s="452"/>
      <c r="F216" s="256"/>
      <c r="G216" s="256"/>
      <c r="H216" s="256"/>
      <c r="I216" s="256"/>
    </row>
    <row r="217" spans="1:9">
      <c r="A217" s="450">
        <v>2</v>
      </c>
      <c r="B217" s="451" t="s">
        <v>105</v>
      </c>
      <c r="C217" s="256"/>
      <c r="D217" s="256"/>
      <c r="E217" s="452"/>
      <c r="F217" s="256"/>
      <c r="G217" s="256"/>
      <c r="H217" s="256"/>
      <c r="I217" s="256"/>
    </row>
    <row r="218" spans="1:9">
      <c r="A218" s="450">
        <v>31010502001</v>
      </c>
      <c r="B218" s="451" t="s">
        <v>899</v>
      </c>
      <c r="C218" s="256"/>
      <c r="D218" s="256"/>
      <c r="E218" s="452"/>
      <c r="F218" s="256"/>
      <c r="G218" s="256"/>
      <c r="H218" s="256"/>
      <c r="I218" s="256"/>
    </row>
    <row r="219" spans="1:9">
      <c r="A219" s="450">
        <v>31020504001</v>
      </c>
      <c r="B219" s="451" t="s">
        <v>900</v>
      </c>
      <c r="C219" s="256"/>
      <c r="D219" s="256"/>
      <c r="E219" s="452"/>
      <c r="F219" s="256"/>
      <c r="G219" s="256"/>
      <c r="H219" s="256"/>
      <c r="I219" s="256"/>
    </row>
    <row r="220" spans="1:9">
      <c r="A220" s="450">
        <v>31030506001</v>
      </c>
      <c r="B220" s="451" t="s">
        <v>904</v>
      </c>
      <c r="C220" s="256"/>
      <c r="D220" s="256"/>
      <c r="E220" s="452"/>
      <c r="F220" s="256"/>
      <c r="G220" s="256"/>
      <c r="H220" s="256"/>
      <c r="I220" s="256"/>
    </row>
    <row r="221" spans="1:9">
      <c r="A221" s="450">
        <v>31030506006</v>
      </c>
      <c r="B221" s="451" t="s">
        <v>902</v>
      </c>
      <c r="C221" s="256"/>
      <c r="D221" s="256"/>
      <c r="E221" s="452"/>
      <c r="F221" s="256"/>
      <c r="G221" s="256"/>
      <c r="H221" s="256"/>
      <c r="I221" s="256"/>
    </row>
    <row r="222" spans="1:9">
      <c r="A222" s="450">
        <v>31040518001</v>
      </c>
      <c r="B222" s="451" t="s">
        <v>905</v>
      </c>
      <c r="C222" s="256"/>
      <c r="D222" s="256"/>
      <c r="E222" s="452"/>
      <c r="F222" s="256"/>
      <c r="G222" s="256"/>
      <c r="H222" s="256"/>
      <c r="I222" s="256"/>
    </row>
    <row r="223" spans="1:9">
      <c r="A223" s="450">
        <v>31040518999</v>
      </c>
      <c r="B223" s="451" t="s">
        <v>1146</v>
      </c>
      <c r="C223" s="256"/>
      <c r="D223" s="256"/>
      <c r="E223" s="452"/>
      <c r="F223" s="256"/>
      <c r="G223" s="256"/>
      <c r="H223" s="256"/>
      <c r="I223" s="256"/>
    </row>
    <row r="224" spans="1:9">
      <c r="A224" s="450">
        <v>3</v>
      </c>
      <c r="B224" s="451" t="s">
        <v>119</v>
      </c>
      <c r="C224" s="256"/>
      <c r="D224" s="256"/>
      <c r="E224" s="452"/>
      <c r="F224" s="256"/>
      <c r="G224" s="256"/>
      <c r="H224" s="256"/>
      <c r="I224" s="256"/>
    </row>
    <row r="225" spans="1:5">
      <c r="A225" s="449" t="s">
        <v>1034</v>
      </c>
      <c r="B225" s="449" t="s">
        <v>77</v>
      </c>
      <c r="C225" s="366" t="s">
        <v>994</v>
      </c>
      <c r="D225" s="368" t="s">
        <v>995</v>
      </c>
      <c r="E225" s="370" t="s">
        <v>999</v>
      </c>
    </row>
    <row r="226" spans="1:5">
      <c r="A226" s="450">
        <v>610107020011</v>
      </c>
      <c r="B226" s="451" t="s">
        <v>1147</v>
      </c>
      <c r="C226" s="365" t="s">
        <v>213</v>
      </c>
      <c r="D226" s="457"/>
      <c r="E226" s="457"/>
    </row>
    <row r="227" spans="1:5">
      <c r="A227" s="450">
        <v>610107020021</v>
      </c>
      <c r="B227" s="451" t="s">
        <v>980</v>
      </c>
      <c r="C227" s="365" t="s">
        <v>214</v>
      </c>
      <c r="D227" s="457"/>
      <c r="E227" s="457"/>
    </row>
    <row r="228" spans="1:5">
      <c r="A228" s="450">
        <v>610107020022</v>
      </c>
      <c r="B228" s="451" t="s">
        <v>981</v>
      </c>
      <c r="C228" s="365" t="s">
        <v>214</v>
      </c>
      <c r="D228" s="457"/>
      <c r="E228" s="457"/>
    </row>
    <row r="229" spans="1:5">
      <c r="A229" s="450">
        <v>61010704002</v>
      </c>
      <c r="B229" s="451" t="s">
        <v>1148</v>
      </c>
      <c r="C229" s="365" t="s">
        <v>214</v>
      </c>
      <c r="D229" s="457"/>
      <c r="E229" s="457"/>
    </row>
    <row r="230" spans="1:5">
      <c r="A230" s="450">
        <v>610107040021</v>
      </c>
      <c r="B230" s="451" t="s">
        <v>982</v>
      </c>
      <c r="C230" s="365" t="s">
        <v>214</v>
      </c>
      <c r="D230" s="457"/>
      <c r="E230" s="457"/>
    </row>
    <row r="231" spans="1:5">
      <c r="A231" s="450">
        <v>610107060021</v>
      </c>
      <c r="B231" s="451" t="s">
        <v>1149</v>
      </c>
      <c r="C231" s="365" t="s">
        <v>214</v>
      </c>
      <c r="D231" s="457"/>
      <c r="E231" s="457"/>
    </row>
    <row r="232" spans="1:5">
      <c r="A232" s="450">
        <v>610107060022</v>
      </c>
      <c r="B232" s="451" t="s">
        <v>1150</v>
      </c>
      <c r="C232" s="365" t="s">
        <v>214</v>
      </c>
      <c r="D232" s="457"/>
      <c r="E232" s="457"/>
    </row>
    <row r="233" spans="1:5">
      <c r="A233" s="450">
        <v>61010709002</v>
      </c>
      <c r="B233" s="451" t="s">
        <v>983</v>
      </c>
      <c r="C233" s="365" t="s">
        <v>215</v>
      </c>
      <c r="D233" s="457"/>
      <c r="E233" s="457"/>
    </row>
    <row r="234" spans="1:5">
      <c r="A234" s="450">
        <v>61010709003</v>
      </c>
      <c r="B234" s="451" t="s">
        <v>1151</v>
      </c>
      <c r="C234" s="365" t="s">
        <v>215</v>
      </c>
      <c r="D234" s="457"/>
      <c r="E234" s="457"/>
    </row>
    <row r="235" spans="1:5">
      <c r="A235" s="450">
        <v>61010709004</v>
      </c>
      <c r="B235" s="451" t="s">
        <v>1152</v>
      </c>
      <c r="C235" s="365" t="s">
        <v>215</v>
      </c>
      <c r="D235" s="457"/>
      <c r="E235" s="457"/>
    </row>
    <row r="236" spans="1:5">
      <c r="A236" s="450">
        <v>61030714002</v>
      </c>
      <c r="B236" s="451" t="s">
        <v>1153</v>
      </c>
      <c r="C236" s="365" t="s">
        <v>218</v>
      </c>
      <c r="D236" s="457"/>
      <c r="E236" s="457"/>
    </row>
    <row r="237" spans="1:5">
      <c r="A237" s="450">
        <v>61030714005</v>
      </c>
      <c r="B237" s="451" t="s">
        <v>1154</v>
      </c>
      <c r="C237" s="365" t="s">
        <v>130</v>
      </c>
      <c r="D237" s="457" t="s">
        <v>128</v>
      </c>
      <c r="E237" s="457"/>
    </row>
    <row r="238" spans="1:5">
      <c r="A238" s="450">
        <v>61030714007</v>
      </c>
      <c r="B238" s="451" t="s">
        <v>1155</v>
      </c>
      <c r="C238" s="457" t="s">
        <v>130</v>
      </c>
      <c r="D238" s="457" t="s">
        <v>1314</v>
      </c>
      <c r="E238" s="457"/>
    </row>
    <row r="239" spans="1:5">
      <c r="A239" s="450">
        <v>61030714009</v>
      </c>
      <c r="B239" s="451" t="s">
        <v>1156</v>
      </c>
      <c r="C239" s="365" t="s">
        <v>217</v>
      </c>
      <c r="D239" s="457"/>
      <c r="E239" s="457"/>
    </row>
    <row r="240" spans="1:5">
      <c r="A240" s="450">
        <v>61030714010</v>
      </c>
      <c r="B240" s="451" t="s">
        <v>908</v>
      </c>
      <c r="C240" s="365" t="s">
        <v>218</v>
      </c>
      <c r="D240" s="457"/>
      <c r="E240" s="457"/>
    </row>
    <row r="241" spans="1:5">
      <c r="A241" s="450">
        <v>61030714011</v>
      </c>
      <c r="B241" s="451" t="s">
        <v>909</v>
      </c>
      <c r="C241" s="365" t="s">
        <v>218</v>
      </c>
      <c r="D241" s="457"/>
      <c r="E241" s="457"/>
    </row>
    <row r="242" spans="1:5">
      <c r="A242" s="450">
        <v>61030714012</v>
      </c>
      <c r="B242" s="451" t="s">
        <v>913</v>
      </c>
      <c r="C242" s="365" t="s">
        <v>218</v>
      </c>
      <c r="D242" s="457"/>
      <c r="E242" s="457"/>
    </row>
    <row r="243" spans="1:5">
      <c r="A243" s="450">
        <v>610307160021</v>
      </c>
      <c r="B243" s="451" t="s">
        <v>1157</v>
      </c>
      <c r="C243" s="365" t="s">
        <v>218</v>
      </c>
      <c r="D243" s="457"/>
      <c r="E243" s="457"/>
    </row>
    <row r="244" spans="1:5">
      <c r="A244" s="450">
        <v>610307160071</v>
      </c>
      <c r="B244" s="451" t="s">
        <v>1158</v>
      </c>
      <c r="C244" s="365" t="s">
        <v>217</v>
      </c>
      <c r="D244" s="457"/>
      <c r="E244" s="457"/>
    </row>
    <row r="245" spans="1:5">
      <c r="A245" s="450">
        <v>610307160072</v>
      </c>
      <c r="B245" s="451" t="s">
        <v>1159</v>
      </c>
      <c r="C245" s="365" t="s">
        <v>217</v>
      </c>
      <c r="D245" s="457"/>
      <c r="E245" s="457"/>
    </row>
    <row r="246" spans="1:5">
      <c r="A246" s="450">
        <v>610307160081</v>
      </c>
      <c r="B246" s="451" t="s">
        <v>126</v>
      </c>
      <c r="C246" s="365" t="s">
        <v>223</v>
      </c>
      <c r="D246" s="457" t="s">
        <v>126</v>
      </c>
      <c r="E246" s="457"/>
    </row>
    <row r="247" spans="1:5">
      <c r="A247" s="450">
        <v>610307160082</v>
      </c>
      <c r="B247" s="451" t="s">
        <v>1160</v>
      </c>
      <c r="C247" s="365" t="s">
        <v>223</v>
      </c>
      <c r="D247" s="457" t="s">
        <v>126</v>
      </c>
      <c r="E247" s="457"/>
    </row>
    <row r="248" spans="1:5">
      <c r="A248" s="450">
        <v>610307160091</v>
      </c>
      <c r="B248" s="451" t="s">
        <v>1161</v>
      </c>
      <c r="C248" s="365" t="s">
        <v>223</v>
      </c>
      <c r="D248" s="457" t="s">
        <v>125</v>
      </c>
      <c r="E248" s="457"/>
    </row>
    <row r="249" spans="1:5">
      <c r="A249" s="450">
        <v>610307160101</v>
      </c>
      <c r="B249" s="451" t="s">
        <v>1162</v>
      </c>
      <c r="C249" s="365" t="s">
        <v>223</v>
      </c>
      <c r="D249" s="457" t="s">
        <v>127</v>
      </c>
      <c r="E249" s="457"/>
    </row>
    <row r="250" spans="1:5">
      <c r="A250" s="450">
        <v>610407180011</v>
      </c>
      <c r="B250" s="451" t="s">
        <v>1163</v>
      </c>
      <c r="C250" s="365" t="s">
        <v>219</v>
      </c>
      <c r="D250" s="457"/>
      <c r="E250" s="457"/>
    </row>
    <row r="251" spans="1:5">
      <c r="A251" s="450">
        <v>610407180012</v>
      </c>
      <c r="B251" s="451" t="s">
        <v>1164</v>
      </c>
      <c r="C251" s="365" t="s">
        <v>219</v>
      </c>
      <c r="D251" s="457"/>
      <c r="E251" s="457"/>
    </row>
    <row r="252" spans="1:5">
      <c r="A252" s="450">
        <v>610407180021</v>
      </c>
      <c r="B252" s="451" t="s">
        <v>1165</v>
      </c>
      <c r="C252" s="365" t="s">
        <v>219</v>
      </c>
      <c r="D252" s="457"/>
      <c r="E252" s="457"/>
    </row>
    <row r="253" spans="1:5">
      <c r="A253" s="450">
        <v>610407180022</v>
      </c>
      <c r="B253" s="451" t="s">
        <v>1166</v>
      </c>
      <c r="C253" s="365" t="s">
        <v>219</v>
      </c>
      <c r="D253" s="457"/>
      <c r="E253" s="457"/>
    </row>
    <row r="254" spans="1:5">
      <c r="A254" s="450">
        <v>610407180031</v>
      </c>
      <c r="B254" s="451" t="s">
        <v>1167</v>
      </c>
      <c r="C254" s="365" t="s">
        <v>219</v>
      </c>
      <c r="D254" s="457"/>
      <c r="E254" s="457"/>
    </row>
    <row r="255" spans="1:5">
      <c r="A255" s="450">
        <v>610407180032</v>
      </c>
      <c r="B255" s="451" t="s">
        <v>1168</v>
      </c>
      <c r="C255" s="365" t="s">
        <v>219</v>
      </c>
      <c r="D255" s="457"/>
      <c r="E255" s="457"/>
    </row>
    <row r="256" spans="1:5">
      <c r="A256" s="450">
        <v>610407180041</v>
      </c>
      <c r="B256" s="451" t="s">
        <v>1169</v>
      </c>
      <c r="C256" s="365" t="s">
        <v>219</v>
      </c>
      <c r="D256" s="457"/>
      <c r="E256" s="457"/>
    </row>
    <row r="257" spans="1:5">
      <c r="A257" s="450">
        <v>610407180042</v>
      </c>
      <c r="B257" s="451" t="s">
        <v>1170</v>
      </c>
      <c r="C257" s="365" t="s">
        <v>219</v>
      </c>
      <c r="D257" s="457"/>
      <c r="E257" s="457"/>
    </row>
    <row r="258" spans="1:5">
      <c r="A258" s="450">
        <v>610407180081</v>
      </c>
      <c r="B258" s="451" t="s">
        <v>912</v>
      </c>
      <c r="C258" s="365" t="s">
        <v>219</v>
      </c>
      <c r="D258" s="457"/>
      <c r="E258" s="457"/>
    </row>
    <row r="259" spans="1:5">
      <c r="A259" s="450">
        <v>610407200032</v>
      </c>
      <c r="B259" s="451" t="s">
        <v>1171</v>
      </c>
      <c r="C259" s="365" t="s">
        <v>219</v>
      </c>
      <c r="D259" s="457"/>
      <c r="E259" s="457"/>
    </row>
    <row r="260" spans="1:5">
      <c r="A260" s="450">
        <v>610407200041</v>
      </c>
      <c r="B260" s="451" t="s">
        <v>1172</v>
      </c>
      <c r="C260" s="365" t="s">
        <v>219</v>
      </c>
      <c r="D260" s="457"/>
      <c r="E260" s="457"/>
    </row>
    <row r="261" spans="1:5">
      <c r="A261" s="450">
        <v>610407200042</v>
      </c>
      <c r="B261" s="451" t="s">
        <v>1173</v>
      </c>
      <c r="C261" s="365" t="s">
        <v>219</v>
      </c>
      <c r="D261" s="457"/>
      <c r="E261" s="457"/>
    </row>
    <row r="262" spans="1:5">
      <c r="A262" s="450">
        <v>610407300011</v>
      </c>
      <c r="B262" s="451" t="s">
        <v>1174</v>
      </c>
      <c r="C262" s="365" t="s">
        <v>224</v>
      </c>
      <c r="D262" s="457"/>
      <c r="E262" s="457"/>
    </row>
    <row r="263" spans="1:5">
      <c r="A263" s="450">
        <v>610407300012</v>
      </c>
      <c r="B263" s="451" t="s">
        <v>1175</v>
      </c>
      <c r="C263" s="365" t="s">
        <v>224</v>
      </c>
      <c r="D263" s="457"/>
      <c r="E263" s="457"/>
    </row>
    <row r="264" spans="1:5">
      <c r="A264" s="450">
        <v>610407300013</v>
      </c>
      <c r="B264" s="451" t="s">
        <v>1176</v>
      </c>
      <c r="C264" s="365" t="s">
        <v>224</v>
      </c>
      <c r="D264" s="457"/>
      <c r="E264" s="457"/>
    </row>
    <row r="265" spans="1:5">
      <c r="A265" s="450">
        <v>610407300014</v>
      </c>
      <c r="B265" s="451" t="s">
        <v>1177</v>
      </c>
      <c r="C265" s="365" t="s">
        <v>224</v>
      </c>
      <c r="D265" s="457"/>
      <c r="E265" s="457"/>
    </row>
    <row r="266" spans="1:5">
      <c r="A266" s="450">
        <v>610407300015</v>
      </c>
      <c r="B266" s="451" t="s">
        <v>1178</v>
      </c>
      <c r="C266" s="365" t="s">
        <v>224</v>
      </c>
      <c r="D266" s="457"/>
      <c r="E266" s="457"/>
    </row>
    <row r="267" spans="1:5">
      <c r="A267" s="450">
        <v>610407300016</v>
      </c>
      <c r="B267" s="451" t="s">
        <v>1179</v>
      </c>
      <c r="C267" s="365" t="s">
        <v>224</v>
      </c>
      <c r="D267" s="457"/>
      <c r="E267" s="457"/>
    </row>
    <row r="268" spans="1:5">
      <c r="A268" s="450">
        <v>610407300017</v>
      </c>
      <c r="B268" s="451" t="s">
        <v>1180</v>
      </c>
      <c r="C268" s="365" t="s">
        <v>224</v>
      </c>
      <c r="D268" s="457"/>
      <c r="E268" s="457"/>
    </row>
    <row r="269" spans="1:5">
      <c r="A269" s="450">
        <v>610407300018</v>
      </c>
      <c r="B269" s="451" t="s">
        <v>1181</v>
      </c>
      <c r="C269" s="365" t="s">
        <v>224</v>
      </c>
      <c r="D269" s="457"/>
      <c r="E269" s="457"/>
    </row>
    <row r="270" spans="1:5">
      <c r="A270" s="450">
        <v>610407300019</v>
      </c>
      <c r="B270" s="451" t="s">
        <v>1182</v>
      </c>
      <c r="C270" s="365" t="s">
        <v>224</v>
      </c>
      <c r="D270" s="457"/>
      <c r="E270" s="457"/>
    </row>
    <row r="271" spans="1:5">
      <c r="A271" s="450">
        <v>610407300035</v>
      </c>
      <c r="B271" s="451" t="s">
        <v>1183</v>
      </c>
      <c r="C271" s="365" t="s">
        <v>224</v>
      </c>
      <c r="D271" s="457" t="s">
        <v>542</v>
      </c>
      <c r="E271" s="457"/>
    </row>
    <row r="272" spans="1:5">
      <c r="A272" s="450">
        <v>610407300036</v>
      </c>
      <c r="B272" s="451" t="s">
        <v>1184</v>
      </c>
      <c r="C272" s="365" t="s">
        <v>224</v>
      </c>
      <c r="D272" s="457" t="s">
        <v>542</v>
      </c>
      <c r="E272" s="457"/>
    </row>
    <row r="273" spans="1:5">
      <c r="A273" s="450">
        <v>610407300038</v>
      </c>
      <c r="B273" s="451" t="s">
        <v>1185</v>
      </c>
      <c r="C273" s="365" t="s">
        <v>224</v>
      </c>
      <c r="D273" s="457" t="s">
        <v>542</v>
      </c>
      <c r="E273" s="457"/>
    </row>
    <row r="274" spans="1:5">
      <c r="A274" s="450">
        <v>61040731001</v>
      </c>
      <c r="B274" s="451" t="s">
        <v>1186</v>
      </c>
      <c r="C274" s="365" t="s">
        <v>224</v>
      </c>
      <c r="D274" s="457"/>
      <c r="E274" s="457"/>
    </row>
    <row r="275" spans="1:5">
      <c r="A275" s="450">
        <v>610407320011</v>
      </c>
      <c r="B275" s="451" t="s">
        <v>1187</v>
      </c>
      <c r="C275" s="365" t="s">
        <v>224</v>
      </c>
      <c r="D275" s="457"/>
      <c r="E275" s="457"/>
    </row>
    <row r="276" spans="1:5">
      <c r="A276" s="450">
        <v>610407320012</v>
      </c>
      <c r="B276" s="451" t="s">
        <v>1188</v>
      </c>
      <c r="C276" s="365" t="s">
        <v>224</v>
      </c>
      <c r="D276" s="457"/>
      <c r="E276" s="457"/>
    </row>
    <row r="277" spans="1:5">
      <c r="A277" s="450">
        <v>610407320013</v>
      </c>
      <c r="B277" s="451" t="s">
        <v>1189</v>
      </c>
      <c r="C277" s="365" t="s">
        <v>224</v>
      </c>
      <c r="D277" s="457"/>
      <c r="E277" s="457"/>
    </row>
    <row r="278" spans="1:5">
      <c r="A278" s="450">
        <v>610407320014</v>
      </c>
      <c r="B278" s="451" t="s">
        <v>1190</v>
      </c>
      <c r="C278" s="365" t="s">
        <v>224</v>
      </c>
      <c r="D278" s="457"/>
      <c r="E278" s="457"/>
    </row>
    <row r="279" spans="1:5">
      <c r="A279" s="450">
        <v>610407320015</v>
      </c>
      <c r="B279" s="451" t="s">
        <v>1191</v>
      </c>
      <c r="C279" s="365" t="s">
        <v>224</v>
      </c>
      <c r="D279" s="457"/>
      <c r="E279" s="457"/>
    </row>
    <row r="280" spans="1:5">
      <c r="A280" s="450">
        <v>610407320016</v>
      </c>
      <c r="B280" s="451" t="s">
        <v>1192</v>
      </c>
      <c r="C280" s="365" t="s">
        <v>224</v>
      </c>
      <c r="D280" s="457"/>
      <c r="E280" s="457"/>
    </row>
    <row r="281" spans="1:5">
      <c r="A281" s="450">
        <v>610407340011</v>
      </c>
      <c r="B281" s="451" t="s">
        <v>1193</v>
      </c>
      <c r="C281" s="365" t="s">
        <v>219</v>
      </c>
      <c r="D281" s="457"/>
      <c r="E281" s="457"/>
    </row>
    <row r="282" spans="1:5">
      <c r="A282" s="450">
        <v>610407340012</v>
      </c>
      <c r="B282" s="451" t="s">
        <v>1194</v>
      </c>
      <c r="C282" s="365" t="s">
        <v>219</v>
      </c>
      <c r="D282" s="457"/>
      <c r="E282" s="457"/>
    </row>
    <row r="283" spans="1:5">
      <c r="A283" s="450">
        <v>610407340013</v>
      </c>
      <c r="B283" s="451" t="s">
        <v>1195</v>
      </c>
      <c r="C283" s="365" t="s">
        <v>219</v>
      </c>
      <c r="D283" s="457" t="s">
        <v>541</v>
      </c>
      <c r="E283" s="457"/>
    </row>
    <row r="284" spans="1:5">
      <c r="A284" s="450">
        <v>610407340014</v>
      </c>
      <c r="B284" s="451" t="s">
        <v>1196</v>
      </c>
      <c r="C284" s="365" t="s">
        <v>219</v>
      </c>
      <c r="D284" s="457" t="s">
        <v>541</v>
      </c>
      <c r="E284" s="457"/>
    </row>
    <row r="285" spans="1:5">
      <c r="A285" s="450">
        <v>61040734002</v>
      </c>
      <c r="B285" s="451" t="s">
        <v>1197</v>
      </c>
      <c r="C285" s="365" t="s">
        <v>219</v>
      </c>
      <c r="D285" s="457"/>
      <c r="E285" s="457"/>
    </row>
    <row r="286" spans="1:5">
      <c r="A286" s="450">
        <v>610407340021</v>
      </c>
      <c r="B286" s="451" t="s">
        <v>1198</v>
      </c>
      <c r="C286" s="365" t="s">
        <v>219</v>
      </c>
      <c r="D286" s="457"/>
      <c r="E286" s="457"/>
    </row>
    <row r="287" spans="1:5">
      <c r="A287" s="450">
        <v>610407340022</v>
      </c>
      <c r="B287" s="451" t="s">
        <v>1199</v>
      </c>
      <c r="C287" s="365" t="s">
        <v>219</v>
      </c>
      <c r="D287" s="457"/>
      <c r="E287" s="457"/>
    </row>
    <row r="288" spans="1:5">
      <c r="A288" s="450">
        <v>610407340023</v>
      </c>
      <c r="B288" s="451" t="s">
        <v>1200</v>
      </c>
      <c r="C288" s="365" t="s">
        <v>219</v>
      </c>
      <c r="D288" s="457"/>
      <c r="E288" s="457"/>
    </row>
    <row r="289" spans="1:5">
      <c r="A289" s="450">
        <v>610407340024</v>
      </c>
      <c r="B289" s="451" t="s">
        <v>1201</v>
      </c>
      <c r="C289" s="365" t="s">
        <v>219</v>
      </c>
      <c r="D289" s="457"/>
      <c r="E289" s="457"/>
    </row>
    <row r="290" spans="1:5">
      <c r="A290" s="450">
        <v>610407340025</v>
      </c>
      <c r="B290" s="451" t="s">
        <v>1202</v>
      </c>
      <c r="C290" s="365" t="s">
        <v>219</v>
      </c>
      <c r="D290" s="457"/>
      <c r="E290" s="457"/>
    </row>
    <row r="291" spans="1:5">
      <c r="A291" s="450">
        <v>610407340026</v>
      </c>
      <c r="B291" s="451" t="s">
        <v>1203</v>
      </c>
      <c r="C291" s="365" t="s">
        <v>219</v>
      </c>
      <c r="D291" s="457"/>
      <c r="E291" s="457"/>
    </row>
    <row r="292" spans="1:5">
      <c r="A292" s="450">
        <v>610407340027</v>
      </c>
      <c r="B292" s="451" t="s">
        <v>1204</v>
      </c>
      <c r="C292" s="365" t="s">
        <v>219</v>
      </c>
      <c r="D292" s="457"/>
      <c r="E292" s="457"/>
    </row>
    <row r="293" spans="1:5">
      <c r="A293" s="450">
        <v>610407340029</v>
      </c>
      <c r="B293" s="451" t="s">
        <v>1205</v>
      </c>
      <c r="C293" s="365" t="s">
        <v>219</v>
      </c>
      <c r="D293" s="457" t="s">
        <v>541</v>
      </c>
      <c r="E293" s="457"/>
    </row>
    <row r="294" spans="1:5">
      <c r="A294" s="450">
        <v>610407360011</v>
      </c>
      <c r="B294" s="451" t="s">
        <v>1206</v>
      </c>
      <c r="C294" s="365" t="s">
        <v>219</v>
      </c>
      <c r="D294" s="457" t="s">
        <v>627</v>
      </c>
      <c r="E294" s="457"/>
    </row>
    <row r="295" spans="1:5">
      <c r="A295" s="450">
        <v>610407360013</v>
      </c>
      <c r="B295" s="451" t="s">
        <v>1207</v>
      </c>
      <c r="C295" s="365" t="s">
        <v>219</v>
      </c>
      <c r="D295" s="457" t="s">
        <v>627</v>
      </c>
      <c r="E295" s="457"/>
    </row>
    <row r="296" spans="1:5">
      <c r="A296" s="450">
        <v>610407360014</v>
      </c>
      <c r="B296" s="451" t="s">
        <v>1208</v>
      </c>
      <c r="C296" s="365" t="s">
        <v>219</v>
      </c>
      <c r="D296" s="457" t="s">
        <v>627</v>
      </c>
      <c r="E296" s="457"/>
    </row>
    <row r="297" spans="1:5">
      <c r="A297" s="450">
        <v>610407360023</v>
      </c>
      <c r="B297" s="451" t="s">
        <v>1209</v>
      </c>
      <c r="C297" s="365" t="s">
        <v>219</v>
      </c>
      <c r="D297" s="457" t="s">
        <v>626</v>
      </c>
      <c r="E297" s="457"/>
    </row>
    <row r="298" spans="1:5">
      <c r="A298" s="450">
        <v>610407360026</v>
      </c>
      <c r="B298" s="451" t="s">
        <v>1210</v>
      </c>
      <c r="C298" s="365" t="s">
        <v>219</v>
      </c>
      <c r="D298" s="457" t="s">
        <v>626</v>
      </c>
      <c r="E298" s="457"/>
    </row>
    <row r="299" spans="1:5">
      <c r="A299" s="450">
        <v>61040738001</v>
      </c>
      <c r="B299" s="451" t="s">
        <v>1211</v>
      </c>
      <c r="C299" s="365" t="s">
        <v>219</v>
      </c>
      <c r="D299" s="457"/>
      <c r="E299" s="457"/>
    </row>
    <row r="300" spans="1:5">
      <c r="A300" s="450">
        <v>61040738002</v>
      </c>
      <c r="B300" s="451" t="s">
        <v>1212</v>
      </c>
      <c r="C300" s="365" t="s">
        <v>219</v>
      </c>
      <c r="D300" s="457"/>
      <c r="E300" s="457"/>
    </row>
    <row r="301" spans="1:5">
      <c r="A301" s="450">
        <v>610507460021</v>
      </c>
      <c r="B301" s="451" t="s">
        <v>132</v>
      </c>
      <c r="C301" s="365" t="s">
        <v>212</v>
      </c>
      <c r="D301" s="457" t="s">
        <v>132</v>
      </c>
      <c r="E301" s="457"/>
    </row>
    <row r="302" spans="1:5">
      <c r="A302" s="450">
        <v>610507460031</v>
      </c>
      <c r="B302" s="451" t="s">
        <v>1213</v>
      </c>
      <c r="C302" s="365" t="s">
        <v>130</v>
      </c>
      <c r="D302" s="457" t="s">
        <v>914</v>
      </c>
      <c r="E302" s="457"/>
    </row>
    <row r="303" spans="1:5">
      <c r="A303" s="450">
        <v>610507460032</v>
      </c>
      <c r="B303" s="451" t="s">
        <v>1214</v>
      </c>
      <c r="C303" s="365" t="s">
        <v>130</v>
      </c>
      <c r="D303" s="457" t="s">
        <v>959</v>
      </c>
      <c r="E303" s="457"/>
    </row>
    <row r="304" spans="1:5">
      <c r="A304" s="450">
        <v>610507460041</v>
      </c>
      <c r="B304" s="451" t="s">
        <v>1215</v>
      </c>
      <c r="C304" s="365" t="s">
        <v>130</v>
      </c>
      <c r="D304" s="457" t="s">
        <v>960</v>
      </c>
      <c r="E304" s="457"/>
    </row>
    <row r="305" spans="1:5">
      <c r="A305" s="450">
        <v>610507460042</v>
      </c>
      <c r="B305" s="451" t="s">
        <v>1216</v>
      </c>
      <c r="C305" s="365" t="s">
        <v>130</v>
      </c>
      <c r="D305" s="457" t="s">
        <v>961</v>
      </c>
      <c r="E305" s="457"/>
    </row>
    <row r="306" spans="1:5">
      <c r="A306" s="450">
        <v>610507460051</v>
      </c>
      <c r="B306" s="451" t="s">
        <v>1217</v>
      </c>
      <c r="C306" s="365" t="s">
        <v>224</v>
      </c>
      <c r="D306" s="457"/>
      <c r="E306" s="457"/>
    </row>
    <row r="307" spans="1:5">
      <c r="A307" s="450">
        <v>610507460081</v>
      </c>
      <c r="B307" s="451" t="s">
        <v>1218</v>
      </c>
      <c r="C307" s="457" t="s">
        <v>306</v>
      </c>
      <c r="D307" s="457" t="s">
        <v>441</v>
      </c>
      <c r="E307" s="457"/>
    </row>
    <row r="308" spans="1:5">
      <c r="A308" s="450">
        <v>610507460091</v>
      </c>
      <c r="B308" s="451" t="s">
        <v>1219</v>
      </c>
      <c r="C308" s="457" t="s">
        <v>1307</v>
      </c>
      <c r="D308" s="457" t="s">
        <v>442</v>
      </c>
      <c r="E308" s="457"/>
    </row>
    <row r="309" spans="1:5">
      <c r="A309" s="450">
        <v>610507460101</v>
      </c>
      <c r="B309" s="451" t="s">
        <v>1220</v>
      </c>
      <c r="C309" s="365" t="s">
        <v>130</v>
      </c>
      <c r="D309" s="457" t="s">
        <v>915</v>
      </c>
      <c r="E309" s="457"/>
    </row>
    <row r="310" spans="1:5">
      <c r="A310" s="450">
        <v>610507460111</v>
      </c>
      <c r="B310" s="451" t="s">
        <v>1221</v>
      </c>
      <c r="C310" s="365" t="s">
        <v>130</v>
      </c>
      <c r="D310" s="457" t="s">
        <v>962</v>
      </c>
      <c r="E310" s="457"/>
    </row>
    <row r="311" spans="1:5">
      <c r="A311" s="450">
        <v>610507460121</v>
      </c>
      <c r="B311" s="451" t="s">
        <v>665</v>
      </c>
      <c r="C311" s="365" t="s">
        <v>212</v>
      </c>
      <c r="D311" s="457" t="s">
        <v>964</v>
      </c>
      <c r="E311" s="457"/>
    </row>
    <row r="312" spans="1:5">
      <c r="A312" s="450">
        <v>610507460131</v>
      </c>
      <c r="B312" s="451" t="s">
        <v>1222</v>
      </c>
      <c r="C312" s="365" t="s">
        <v>212</v>
      </c>
      <c r="D312" s="457" t="s">
        <v>654</v>
      </c>
      <c r="E312" s="457"/>
    </row>
    <row r="313" spans="1:5">
      <c r="A313" s="450">
        <v>610507460141</v>
      </c>
      <c r="B313" s="451" t="s">
        <v>1223</v>
      </c>
      <c r="C313" s="365" t="s">
        <v>212</v>
      </c>
      <c r="D313" s="457" t="s">
        <v>655</v>
      </c>
      <c r="E313" s="457"/>
    </row>
    <row r="314" spans="1:5">
      <c r="A314" s="450">
        <v>610507460151</v>
      </c>
      <c r="B314" s="451" t="s">
        <v>1224</v>
      </c>
      <c r="C314" s="365" t="s">
        <v>212</v>
      </c>
      <c r="D314" s="457" t="s">
        <v>134</v>
      </c>
      <c r="E314" s="457"/>
    </row>
    <row r="315" spans="1:5">
      <c r="A315" s="450">
        <v>61050748003</v>
      </c>
      <c r="B315" s="451" t="s">
        <v>1217</v>
      </c>
      <c r="C315" s="365" t="s">
        <v>224</v>
      </c>
      <c r="D315" s="457"/>
      <c r="E315" s="457"/>
    </row>
    <row r="316" spans="1:5">
      <c r="A316" s="450">
        <v>6</v>
      </c>
      <c r="B316" s="451" t="s">
        <v>1225</v>
      </c>
      <c r="C316" s="457"/>
      <c r="D316" s="457"/>
      <c r="E316" s="457"/>
    </row>
    <row r="317" spans="1:5">
      <c r="A317" s="450">
        <v>710107010011</v>
      </c>
      <c r="B317" s="451" t="s">
        <v>1226</v>
      </c>
      <c r="C317" s="365" t="s">
        <v>230</v>
      </c>
      <c r="D317" s="457" t="s">
        <v>140</v>
      </c>
      <c r="E317" s="457"/>
    </row>
    <row r="318" spans="1:5">
      <c r="A318" s="450">
        <v>710107010051</v>
      </c>
      <c r="B318" s="451" t="s">
        <v>1227</v>
      </c>
      <c r="C318" s="365" t="s">
        <v>230</v>
      </c>
      <c r="D318" s="457" t="s">
        <v>140</v>
      </c>
      <c r="E318" s="457"/>
    </row>
    <row r="319" spans="1:5">
      <c r="A319" s="450">
        <v>710107010052</v>
      </c>
      <c r="B319" s="451" t="s">
        <v>1227</v>
      </c>
      <c r="C319" s="365" t="s">
        <v>230</v>
      </c>
      <c r="D319" s="457" t="s">
        <v>140</v>
      </c>
      <c r="E319" s="457"/>
    </row>
    <row r="320" spans="1:5">
      <c r="A320" s="450">
        <v>710107010061</v>
      </c>
      <c r="B320" s="451" t="s">
        <v>1228</v>
      </c>
      <c r="C320" s="365" t="s">
        <v>230</v>
      </c>
      <c r="D320" s="457" t="s">
        <v>140</v>
      </c>
      <c r="E320" s="457"/>
    </row>
    <row r="321" spans="1:5">
      <c r="A321" s="450">
        <v>71010705001</v>
      </c>
      <c r="B321" s="451" t="s">
        <v>1229</v>
      </c>
      <c r="C321" s="365" t="s">
        <v>226</v>
      </c>
      <c r="D321" s="457"/>
      <c r="E321" s="457"/>
    </row>
    <row r="322" spans="1:5">
      <c r="A322" s="450">
        <v>710107050021</v>
      </c>
      <c r="B322" s="451" t="s">
        <v>1230</v>
      </c>
      <c r="C322" s="365" t="s">
        <v>226</v>
      </c>
      <c r="D322" s="457"/>
      <c r="E322" s="457"/>
    </row>
    <row r="323" spans="1:5">
      <c r="A323" s="450">
        <v>710107050022</v>
      </c>
      <c r="B323" s="451" t="s">
        <v>1231</v>
      </c>
      <c r="C323" s="365" t="s">
        <v>226</v>
      </c>
      <c r="D323" s="457"/>
      <c r="E323" s="457"/>
    </row>
    <row r="324" spans="1:5">
      <c r="A324" s="450">
        <v>71010705004</v>
      </c>
      <c r="B324" s="451" t="s">
        <v>916</v>
      </c>
      <c r="C324" s="365" t="s">
        <v>226</v>
      </c>
      <c r="D324" s="457"/>
      <c r="E324" s="457"/>
    </row>
    <row r="325" spans="1:5">
      <c r="A325" s="450">
        <v>710107050071</v>
      </c>
      <c r="B325" s="451" t="s">
        <v>1232</v>
      </c>
      <c r="C325" s="365" t="s">
        <v>230</v>
      </c>
      <c r="D325" s="457" t="s">
        <v>140</v>
      </c>
      <c r="E325" s="457"/>
    </row>
    <row r="326" spans="1:5">
      <c r="A326" s="450">
        <v>710107050072</v>
      </c>
      <c r="B326" s="451" t="s">
        <v>1233</v>
      </c>
      <c r="C326" s="365" t="s">
        <v>230</v>
      </c>
      <c r="D326" s="457" t="s">
        <v>140</v>
      </c>
      <c r="E326" s="457"/>
    </row>
    <row r="327" spans="1:5">
      <c r="A327" s="450">
        <v>710207070011</v>
      </c>
      <c r="B327" s="451" t="s">
        <v>1163</v>
      </c>
      <c r="C327" s="365" t="s">
        <v>227</v>
      </c>
      <c r="D327" s="460" t="s">
        <v>965</v>
      </c>
      <c r="E327" s="457"/>
    </row>
    <row r="328" spans="1:5">
      <c r="A328" s="450">
        <v>710207070012</v>
      </c>
      <c r="B328" s="451" t="s">
        <v>1164</v>
      </c>
      <c r="C328" s="365" t="s">
        <v>227</v>
      </c>
      <c r="D328" s="460" t="s">
        <v>965</v>
      </c>
      <c r="E328" s="457"/>
    </row>
    <row r="329" spans="1:5">
      <c r="A329" s="450">
        <v>710207070021</v>
      </c>
      <c r="B329" s="451" t="s">
        <v>911</v>
      </c>
      <c r="C329" s="365" t="s">
        <v>219</v>
      </c>
      <c r="D329" s="457"/>
      <c r="E329" s="457"/>
    </row>
    <row r="330" spans="1:5">
      <c r="A330" s="450">
        <v>710207070022</v>
      </c>
      <c r="B330" s="451" t="s">
        <v>789</v>
      </c>
      <c r="C330" s="365" t="s">
        <v>219</v>
      </c>
      <c r="D330" s="457"/>
      <c r="E330" s="457"/>
    </row>
    <row r="331" spans="1:5">
      <c r="A331" s="450">
        <v>710207070031</v>
      </c>
      <c r="B331" s="451" t="s">
        <v>1167</v>
      </c>
      <c r="C331" s="365" t="s">
        <v>219</v>
      </c>
      <c r="D331" s="457"/>
      <c r="E331" s="457"/>
    </row>
    <row r="332" spans="1:5">
      <c r="A332" s="450">
        <v>710207070032</v>
      </c>
      <c r="B332" s="451" t="s">
        <v>1234</v>
      </c>
      <c r="C332" s="365" t="s">
        <v>219</v>
      </c>
      <c r="D332" s="457"/>
      <c r="E332" s="457"/>
    </row>
    <row r="333" spans="1:5">
      <c r="A333" s="450">
        <v>710207070041</v>
      </c>
      <c r="B333" s="451" t="s">
        <v>910</v>
      </c>
      <c r="C333" s="365" t="s">
        <v>219</v>
      </c>
      <c r="D333" s="457"/>
      <c r="E333" s="457"/>
    </row>
    <row r="334" spans="1:5">
      <c r="A334" s="450">
        <v>710207070071</v>
      </c>
      <c r="B334" s="451" t="s">
        <v>1235</v>
      </c>
      <c r="C334" s="365" t="s">
        <v>227</v>
      </c>
      <c r="D334" s="457" t="s">
        <v>651</v>
      </c>
      <c r="E334" s="457"/>
    </row>
    <row r="335" spans="1:5">
      <c r="A335" s="450">
        <v>71030719001</v>
      </c>
      <c r="B335" s="451" t="s">
        <v>1236</v>
      </c>
      <c r="C335" s="365" t="s">
        <v>227</v>
      </c>
      <c r="D335" s="457" t="s">
        <v>651</v>
      </c>
      <c r="E335" s="457"/>
    </row>
    <row r="336" spans="1:5">
      <c r="A336" s="450">
        <v>710307190011</v>
      </c>
      <c r="B336" s="451" t="s">
        <v>1237</v>
      </c>
      <c r="C336" s="365" t="s">
        <v>227</v>
      </c>
      <c r="D336" s="457" t="s">
        <v>651</v>
      </c>
      <c r="E336" s="457"/>
    </row>
    <row r="337" spans="1:5">
      <c r="A337" s="450">
        <v>710307190012</v>
      </c>
      <c r="B337" s="451" t="s">
        <v>1238</v>
      </c>
      <c r="C337" s="365" t="s">
        <v>227</v>
      </c>
      <c r="D337" s="457" t="s">
        <v>650</v>
      </c>
      <c r="E337" s="457"/>
    </row>
    <row r="338" spans="1:5">
      <c r="A338" s="450">
        <v>710307190021</v>
      </c>
      <c r="B338" s="451" t="s">
        <v>1239</v>
      </c>
      <c r="C338" s="365" t="s">
        <v>227</v>
      </c>
      <c r="D338" s="457" t="s">
        <v>650</v>
      </c>
      <c r="E338" s="457"/>
    </row>
    <row r="339" spans="1:5">
      <c r="A339" s="450">
        <v>710307190022</v>
      </c>
      <c r="B339" s="451" t="s">
        <v>918</v>
      </c>
      <c r="C339" s="365" t="s">
        <v>227</v>
      </c>
      <c r="D339" s="457" t="s">
        <v>650</v>
      </c>
      <c r="E339" s="457"/>
    </row>
    <row r="340" spans="1:5">
      <c r="A340" s="450">
        <v>710307190023</v>
      </c>
      <c r="B340" s="451" t="s">
        <v>917</v>
      </c>
      <c r="C340" s="365" t="s">
        <v>227</v>
      </c>
      <c r="D340" s="457" t="s">
        <v>650</v>
      </c>
      <c r="E340" s="457"/>
    </row>
    <row r="341" spans="1:5">
      <c r="A341" s="450">
        <v>710307190024</v>
      </c>
      <c r="B341" s="451" t="s">
        <v>1240</v>
      </c>
      <c r="C341" s="365" t="s">
        <v>227</v>
      </c>
      <c r="D341" s="457" t="s">
        <v>650</v>
      </c>
      <c r="E341" s="457"/>
    </row>
    <row r="342" spans="1:5">
      <c r="A342" s="450">
        <v>710307190025</v>
      </c>
      <c r="B342" s="451" t="s">
        <v>1241</v>
      </c>
      <c r="C342" s="365" t="s">
        <v>227</v>
      </c>
      <c r="D342" s="457" t="s">
        <v>650</v>
      </c>
      <c r="E342" s="457"/>
    </row>
    <row r="343" spans="1:5">
      <c r="A343" s="450">
        <v>710307190026</v>
      </c>
      <c r="B343" s="451" t="s">
        <v>1242</v>
      </c>
      <c r="C343" s="365" t="s">
        <v>227</v>
      </c>
      <c r="D343" s="457" t="s">
        <v>650</v>
      </c>
      <c r="E343" s="457"/>
    </row>
    <row r="344" spans="1:5">
      <c r="A344" s="450">
        <v>710307190027</v>
      </c>
      <c r="B344" s="451" t="s">
        <v>1243</v>
      </c>
      <c r="C344" s="365" t="s">
        <v>227</v>
      </c>
      <c r="D344" s="457" t="s">
        <v>650</v>
      </c>
      <c r="E344" s="457"/>
    </row>
    <row r="345" spans="1:5">
      <c r="A345" s="450">
        <v>710307190028</v>
      </c>
      <c r="B345" s="451" t="s">
        <v>1244</v>
      </c>
      <c r="C345" s="365" t="s">
        <v>227</v>
      </c>
      <c r="D345" s="457" t="s">
        <v>650</v>
      </c>
      <c r="E345" s="457"/>
    </row>
    <row r="346" spans="1:5">
      <c r="A346" s="450">
        <v>71040731001</v>
      </c>
      <c r="B346" s="451" t="s">
        <v>229</v>
      </c>
      <c r="C346" s="365" t="s">
        <v>229</v>
      </c>
      <c r="D346" s="457"/>
      <c r="E346" s="457"/>
    </row>
    <row r="347" spans="1:5">
      <c r="A347" s="450">
        <v>71040731002</v>
      </c>
      <c r="B347" s="451" t="s">
        <v>1245</v>
      </c>
      <c r="C347" s="365" t="s">
        <v>230</v>
      </c>
      <c r="D347" s="457" t="s">
        <v>138</v>
      </c>
      <c r="E347" s="457"/>
    </row>
    <row r="348" spans="1:5">
      <c r="A348" s="450">
        <v>71040731003</v>
      </c>
      <c r="B348" s="451" t="s">
        <v>1246</v>
      </c>
      <c r="C348" s="365" t="s">
        <v>230</v>
      </c>
      <c r="D348" s="457" t="s">
        <v>139</v>
      </c>
      <c r="E348" s="457"/>
    </row>
    <row r="349" spans="1:5">
      <c r="A349" s="450">
        <v>71040731004</v>
      </c>
      <c r="B349" s="451" t="s">
        <v>1247</v>
      </c>
      <c r="C349" s="365" t="s">
        <v>230</v>
      </c>
      <c r="D349" s="457" t="s">
        <v>140</v>
      </c>
      <c r="E349" s="457"/>
    </row>
    <row r="350" spans="1:5">
      <c r="A350" s="450">
        <v>71040731005</v>
      </c>
      <c r="B350" s="451" t="s">
        <v>1248</v>
      </c>
      <c r="C350" s="365" t="s">
        <v>230</v>
      </c>
      <c r="D350" s="457" t="s">
        <v>140</v>
      </c>
      <c r="E350" s="457"/>
    </row>
    <row r="351" spans="1:5">
      <c r="A351" s="450">
        <v>71040731006</v>
      </c>
      <c r="B351" s="451" t="s">
        <v>1249</v>
      </c>
      <c r="C351" s="365" t="s">
        <v>230</v>
      </c>
      <c r="D351" s="457" t="s">
        <v>140</v>
      </c>
      <c r="E351" s="457"/>
    </row>
    <row r="352" spans="1:5">
      <c r="A352" s="450">
        <v>71040731007</v>
      </c>
      <c r="B352" s="451" t="s">
        <v>1250</v>
      </c>
      <c r="C352" s="365" t="s">
        <v>230</v>
      </c>
      <c r="D352" s="457" t="s">
        <v>140</v>
      </c>
      <c r="E352" s="457"/>
    </row>
    <row r="353" spans="1:5">
      <c r="A353" s="450">
        <v>71040731008</v>
      </c>
      <c r="B353" s="451" t="s">
        <v>1251</v>
      </c>
      <c r="C353" s="365" t="s">
        <v>230</v>
      </c>
      <c r="D353" s="457" t="s">
        <v>140</v>
      </c>
      <c r="E353" s="457"/>
    </row>
    <row r="354" spans="1:5">
      <c r="A354" s="450">
        <v>71040733003</v>
      </c>
      <c r="B354" s="451" t="s">
        <v>924</v>
      </c>
      <c r="C354" s="365" t="s">
        <v>231</v>
      </c>
      <c r="D354" s="457"/>
      <c r="E354" s="457"/>
    </row>
    <row r="355" spans="1:5">
      <c r="A355" s="450">
        <v>71040733004</v>
      </c>
      <c r="B355" s="451" t="s">
        <v>1252</v>
      </c>
      <c r="C355" s="365" t="s">
        <v>231</v>
      </c>
      <c r="D355" s="457"/>
      <c r="E355" s="457"/>
    </row>
    <row r="356" spans="1:5">
      <c r="A356" s="450">
        <v>71040733008</v>
      </c>
      <c r="B356" s="451" t="s">
        <v>1253</v>
      </c>
      <c r="C356" s="365" t="s">
        <v>231</v>
      </c>
      <c r="D356" s="457" t="s">
        <v>634</v>
      </c>
      <c r="E356" s="457"/>
    </row>
    <row r="357" spans="1:5">
      <c r="A357" s="450">
        <v>71040733009</v>
      </c>
      <c r="B357" s="451" t="s">
        <v>919</v>
      </c>
      <c r="C357" s="365" t="s">
        <v>231</v>
      </c>
      <c r="D357" s="457"/>
      <c r="E357" s="457"/>
    </row>
    <row r="358" spans="1:5">
      <c r="A358" s="450">
        <v>71040733010</v>
      </c>
      <c r="B358" s="451" t="s">
        <v>920</v>
      </c>
      <c r="C358" s="365" t="s">
        <v>231</v>
      </c>
      <c r="D358" s="457"/>
      <c r="E358" s="457"/>
    </row>
    <row r="359" spans="1:5">
      <c r="A359" s="450">
        <v>71040733012</v>
      </c>
      <c r="B359" s="451" t="s">
        <v>1254</v>
      </c>
      <c r="C359" s="365" t="s">
        <v>232</v>
      </c>
      <c r="D359" s="457" t="s">
        <v>141</v>
      </c>
      <c r="E359" s="457"/>
    </row>
    <row r="360" spans="1:5">
      <c r="A360" s="450">
        <v>71040733013</v>
      </c>
      <c r="B360" s="451" t="s">
        <v>1255</v>
      </c>
      <c r="C360" s="365" t="s">
        <v>231</v>
      </c>
      <c r="D360" s="457"/>
      <c r="E360" s="457"/>
    </row>
    <row r="361" spans="1:5">
      <c r="A361" s="450">
        <v>71040733014</v>
      </c>
      <c r="B361" s="451" t="s">
        <v>1256</v>
      </c>
      <c r="C361" s="365" t="s">
        <v>232</v>
      </c>
      <c r="D361" s="457" t="s">
        <v>921</v>
      </c>
      <c r="E361" s="457"/>
    </row>
    <row r="362" spans="1:5">
      <c r="A362" s="450">
        <v>71040733016</v>
      </c>
      <c r="B362" s="451" t="s">
        <v>1257</v>
      </c>
      <c r="C362" s="365" t="s">
        <v>232</v>
      </c>
      <c r="D362" s="457" t="s">
        <v>142</v>
      </c>
      <c r="E362" s="457"/>
    </row>
    <row r="363" spans="1:5">
      <c r="A363" s="450">
        <v>71040733017</v>
      </c>
      <c r="B363" s="451" t="s">
        <v>1258</v>
      </c>
      <c r="C363" s="365" t="s">
        <v>232</v>
      </c>
      <c r="D363" s="457" t="s">
        <v>111</v>
      </c>
      <c r="E363" s="457"/>
    </row>
    <row r="364" spans="1:5">
      <c r="A364" s="450">
        <v>71040733018</v>
      </c>
      <c r="B364" s="451" t="s">
        <v>1259</v>
      </c>
      <c r="C364" s="365" t="s">
        <v>231</v>
      </c>
      <c r="D364" s="457"/>
      <c r="E364" s="457"/>
    </row>
    <row r="365" spans="1:5">
      <c r="A365" s="450">
        <v>71040733019</v>
      </c>
      <c r="B365" s="451" t="s">
        <v>1260</v>
      </c>
      <c r="C365" s="365" t="s">
        <v>231</v>
      </c>
      <c r="D365" s="457"/>
      <c r="E365" s="457"/>
    </row>
    <row r="366" spans="1:5">
      <c r="A366" s="450">
        <v>71040733020</v>
      </c>
      <c r="B366" s="451" t="s">
        <v>923</v>
      </c>
      <c r="C366" s="365" t="s">
        <v>231</v>
      </c>
      <c r="D366" s="457"/>
      <c r="E366" s="457"/>
    </row>
    <row r="367" spans="1:5">
      <c r="A367" s="450">
        <v>71040733021</v>
      </c>
      <c r="B367" s="451" t="s">
        <v>1261</v>
      </c>
      <c r="C367" s="365" t="s">
        <v>231</v>
      </c>
      <c r="D367" s="457"/>
      <c r="E367" s="457"/>
    </row>
    <row r="368" spans="1:5">
      <c r="A368" s="450">
        <v>71040733023</v>
      </c>
      <c r="B368" s="451" t="s">
        <v>1262</v>
      </c>
      <c r="C368" s="365" t="s">
        <v>232</v>
      </c>
      <c r="D368" s="457" t="s">
        <v>154</v>
      </c>
      <c r="E368" s="457"/>
    </row>
    <row r="369" spans="1:5">
      <c r="A369" s="450">
        <v>71040733028</v>
      </c>
      <c r="B369" s="451" t="s">
        <v>933</v>
      </c>
      <c r="C369" s="457" t="s">
        <v>234</v>
      </c>
      <c r="D369" s="457"/>
      <c r="E369" s="457"/>
    </row>
    <row r="370" spans="1:5">
      <c r="A370" s="450">
        <v>71040733029</v>
      </c>
      <c r="B370" s="451" t="s">
        <v>934</v>
      </c>
      <c r="C370" s="457" t="s">
        <v>234</v>
      </c>
      <c r="D370" s="457"/>
      <c r="E370" s="457"/>
    </row>
    <row r="371" spans="1:5">
      <c r="A371" s="450">
        <v>71040733030</v>
      </c>
      <c r="B371" s="451" t="s">
        <v>1263</v>
      </c>
      <c r="C371" s="365" t="s">
        <v>232</v>
      </c>
      <c r="D371" s="457" t="s">
        <v>154</v>
      </c>
      <c r="E371" s="457"/>
    </row>
    <row r="372" spans="1:5">
      <c r="A372" s="450">
        <v>71040733031</v>
      </c>
      <c r="B372" s="451" t="s">
        <v>1264</v>
      </c>
      <c r="C372" s="365" t="s">
        <v>232</v>
      </c>
      <c r="D372" s="457" t="s">
        <v>151</v>
      </c>
      <c r="E372" s="457"/>
    </row>
    <row r="373" spans="1:5">
      <c r="A373" s="450">
        <v>71040733032</v>
      </c>
      <c r="B373" s="451" t="s">
        <v>936</v>
      </c>
      <c r="C373" s="365" t="s">
        <v>232</v>
      </c>
      <c r="D373" s="457" t="s">
        <v>963</v>
      </c>
      <c r="E373" s="457"/>
    </row>
    <row r="374" spans="1:5">
      <c r="A374" s="450">
        <v>71040733035</v>
      </c>
      <c r="B374" s="451" t="s">
        <v>1265</v>
      </c>
      <c r="C374" s="365" t="s">
        <v>232</v>
      </c>
      <c r="D374" s="457" t="s">
        <v>154</v>
      </c>
      <c r="E374" s="457"/>
    </row>
    <row r="375" spans="1:5">
      <c r="A375" s="450">
        <v>71040733036</v>
      </c>
      <c r="B375" s="451" t="s">
        <v>1266</v>
      </c>
      <c r="C375" s="365" t="s">
        <v>232</v>
      </c>
      <c r="D375" s="457" t="s">
        <v>154</v>
      </c>
      <c r="E375" s="457"/>
    </row>
    <row r="376" spans="1:5">
      <c r="A376" s="450">
        <v>71040733038</v>
      </c>
      <c r="B376" s="451" t="s">
        <v>1267</v>
      </c>
      <c r="C376" s="365" t="s">
        <v>232</v>
      </c>
      <c r="D376" s="457" t="s">
        <v>147</v>
      </c>
      <c r="E376" s="457"/>
    </row>
    <row r="377" spans="1:5">
      <c r="A377" s="450">
        <v>71040733039</v>
      </c>
      <c r="B377" s="451" t="s">
        <v>1268</v>
      </c>
      <c r="C377" s="365" t="s">
        <v>232</v>
      </c>
      <c r="D377" s="457" t="s">
        <v>149</v>
      </c>
      <c r="E377" s="457"/>
    </row>
    <row r="378" spans="1:5">
      <c r="A378" s="450">
        <v>71040733040</v>
      </c>
      <c r="B378" s="451" t="s">
        <v>1269</v>
      </c>
      <c r="C378" s="365" t="s">
        <v>232</v>
      </c>
      <c r="D378" s="457" t="s">
        <v>149</v>
      </c>
      <c r="E378" s="457"/>
    </row>
    <row r="379" spans="1:5">
      <c r="A379" s="450">
        <v>71040733043</v>
      </c>
      <c r="B379" s="451" t="s">
        <v>1270</v>
      </c>
      <c r="C379" s="365" t="s">
        <v>232</v>
      </c>
      <c r="D379" s="457" t="s">
        <v>154</v>
      </c>
      <c r="E379" s="457"/>
    </row>
    <row r="380" spans="1:5">
      <c r="A380" s="450">
        <v>71040733044</v>
      </c>
      <c r="B380" s="451" t="s">
        <v>1271</v>
      </c>
      <c r="C380" s="365" t="s">
        <v>232</v>
      </c>
      <c r="D380" s="457" t="s">
        <v>152</v>
      </c>
      <c r="E380" s="457"/>
    </row>
    <row r="381" spans="1:5">
      <c r="A381" s="450">
        <v>71040733046</v>
      </c>
      <c r="B381" s="451" t="s">
        <v>1272</v>
      </c>
      <c r="C381" s="365" t="s">
        <v>146</v>
      </c>
      <c r="D381" s="457"/>
      <c r="E381" s="457"/>
    </row>
    <row r="382" spans="1:5">
      <c r="A382" s="450">
        <v>71040733052</v>
      </c>
      <c r="B382" s="451" t="s">
        <v>1273</v>
      </c>
      <c r="C382" s="365" t="s">
        <v>236</v>
      </c>
      <c r="D382" s="457" t="s">
        <v>148</v>
      </c>
      <c r="E382" s="457"/>
    </row>
    <row r="383" spans="1:5">
      <c r="A383" s="450">
        <v>71040733061</v>
      </c>
      <c r="B383" s="451" t="s">
        <v>1274</v>
      </c>
      <c r="C383" s="365" t="s">
        <v>232</v>
      </c>
      <c r="D383" s="457" t="s">
        <v>154</v>
      </c>
      <c r="E383" s="457"/>
    </row>
    <row r="384" spans="1:5">
      <c r="A384" s="450">
        <v>71040733062</v>
      </c>
      <c r="B384" s="451" t="s">
        <v>143</v>
      </c>
      <c r="C384" s="365" t="s">
        <v>232</v>
      </c>
      <c r="D384" s="457" t="s">
        <v>143</v>
      </c>
      <c r="E384" s="457"/>
    </row>
    <row r="385" spans="1:5">
      <c r="A385" s="450">
        <v>71040733063</v>
      </c>
      <c r="B385" s="451" t="s">
        <v>922</v>
      </c>
      <c r="C385" s="365" t="s">
        <v>231</v>
      </c>
      <c r="D385" s="457" t="s">
        <v>144</v>
      </c>
      <c r="E385" s="457"/>
    </row>
    <row r="386" spans="1:5">
      <c r="A386" s="450">
        <v>71040733064</v>
      </c>
      <c r="B386" s="451" t="s">
        <v>925</v>
      </c>
      <c r="C386" s="365" t="s">
        <v>231</v>
      </c>
      <c r="D386" s="457"/>
      <c r="E386" s="457"/>
    </row>
    <row r="387" spans="1:5">
      <c r="A387" s="450">
        <v>71040733065</v>
      </c>
      <c r="B387" s="451" t="s">
        <v>1275</v>
      </c>
      <c r="C387" s="365" t="s">
        <v>234</v>
      </c>
      <c r="D387" s="457"/>
      <c r="E387" s="457"/>
    </row>
    <row r="388" spans="1:5">
      <c r="A388" s="450">
        <v>71040733066</v>
      </c>
      <c r="B388" s="451" t="s">
        <v>926</v>
      </c>
      <c r="C388" s="365" t="s">
        <v>233</v>
      </c>
      <c r="D388" s="457"/>
      <c r="E388" s="457"/>
    </row>
    <row r="389" spans="1:5">
      <c r="A389" s="450">
        <v>71040733067</v>
      </c>
      <c r="B389" s="451" t="s">
        <v>927</v>
      </c>
      <c r="C389" s="365" t="s">
        <v>233</v>
      </c>
      <c r="D389" s="457"/>
      <c r="E389" s="457"/>
    </row>
    <row r="390" spans="1:5">
      <c r="A390" s="450">
        <v>71040733068</v>
      </c>
      <c r="B390" s="451" t="s">
        <v>928</v>
      </c>
      <c r="C390" s="365" t="s">
        <v>233</v>
      </c>
      <c r="D390" s="457"/>
      <c r="E390" s="457"/>
    </row>
    <row r="391" spans="1:5">
      <c r="A391" s="450">
        <v>71040733069</v>
      </c>
      <c r="B391" s="451" t="s">
        <v>1276</v>
      </c>
      <c r="C391" s="365" t="s">
        <v>233</v>
      </c>
      <c r="D391" s="457"/>
      <c r="E391" s="457"/>
    </row>
    <row r="392" spans="1:5">
      <c r="A392" s="450">
        <v>71040733072</v>
      </c>
      <c r="B392" s="451" t="s">
        <v>929</v>
      </c>
      <c r="C392" s="365" t="s">
        <v>233</v>
      </c>
      <c r="D392" s="457"/>
      <c r="E392" s="457"/>
    </row>
    <row r="393" spans="1:5">
      <c r="A393" s="450">
        <v>71040733073</v>
      </c>
      <c r="B393" s="451" t="s">
        <v>930</v>
      </c>
      <c r="C393" s="365" t="s">
        <v>233</v>
      </c>
      <c r="D393" s="457"/>
      <c r="E393" s="457"/>
    </row>
    <row r="394" spans="1:5">
      <c r="A394" s="450">
        <v>71040733074</v>
      </c>
      <c r="B394" s="451" t="s">
        <v>931</v>
      </c>
      <c r="C394" s="365" t="s">
        <v>233</v>
      </c>
      <c r="D394" s="457"/>
      <c r="E394" s="457"/>
    </row>
    <row r="395" spans="1:5">
      <c r="A395" s="450">
        <v>71040733076</v>
      </c>
      <c r="B395" s="451" t="s">
        <v>932</v>
      </c>
      <c r="C395" s="365" t="s">
        <v>234</v>
      </c>
      <c r="D395" s="457"/>
      <c r="E395" s="457"/>
    </row>
    <row r="396" spans="1:5">
      <c r="A396" s="450">
        <v>71040733077</v>
      </c>
      <c r="B396" s="451" t="s">
        <v>1277</v>
      </c>
      <c r="C396" s="365" t="s">
        <v>234</v>
      </c>
      <c r="D396" s="457"/>
      <c r="E396" s="457"/>
    </row>
    <row r="397" spans="1:5">
      <c r="A397" s="450">
        <v>71040733081</v>
      </c>
      <c r="B397" s="451" t="s">
        <v>150</v>
      </c>
      <c r="C397" s="365" t="s">
        <v>232</v>
      </c>
      <c r="D397" s="457" t="s">
        <v>150</v>
      </c>
      <c r="E397" s="457"/>
    </row>
    <row r="398" spans="1:5">
      <c r="A398" s="450">
        <v>71040733082</v>
      </c>
      <c r="B398" s="451" t="s">
        <v>935</v>
      </c>
      <c r="C398" s="365" t="s">
        <v>232</v>
      </c>
      <c r="D398" s="457" t="s">
        <v>935</v>
      </c>
      <c r="E398" s="457"/>
    </row>
    <row r="399" spans="1:5">
      <c r="A399" s="450">
        <v>71040733084</v>
      </c>
      <c r="B399" s="451" t="s">
        <v>169</v>
      </c>
      <c r="C399" s="365" t="s">
        <v>232</v>
      </c>
      <c r="D399" s="457" t="s">
        <v>169</v>
      </c>
      <c r="E399" s="457"/>
    </row>
    <row r="400" spans="1:5">
      <c r="A400" s="450">
        <v>71040733086</v>
      </c>
      <c r="B400" s="451" t="s">
        <v>153</v>
      </c>
      <c r="C400" s="365" t="s">
        <v>232</v>
      </c>
      <c r="D400" s="457" t="s">
        <v>153</v>
      </c>
      <c r="E400" s="457"/>
    </row>
    <row r="401" spans="1:5">
      <c r="A401" s="450">
        <v>71040733087</v>
      </c>
      <c r="B401" s="451" t="s">
        <v>154</v>
      </c>
      <c r="C401" s="365" t="s">
        <v>232</v>
      </c>
      <c r="D401" s="457" t="s">
        <v>154</v>
      </c>
      <c r="E401" s="457"/>
    </row>
    <row r="402" spans="1:5">
      <c r="A402" s="450">
        <v>71040733088</v>
      </c>
      <c r="B402" s="451" t="s">
        <v>1278</v>
      </c>
      <c r="C402" s="365" t="s">
        <v>232</v>
      </c>
      <c r="D402" s="457" t="s">
        <v>154</v>
      </c>
      <c r="E402" s="457"/>
    </row>
    <row r="403" spans="1:5">
      <c r="A403" s="450">
        <v>71040733089</v>
      </c>
      <c r="B403" s="451" t="s">
        <v>1279</v>
      </c>
      <c r="C403" s="365" t="s">
        <v>232</v>
      </c>
      <c r="D403" s="457" t="s">
        <v>154</v>
      </c>
      <c r="E403" s="457"/>
    </row>
    <row r="404" spans="1:5">
      <c r="A404" s="450">
        <v>71040733090</v>
      </c>
      <c r="B404" s="451" t="s">
        <v>1280</v>
      </c>
      <c r="C404" s="365" t="s">
        <v>232</v>
      </c>
      <c r="D404" s="457" t="s">
        <v>154</v>
      </c>
      <c r="E404" s="457"/>
    </row>
    <row r="405" spans="1:5">
      <c r="A405" s="450">
        <v>71040735001</v>
      </c>
      <c r="B405" s="451" t="s">
        <v>1281</v>
      </c>
      <c r="C405" s="365" t="s">
        <v>237</v>
      </c>
      <c r="D405" s="457"/>
      <c r="E405" s="457"/>
    </row>
    <row r="406" spans="1:5">
      <c r="A406" s="450">
        <v>71040735002</v>
      </c>
      <c r="B406" s="451" t="s">
        <v>1282</v>
      </c>
      <c r="C406" s="365" t="s">
        <v>237</v>
      </c>
      <c r="D406" s="457"/>
      <c r="E406" s="457"/>
    </row>
    <row r="407" spans="1:5">
      <c r="A407" s="450">
        <v>710407350031</v>
      </c>
      <c r="B407" s="451" t="s">
        <v>1283</v>
      </c>
      <c r="C407" s="365" t="s">
        <v>237</v>
      </c>
      <c r="D407" s="457"/>
      <c r="E407" s="457"/>
    </row>
    <row r="408" spans="1:5">
      <c r="A408" s="450">
        <v>710407350032</v>
      </c>
      <c r="B408" s="451" t="s">
        <v>1284</v>
      </c>
      <c r="C408" s="365" t="s">
        <v>237</v>
      </c>
      <c r="D408" s="457"/>
      <c r="E408" s="457"/>
    </row>
    <row r="409" spans="1:5">
      <c r="A409" s="450">
        <v>710407350033</v>
      </c>
      <c r="B409" s="451" t="s">
        <v>1285</v>
      </c>
      <c r="C409" s="365" t="s">
        <v>237</v>
      </c>
      <c r="D409" s="457"/>
      <c r="E409" s="457"/>
    </row>
    <row r="410" spans="1:5">
      <c r="A410" s="450">
        <v>710407350034</v>
      </c>
      <c r="B410" s="451" t="s">
        <v>1286</v>
      </c>
      <c r="C410" s="365" t="s">
        <v>237</v>
      </c>
      <c r="D410" s="457"/>
      <c r="E410" s="457"/>
    </row>
    <row r="411" spans="1:5">
      <c r="A411" s="450">
        <v>710407350035</v>
      </c>
      <c r="B411" s="451" t="s">
        <v>1287</v>
      </c>
      <c r="C411" s="365" t="s">
        <v>237</v>
      </c>
      <c r="D411" s="457"/>
      <c r="E411" s="457"/>
    </row>
    <row r="412" spans="1:5">
      <c r="A412" s="450">
        <v>710407350036</v>
      </c>
      <c r="B412" s="451" t="s">
        <v>1288</v>
      </c>
      <c r="C412" s="365" t="s">
        <v>237</v>
      </c>
      <c r="D412" s="457"/>
      <c r="E412" s="457"/>
    </row>
    <row r="413" spans="1:5">
      <c r="A413" s="450">
        <v>710407350037</v>
      </c>
      <c r="B413" s="451" t="s">
        <v>1289</v>
      </c>
      <c r="C413" s="365" t="s">
        <v>237</v>
      </c>
      <c r="D413" s="457"/>
      <c r="E413" s="457"/>
    </row>
    <row r="414" spans="1:5">
      <c r="A414" s="450">
        <v>710407350038</v>
      </c>
      <c r="B414" s="451" t="s">
        <v>1290</v>
      </c>
      <c r="C414" s="365" t="s">
        <v>237</v>
      </c>
      <c r="D414" s="457"/>
      <c r="E414" s="457"/>
    </row>
    <row r="415" spans="1:5">
      <c r="A415" s="450">
        <v>71040735004</v>
      </c>
      <c r="B415" s="451" t="s">
        <v>1291</v>
      </c>
      <c r="C415" s="365" t="s">
        <v>232</v>
      </c>
      <c r="D415" s="457" t="s">
        <v>156</v>
      </c>
      <c r="E415" s="457"/>
    </row>
    <row r="416" spans="1:5">
      <c r="A416" s="450">
        <v>71040735006</v>
      </c>
      <c r="B416" s="451" t="s">
        <v>1292</v>
      </c>
      <c r="C416" s="365" t="s">
        <v>232</v>
      </c>
      <c r="D416" s="457" t="s">
        <v>156</v>
      </c>
      <c r="E416" s="457"/>
    </row>
    <row r="417" spans="1:5">
      <c r="A417" s="450">
        <v>71040735007</v>
      </c>
      <c r="B417" s="451" t="s">
        <v>1293</v>
      </c>
      <c r="C417" s="365" t="s">
        <v>306</v>
      </c>
      <c r="D417" s="457" t="s">
        <v>444</v>
      </c>
      <c r="E417" s="457"/>
    </row>
    <row r="418" spans="1:5">
      <c r="A418" s="450">
        <v>71040735008</v>
      </c>
      <c r="B418" s="451" t="s">
        <v>1294</v>
      </c>
      <c r="C418" s="457" t="s">
        <v>1307</v>
      </c>
      <c r="D418" s="457" t="s">
        <v>445</v>
      </c>
      <c r="E418" s="457"/>
    </row>
    <row r="419" spans="1:5">
      <c r="A419" s="450">
        <v>71040735011</v>
      </c>
      <c r="B419" s="451" t="s">
        <v>156</v>
      </c>
      <c r="C419" s="365" t="s">
        <v>232</v>
      </c>
      <c r="D419" s="457" t="s">
        <v>156</v>
      </c>
      <c r="E419" s="457"/>
    </row>
    <row r="420" spans="1:5">
      <c r="A420" s="450">
        <v>71040735012</v>
      </c>
      <c r="B420" s="451" t="s">
        <v>937</v>
      </c>
      <c r="C420" s="365" t="s">
        <v>232</v>
      </c>
      <c r="D420" s="457" t="s">
        <v>238</v>
      </c>
      <c r="E420" s="457"/>
    </row>
    <row r="421" spans="1:5">
      <c r="A421" s="450">
        <v>71040735013</v>
      </c>
      <c r="B421" s="451" t="s">
        <v>1295</v>
      </c>
      <c r="C421" s="365" t="s">
        <v>232</v>
      </c>
      <c r="D421" s="457" t="s">
        <v>154</v>
      </c>
      <c r="E421" s="457"/>
    </row>
    <row r="422" spans="1:5">
      <c r="A422" s="450">
        <v>71040737001</v>
      </c>
      <c r="B422" s="451" t="s">
        <v>159</v>
      </c>
      <c r="C422" s="365" t="s">
        <v>232</v>
      </c>
      <c r="D422" s="457" t="s">
        <v>159</v>
      </c>
      <c r="E422" s="457"/>
    </row>
    <row r="423" spans="1:5">
      <c r="A423" s="450">
        <v>71040737002</v>
      </c>
      <c r="B423" s="451" t="s">
        <v>1296</v>
      </c>
      <c r="C423" s="365" t="s">
        <v>232</v>
      </c>
      <c r="D423" s="457" t="s">
        <v>154</v>
      </c>
      <c r="E423" s="457"/>
    </row>
    <row r="424" spans="1:5">
      <c r="A424" s="450">
        <v>71040737003</v>
      </c>
      <c r="B424" s="451" t="s">
        <v>157</v>
      </c>
      <c r="C424" s="365" t="s">
        <v>239</v>
      </c>
      <c r="D424" s="457"/>
      <c r="E424" s="457"/>
    </row>
    <row r="425" spans="1:5">
      <c r="A425" s="450">
        <v>71040737005</v>
      </c>
      <c r="B425" s="451" t="s">
        <v>938</v>
      </c>
      <c r="C425" s="365" t="s">
        <v>232</v>
      </c>
      <c r="D425" s="457" t="s">
        <v>938</v>
      </c>
      <c r="E425" s="457"/>
    </row>
    <row r="426" spans="1:5">
      <c r="A426" s="450">
        <v>71040737006</v>
      </c>
      <c r="B426" s="451" t="s">
        <v>1297</v>
      </c>
      <c r="C426" s="365" t="s">
        <v>232</v>
      </c>
      <c r="D426" s="457" t="s">
        <v>158</v>
      </c>
      <c r="E426" s="457"/>
    </row>
    <row r="427" spans="1:5">
      <c r="A427" s="450">
        <v>72010741003</v>
      </c>
      <c r="B427" s="451" t="s">
        <v>160</v>
      </c>
      <c r="C427" s="365" t="s">
        <v>242</v>
      </c>
      <c r="D427" s="457" t="s">
        <v>160</v>
      </c>
      <c r="E427" s="457"/>
    </row>
    <row r="428" spans="1:5">
      <c r="A428" s="450">
        <v>72010741004</v>
      </c>
      <c r="B428" s="451" t="s">
        <v>243</v>
      </c>
      <c r="C428" s="365" t="s">
        <v>242</v>
      </c>
      <c r="D428" s="457" t="s">
        <v>243</v>
      </c>
      <c r="E428" s="457"/>
    </row>
    <row r="429" spans="1:5">
      <c r="A429" s="450">
        <v>72010741005</v>
      </c>
      <c r="B429" s="451" t="s">
        <v>161</v>
      </c>
      <c r="C429" s="365" t="s">
        <v>232</v>
      </c>
      <c r="D429" s="457" t="s">
        <v>154</v>
      </c>
      <c r="E429" s="457"/>
    </row>
    <row r="430" spans="1:5">
      <c r="A430" s="450">
        <v>72010741006</v>
      </c>
      <c r="B430" s="451" t="s">
        <v>1298</v>
      </c>
      <c r="C430" s="365" t="s">
        <v>232</v>
      </c>
      <c r="D430" s="457" t="s">
        <v>176</v>
      </c>
      <c r="E430" s="457"/>
    </row>
    <row r="431" spans="1:5">
      <c r="A431" s="450">
        <v>7</v>
      </c>
      <c r="B431" s="451" t="s">
        <v>1299</v>
      </c>
      <c r="C431" s="457"/>
      <c r="D431" s="457"/>
      <c r="E431" s="457"/>
    </row>
    <row r="432" spans="1:5">
      <c r="A432" s="450">
        <v>9201</v>
      </c>
      <c r="B432" s="451" t="s">
        <v>1300</v>
      </c>
      <c r="C432" s="460" t="s">
        <v>242</v>
      </c>
      <c r="D432" s="457" t="s">
        <v>161</v>
      </c>
      <c r="E432" s="457"/>
    </row>
    <row r="433" spans="1:5">
      <c r="A433" s="450">
        <v>9202</v>
      </c>
      <c r="B433" s="451" t="s">
        <v>1301</v>
      </c>
      <c r="C433" s="460" t="s">
        <v>242</v>
      </c>
      <c r="D433" s="457" t="s">
        <v>161</v>
      </c>
      <c r="E433" s="457"/>
    </row>
    <row r="434" spans="1:5">
      <c r="A434" s="450">
        <v>9</v>
      </c>
      <c r="B434" s="451" t="s">
        <v>1302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7D149-9231-4590-9CC0-FAE9BE1FEE92}">
  <dimension ref="A1:J438"/>
  <sheetViews>
    <sheetView topLeftCell="A182" workbookViewId="0">
      <selection activeCell="G11" sqref="G11"/>
    </sheetView>
  </sheetViews>
  <sheetFormatPr baseColWidth="10" defaultRowHeight="15"/>
  <cols>
    <col min="1" max="1" width="37.85546875" bestFit="1" customWidth="1"/>
    <col min="2" max="2" width="88.140625" bestFit="1" customWidth="1"/>
    <col min="3" max="3" width="4.140625" bestFit="1" customWidth="1"/>
    <col min="5" max="7" width="12.7109375" bestFit="1" customWidth="1"/>
  </cols>
  <sheetData>
    <row r="1" spans="1:7">
      <c r="A1" s="1134" t="s">
        <v>696</v>
      </c>
      <c r="B1" s="1134"/>
      <c r="C1" s="1134"/>
      <c r="D1" s="1134"/>
      <c r="E1" s="1134"/>
      <c r="F1" s="1134"/>
      <c r="G1" s="1134"/>
    </row>
    <row r="2" spans="1:7">
      <c r="A2" t="s">
        <v>1317</v>
      </c>
    </row>
    <row r="3" spans="1:7">
      <c r="A3" t="s">
        <v>1318</v>
      </c>
    </row>
    <row r="4" spans="1:7">
      <c r="A4" t="s">
        <v>1034</v>
      </c>
      <c r="B4" t="s">
        <v>77</v>
      </c>
      <c r="C4" t="s">
        <v>1035</v>
      </c>
      <c r="D4" t="s">
        <v>1036</v>
      </c>
      <c r="E4" t="s">
        <v>1037</v>
      </c>
      <c r="F4" t="s">
        <v>1038</v>
      </c>
      <c r="G4" t="s">
        <v>1039</v>
      </c>
    </row>
    <row r="5" spans="1:7">
      <c r="A5">
        <v>110201050011</v>
      </c>
      <c r="B5" t="s">
        <v>1040</v>
      </c>
      <c r="C5" t="s">
        <v>1041</v>
      </c>
      <c r="D5">
        <v>185712495.69000244</v>
      </c>
      <c r="E5">
        <v>185712490.69000244</v>
      </c>
      <c r="F5">
        <v>25078.900000000373</v>
      </c>
      <c r="G5">
        <v>7405.1290403486473</v>
      </c>
    </row>
    <row r="6" spans="1:7">
      <c r="A6">
        <v>110201050012</v>
      </c>
      <c r="B6" t="s">
        <v>1042</v>
      </c>
      <c r="C6" t="s">
        <v>1043</v>
      </c>
      <c r="D6">
        <v>0</v>
      </c>
      <c r="E6">
        <v>0.1399993896484375</v>
      </c>
      <c r="F6">
        <v>0</v>
      </c>
      <c r="G6">
        <v>0</v>
      </c>
    </row>
    <row r="7" spans="1:7">
      <c r="A7">
        <v>110201050021</v>
      </c>
      <c r="B7" t="s">
        <v>1044</v>
      </c>
      <c r="C7" t="s">
        <v>1041</v>
      </c>
      <c r="D7">
        <v>3764760</v>
      </c>
      <c r="E7">
        <v>3764760</v>
      </c>
      <c r="F7">
        <v>442.07999999998719</v>
      </c>
      <c r="G7">
        <v>8516.0152008688674</v>
      </c>
    </row>
    <row r="8" spans="1:7">
      <c r="A8">
        <v>110201050022</v>
      </c>
      <c r="B8" t="s">
        <v>1045</v>
      </c>
      <c r="C8" t="s">
        <v>1043</v>
      </c>
      <c r="D8">
        <v>56.170000000000016</v>
      </c>
      <c r="E8">
        <v>438083</v>
      </c>
      <c r="F8">
        <v>56.170000000000016</v>
      </c>
      <c r="G8">
        <v>7799.2344667972202</v>
      </c>
    </row>
    <row r="9" spans="1:7">
      <c r="A9">
        <v>110201070011</v>
      </c>
      <c r="B9" t="s">
        <v>1046</v>
      </c>
      <c r="C9" t="s">
        <v>1041</v>
      </c>
      <c r="D9">
        <v>357596458</v>
      </c>
      <c r="E9">
        <v>357596458</v>
      </c>
      <c r="F9">
        <v>49925.75999999998</v>
      </c>
      <c r="G9">
        <v>7162.564135227989</v>
      </c>
    </row>
    <row r="10" spans="1:7">
      <c r="A10">
        <v>110201070012</v>
      </c>
      <c r="B10" t="s">
        <v>1047</v>
      </c>
      <c r="C10" t="s">
        <v>1043</v>
      </c>
      <c r="D10">
        <v>35064.01</v>
      </c>
      <c r="E10">
        <v>273472629</v>
      </c>
      <c r="F10">
        <v>35064.01</v>
      </c>
      <c r="G10">
        <v>7799.2399899498087</v>
      </c>
    </row>
    <row r="11" spans="1:7">
      <c r="A11">
        <v>110201090011</v>
      </c>
      <c r="B11" t="s">
        <v>1048</v>
      </c>
      <c r="C11" t="s">
        <v>1041</v>
      </c>
      <c r="D11">
        <v>7074180716</v>
      </c>
      <c r="E11">
        <v>7074180716</v>
      </c>
      <c r="F11">
        <v>907142.82</v>
      </c>
      <c r="G11">
        <v>7798.3097700095341</v>
      </c>
    </row>
    <row r="12" spans="1:7">
      <c r="A12">
        <v>110201090012</v>
      </c>
      <c r="B12" t="s">
        <v>1049</v>
      </c>
      <c r="C12" t="s">
        <v>1043</v>
      </c>
      <c r="D12">
        <v>24540.09</v>
      </c>
      <c r="E12">
        <v>191394051.65000001</v>
      </c>
      <c r="F12">
        <v>24540.09</v>
      </c>
      <c r="G12">
        <v>7799.2400048247582</v>
      </c>
    </row>
    <row r="13" spans="1:7">
      <c r="A13">
        <v>120101150011</v>
      </c>
      <c r="B13" t="s">
        <v>785</v>
      </c>
      <c r="C13" t="s">
        <v>1041</v>
      </c>
      <c r="D13">
        <v>4750000000</v>
      </c>
      <c r="E13">
        <v>4750000000</v>
      </c>
      <c r="F13">
        <v>561597.25999999791</v>
      </c>
      <c r="G13">
        <v>8458.0184739505639</v>
      </c>
    </row>
    <row r="14" spans="1:7">
      <c r="A14">
        <v>120101150012</v>
      </c>
      <c r="B14" t="s">
        <v>786</v>
      </c>
      <c r="C14" t="s">
        <v>1043</v>
      </c>
      <c r="D14">
        <v>1350000.0399999991</v>
      </c>
      <c r="E14">
        <v>10528974311.949982</v>
      </c>
      <c r="F14">
        <v>1350000.0399999991</v>
      </c>
      <c r="G14">
        <v>7799.2399999854733</v>
      </c>
    </row>
    <row r="15" spans="1:7">
      <c r="A15">
        <v>120101150021</v>
      </c>
      <c r="B15" t="s">
        <v>1050</v>
      </c>
      <c r="C15" t="s">
        <v>1041</v>
      </c>
      <c r="D15">
        <v>0</v>
      </c>
      <c r="E15">
        <v>0</v>
      </c>
      <c r="F15">
        <v>243.17000000001281</v>
      </c>
      <c r="G15">
        <v>0</v>
      </c>
    </row>
    <row r="16" spans="1:7">
      <c r="A16">
        <v>120101150022</v>
      </c>
      <c r="B16" t="s">
        <v>784</v>
      </c>
      <c r="C16" t="s">
        <v>1043</v>
      </c>
      <c r="D16">
        <v>7000</v>
      </c>
      <c r="E16">
        <v>54594680</v>
      </c>
      <c r="F16">
        <v>7000</v>
      </c>
      <c r="G16">
        <v>7799.24</v>
      </c>
    </row>
    <row r="17" spans="1:7">
      <c r="A17">
        <v>120101150031</v>
      </c>
      <c r="B17" t="s">
        <v>788</v>
      </c>
      <c r="C17" t="s">
        <v>1041</v>
      </c>
      <c r="D17">
        <v>670000000</v>
      </c>
      <c r="E17">
        <v>670000000</v>
      </c>
      <c r="F17">
        <v>87235.959999999963</v>
      </c>
      <c r="G17">
        <v>7680.3189877202049</v>
      </c>
    </row>
    <row r="18" spans="1:7">
      <c r="A18">
        <v>120101150032</v>
      </c>
      <c r="B18" t="s">
        <v>789</v>
      </c>
      <c r="C18" t="s">
        <v>1043</v>
      </c>
      <c r="D18">
        <v>506000</v>
      </c>
      <c r="E18">
        <v>3946415440</v>
      </c>
      <c r="F18">
        <v>506000</v>
      </c>
      <c r="G18">
        <v>7799.24</v>
      </c>
    </row>
    <row r="19" spans="1:7">
      <c r="A19">
        <v>120101150042</v>
      </c>
      <c r="B19" t="s">
        <v>782</v>
      </c>
      <c r="C19" t="s">
        <v>1043</v>
      </c>
      <c r="D19">
        <v>0</v>
      </c>
      <c r="E19">
        <v>0</v>
      </c>
      <c r="F19">
        <v>0</v>
      </c>
      <c r="G19">
        <v>0</v>
      </c>
    </row>
    <row r="20" spans="1:7">
      <c r="A20">
        <v>120101170011</v>
      </c>
      <c r="B20" t="s">
        <v>1051</v>
      </c>
      <c r="C20" t="s">
        <v>1041</v>
      </c>
      <c r="D20">
        <v>1000000000</v>
      </c>
      <c r="E20">
        <v>1000000000</v>
      </c>
      <c r="F20">
        <v>129923.83000000002</v>
      </c>
      <c r="G20">
        <v>7696.8174352618753</v>
      </c>
    </row>
    <row r="21" spans="1:7">
      <c r="A21">
        <v>120101170012</v>
      </c>
      <c r="B21" t="s">
        <v>790</v>
      </c>
      <c r="C21" t="s">
        <v>1043</v>
      </c>
      <c r="D21">
        <v>0</v>
      </c>
      <c r="E21">
        <v>0</v>
      </c>
      <c r="F21">
        <v>0</v>
      </c>
      <c r="G21">
        <v>0</v>
      </c>
    </row>
    <row r="22" spans="1:7">
      <c r="A22">
        <v>120101170021</v>
      </c>
      <c r="B22" t="s">
        <v>791</v>
      </c>
      <c r="C22" t="s">
        <v>1041</v>
      </c>
      <c r="D22">
        <v>0</v>
      </c>
      <c r="E22">
        <v>0</v>
      </c>
      <c r="F22">
        <v>0</v>
      </c>
      <c r="G22">
        <v>0</v>
      </c>
    </row>
    <row r="23" spans="1:7">
      <c r="A23">
        <v>120101170022</v>
      </c>
      <c r="B23" t="s">
        <v>792</v>
      </c>
      <c r="C23" t="s">
        <v>1043</v>
      </c>
      <c r="D23">
        <v>2598000</v>
      </c>
      <c r="E23">
        <v>20262425520</v>
      </c>
      <c r="F23">
        <v>2598000</v>
      </c>
      <c r="G23">
        <v>7799.24</v>
      </c>
    </row>
    <row r="24" spans="1:7">
      <c r="A24">
        <v>120101170042</v>
      </c>
      <c r="B24" t="s">
        <v>793</v>
      </c>
      <c r="C24" t="s">
        <v>1043</v>
      </c>
      <c r="D24">
        <v>3000</v>
      </c>
      <c r="E24">
        <v>23397720</v>
      </c>
      <c r="F24">
        <v>3000</v>
      </c>
      <c r="G24">
        <v>7799.24</v>
      </c>
    </row>
    <row r="25" spans="1:7">
      <c r="A25">
        <v>120101190011</v>
      </c>
      <c r="B25" t="s">
        <v>794</v>
      </c>
      <c r="C25" t="s">
        <v>1041</v>
      </c>
      <c r="D25">
        <v>68991273811</v>
      </c>
      <c r="E25">
        <v>68991273811</v>
      </c>
      <c r="F25">
        <v>8940792.2300000004</v>
      </c>
      <c r="G25">
        <v>7716.460917132843</v>
      </c>
    </row>
    <row r="26" spans="1:7">
      <c r="A26">
        <v>120101190012</v>
      </c>
      <c r="B26" t="s">
        <v>801</v>
      </c>
      <c r="C26" t="s">
        <v>1043</v>
      </c>
      <c r="D26">
        <v>1750000</v>
      </c>
      <c r="E26">
        <v>13648670000</v>
      </c>
      <c r="F26">
        <v>1750000</v>
      </c>
      <c r="G26">
        <v>7799.24</v>
      </c>
    </row>
    <row r="27" spans="1:7">
      <c r="A27">
        <v>120101190021</v>
      </c>
      <c r="B27" t="s">
        <v>795</v>
      </c>
      <c r="C27" t="s">
        <v>1041</v>
      </c>
      <c r="D27">
        <v>0</v>
      </c>
      <c r="E27">
        <v>0</v>
      </c>
      <c r="F27">
        <v>273.67999999999302</v>
      </c>
      <c r="G27">
        <v>0</v>
      </c>
    </row>
    <row r="28" spans="1:7">
      <c r="A28">
        <v>120101190022</v>
      </c>
      <c r="B28" t="s">
        <v>799</v>
      </c>
      <c r="C28" t="s">
        <v>1043</v>
      </c>
      <c r="D28">
        <v>0</v>
      </c>
      <c r="E28">
        <v>0</v>
      </c>
      <c r="F28">
        <v>0</v>
      </c>
      <c r="G28">
        <v>0</v>
      </c>
    </row>
    <row r="29" spans="1:7">
      <c r="A29">
        <v>120101190031</v>
      </c>
      <c r="B29" t="s">
        <v>796</v>
      </c>
      <c r="C29" t="s">
        <v>1041</v>
      </c>
      <c r="D29">
        <v>20653000000</v>
      </c>
      <c r="E29">
        <v>20653000000</v>
      </c>
      <c r="F29">
        <v>2692180.6399999997</v>
      </c>
      <c r="G29">
        <v>7671.4763092568719</v>
      </c>
    </row>
    <row r="30" spans="1:7">
      <c r="A30">
        <v>120101190032</v>
      </c>
      <c r="B30" t="s">
        <v>798</v>
      </c>
      <c r="C30" t="s">
        <v>1043</v>
      </c>
      <c r="D30">
        <v>5343000</v>
      </c>
      <c r="E30">
        <v>41671339320</v>
      </c>
      <c r="F30">
        <v>5343000</v>
      </c>
      <c r="G30">
        <v>7799.24</v>
      </c>
    </row>
    <row r="31" spans="1:7">
      <c r="A31">
        <v>120101190041</v>
      </c>
      <c r="B31" t="s">
        <v>797</v>
      </c>
      <c r="C31" t="s">
        <v>1041</v>
      </c>
      <c r="D31">
        <v>10240000000</v>
      </c>
      <c r="E31">
        <v>10240000000</v>
      </c>
      <c r="F31">
        <v>1332708.6299999999</v>
      </c>
      <c r="G31">
        <v>7683.5999778886408</v>
      </c>
    </row>
    <row r="32" spans="1:7">
      <c r="A32">
        <v>120101190042</v>
      </c>
      <c r="B32" t="s">
        <v>800</v>
      </c>
      <c r="C32" t="s">
        <v>1043</v>
      </c>
      <c r="D32">
        <v>0</v>
      </c>
      <c r="E32">
        <v>0</v>
      </c>
      <c r="F32">
        <v>0</v>
      </c>
      <c r="G32">
        <v>0</v>
      </c>
    </row>
    <row r="33" spans="1:7">
      <c r="A33">
        <v>120101210011</v>
      </c>
      <c r="B33" t="s">
        <v>1052</v>
      </c>
      <c r="C33" t="s">
        <v>1043</v>
      </c>
      <c r="D33">
        <v>1538.02</v>
      </c>
      <c r="E33">
        <v>11995387</v>
      </c>
      <c r="F33">
        <v>1538.02</v>
      </c>
      <c r="G33">
        <v>7799.2399318604439</v>
      </c>
    </row>
    <row r="34" spans="1:7">
      <c r="A34">
        <v>120101210012</v>
      </c>
      <c r="B34" t="s">
        <v>1053</v>
      </c>
      <c r="C34" t="s">
        <v>1041</v>
      </c>
      <c r="D34">
        <v>960488108</v>
      </c>
      <c r="E34">
        <v>960488108</v>
      </c>
      <c r="F34">
        <v>124107.56</v>
      </c>
      <c r="G34">
        <v>7739.158742626154</v>
      </c>
    </row>
    <row r="35" spans="1:7">
      <c r="A35">
        <v>120101210022</v>
      </c>
      <c r="B35" t="s">
        <v>1054</v>
      </c>
      <c r="C35" t="s">
        <v>1043</v>
      </c>
      <c r="D35">
        <v>0</v>
      </c>
      <c r="E35">
        <v>0</v>
      </c>
      <c r="F35">
        <v>0</v>
      </c>
      <c r="G35">
        <v>0</v>
      </c>
    </row>
    <row r="36" spans="1:7">
      <c r="A36">
        <v>120101210031</v>
      </c>
      <c r="B36" t="s">
        <v>824</v>
      </c>
      <c r="C36" t="s">
        <v>1041</v>
      </c>
      <c r="D36">
        <v>104183076</v>
      </c>
      <c r="E36">
        <v>104183076</v>
      </c>
      <c r="F36">
        <v>13413.25</v>
      </c>
      <c r="G36">
        <v>7767.1761877248246</v>
      </c>
    </row>
    <row r="37" spans="1:7">
      <c r="A37">
        <v>120101210042</v>
      </c>
      <c r="B37" t="s">
        <v>1055</v>
      </c>
      <c r="C37" t="s">
        <v>1043</v>
      </c>
      <c r="D37">
        <v>71.63</v>
      </c>
      <c r="E37">
        <v>558660</v>
      </c>
      <c r="F37">
        <v>71.63</v>
      </c>
      <c r="G37">
        <v>7799.2461259248921</v>
      </c>
    </row>
    <row r="38" spans="1:7">
      <c r="A38">
        <v>120101210061</v>
      </c>
      <c r="B38" t="s">
        <v>1056</v>
      </c>
      <c r="C38" t="s">
        <v>1041</v>
      </c>
      <c r="D38">
        <v>-30109124</v>
      </c>
      <c r="E38">
        <v>-30109124</v>
      </c>
      <c r="F38">
        <v>-3921.47</v>
      </c>
      <c r="G38">
        <v>7678.0197221960134</v>
      </c>
    </row>
    <row r="39" spans="1:7">
      <c r="A39">
        <v>12010125001</v>
      </c>
      <c r="B39" t="s">
        <v>977</v>
      </c>
      <c r="C39" t="s">
        <v>1043</v>
      </c>
      <c r="D39">
        <v>7100000</v>
      </c>
      <c r="E39">
        <v>55374604000</v>
      </c>
      <c r="F39">
        <v>7100000</v>
      </c>
      <c r="G39">
        <v>7799.24</v>
      </c>
    </row>
    <row r="40" spans="1:7">
      <c r="A40">
        <v>12010125002</v>
      </c>
      <c r="B40" t="s">
        <v>1057</v>
      </c>
      <c r="C40" t="s">
        <v>1043</v>
      </c>
      <c r="D40">
        <v>231000</v>
      </c>
      <c r="E40">
        <v>1801624440</v>
      </c>
      <c r="F40">
        <v>231000</v>
      </c>
      <c r="G40">
        <v>7799.24</v>
      </c>
    </row>
    <row r="41" spans="1:7">
      <c r="A41">
        <v>12020131009</v>
      </c>
      <c r="B41" t="s">
        <v>1058</v>
      </c>
      <c r="C41" t="s">
        <v>1041</v>
      </c>
      <c r="D41">
        <v>16493226092</v>
      </c>
      <c r="E41">
        <v>16493226092</v>
      </c>
      <c r="F41">
        <v>2145293.66</v>
      </c>
      <c r="G41">
        <v>7688.097158689221</v>
      </c>
    </row>
    <row r="42" spans="1:7">
      <c r="A42">
        <v>12020133001</v>
      </c>
      <c r="B42" t="s">
        <v>846</v>
      </c>
      <c r="C42" t="s">
        <v>1041</v>
      </c>
      <c r="D42">
        <v>1003000000</v>
      </c>
      <c r="E42">
        <v>1003000000</v>
      </c>
      <c r="F42">
        <v>130537.77</v>
      </c>
      <c r="G42">
        <v>7683.5999266725639</v>
      </c>
    </row>
    <row r="43" spans="1:7">
      <c r="A43">
        <v>12090147001</v>
      </c>
      <c r="B43" t="s">
        <v>1059</v>
      </c>
      <c r="C43" t="s">
        <v>1041</v>
      </c>
      <c r="D43">
        <v>-1418229210</v>
      </c>
      <c r="E43">
        <v>-1418229210</v>
      </c>
      <c r="F43">
        <v>-183076.62</v>
      </c>
      <c r="G43">
        <v>7746.6429629299473</v>
      </c>
    </row>
    <row r="44" spans="1:7">
      <c r="A44">
        <v>130101510011</v>
      </c>
      <c r="B44" t="s">
        <v>1060</v>
      </c>
      <c r="C44" t="s">
        <v>1041</v>
      </c>
      <c r="D44">
        <v>42648533</v>
      </c>
      <c r="E44">
        <v>42648533</v>
      </c>
      <c r="F44">
        <v>5474.5299999999988</v>
      </c>
      <c r="G44">
        <v>7790.3551537757594</v>
      </c>
    </row>
    <row r="45" spans="1:7">
      <c r="A45">
        <v>130101510021</v>
      </c>
      <c r="B45" t="s">
        <v>1061</v>
      </c>
      <c r="C45" t="s">
        <v>1041</v>
      </c>
      <c r="D45">
        <v>300709254</v>
      </c>
      <c r="E45">
        <v>300709254</v>
      </c>
      <c r="F45">
        <v>-132517.21999999881</v>
      </c>
      <c r="G45">
        <v>-2269.2088922481371</v>
      </c>
    </row>
    <row r="46" spans="1:7">
      <c r="A46">
        <v>130101510022</v>
      </c>
      <c r="B46" t="s">
        <v>1062</v>
      </c>
      <c r="C46" t="s">
        <v>1043</v>
      </c>
      <c r="D46">
        <v>0</v>
      </c>
      <c r="E46">
        <v>1</v>
      </c>
      <c r="F46">
        <v>0</v>
      </c>
      <c r="G46">
        <v>0</v>
      </c>
    </row>
    <row r="47" spans="1:7">
      <c r="A47">
        <v>130101510041</v>
      </c>
      <c r="B47" t="s">
        <v>1063</v>
      </c>
      <c r="C47" t="s">
        <v>1041</v>
      </c>
      <c r="D47">
        <v>-1</v>
      </c>
      <c r="E47">
        <v>-1</v>
      </c>
      <c r="F47">
        <v>135982.47999999858</v>
      </c>
      <c r="G47">
        <v>-7.3538885303460448E-6</v>
      </c>
    </row>
    <row r="48" spans="1:7">
      <c r="A48">
        <v>130101510042</v>
      </c>
      <c r="B48" t="s">
        <v>1064</v>
      </c>
      <c r="C48" t="s">
        <v>1043</v>
      </c>
      <c r="D48">
        <v>300295.52000000048</v>
      </c>
      <c r="E48">
        <v>2342076832</v>
      </c>
      <c r="F48">
        <v>300295.52000000048</v>
      </c>
      <c r="G48">
        <v>7799.2400019820352</v>
      </c>
    </row>
    <row r="49" spans="1:7">
      <c r="A49">
        <v>13010153002</v>
      </c>
      <c r="B49" t="s">
        <v>1065</v>
      </c>
      <c r="C49" t="s">
        <v>1041</v>
      </c>
      <c r="D49">
        <v>0</v>
      </c>
      <c r="E49">
        <v>0</v>
      </c>
      <c r="F49">
        <v>1988.4199999999837</v>
      </c>
      <c r="G49">
        <v>0</v>
      </c>
    </row>
    <row r="50" spans="1:7">
      <c r="A50">
        <v>13010155001</v>
      </c>
      <c r="B50" t="s">
        <v>1066</v>
      </c>
      <c r="C50" t="s">
        <v>1041</v>
      </c>
      <c r="D50">
        <v>1208543</v>
      </c>
      <c r="E50">
        <v>1208543</v>
      </c>
      <c r="F50">
        <v>156.49</v>
      </c>
      <c r="G50">
        <v>7722.8129592945234</v>
      </c>
    </row>
    <row r="51" spans="1:7">
      <c r="A51">
        <v>13010155002</v>
      </c>
      <c r="B51" t="s">
        <v>1067</v>
      </c>
      <c r="C51" t="s">
        <v>1041</v>
      </c>
      <c r="D51">
        <v>0</v>
      </c>
      <c r="E51">
        <v>0</v>
      </c>
      <c r="F51">
        <v>0</v>
      </c>
      <c r="G51">
        <v>0</v>
      </c>
    </row>
    <row r="52" spans="1:7">
      <c r="A52">
        <v>130101630011</v>
      </c>
      <c r="B52" t="s">
        <v>88</v>
      </c>
      <c r="C52" t="s">
        <v>1041</v>
      </c>
      <c r="D52">
        <v>9600000</v>
      </c>
      <c r="E52">
        <v>9600000</v>
      </c>
      <c r="F52">
        <v>1247.6400000000001</v>
      </c>
      <c r="G52">
        <v>7694.5272674810039</v>
      </c>
    </row>
    <row r="53" spans="1:7">
      <c r="A53">
        <v>130101630012</v>
      </c>
      <c r="B53" t="s">
        <v>89</v>
      </c>
      <c r="C53" t="s">
        <v>1043</v>
      </c>
      <c r="D53">
        <v>0</v>
      </c>
      <c r="E53">
        <v>0</v>
      </c>
      <c r="F53">
        <v>0</v>
      </c>
      <c r="G53">
        <v>0</v>
      </c>
    </row>
    <row r="54" spans="1:7">
      <c r="A54">
        <v>130101630013</v>
      </c>
      <c r="B54" t="s">
        <v>90</v>
      </c>
      <c r="C54" t="s">
        <v>1041</v>
      </c>
      <c r="D54">
        <v>16101886</v>
      </c>
      <c r="E54">
        <v>16101886</v>
      </c>
      <c r="F54">
        <v>2095.62</v>
      </c>
      <c r="G54">
        <v>7683.5905364522196</v>
      </c>
    </row>
    <row r="55" spans="1:7">
      <c r="A55">
        <v>130101630014</v>
      </c>
      <c r="B55" t="s">
        <v>1068</v>
      </c>
      <c r="C55" t="s">
        <v>1043</v>
      </c>
      <c r="D55">
        <v>1558</v>
      </c>
      <c r="E55">
        <v>12151216</v>
      </c>
      <c r="F55">
        <v>1558</v>
      </c>
      <c r="G55">
        <v>7799.2400513478815</v>
      </c>
    </row>
    <row r="56" spans="1:7">
      <c r="A56">
        <v>130101630031</v>
      </c>
      <c r="B56" t="s">
        <v>1069</v>
      </c>
      <c r="C56" t="s">
        <v>1041</v>
      </c>
      <c r="D56">
        <v>40292142.299999997</v>
      </c>
      <c r="E56">
        <v>41930841</v>
      </c>
      <c r="F56">
        <v>5402.88</v>
      </c>
      <c r="G56">
        <v>7760.8314454513147</v>
      </c>
    </row>
    <row r="57" spans="1:7">
      <c r="A57">
        <v>130101650011</v>
      </c>
      <c r="B57" t="s">
        <v>833</v>
      </c>
      <c r="C57" t="s">
        <v>1041</v>
      </c>
      <c r="D57">
        <v>584470164</v>
      </c>
      <c r="E57">
        <v>584470164</v>
      </c>
      <c r="F57">
        <v>75554.570000000007</v>
      </c>
      <c r="G57">
        <v>7735.7354293724384</v>
      </c>
    </row>
    <row r="58" spans="1:7">
      <c r="A58">
        <v>130101650012</v>
      </c>
      <c r="B58" t="s">
        <v>834</v>
      </c>
      <c r="C58" t="s">
        <v>1043</v>
      </c>
      <c r="D58">
        <v>85470.399999999994</v>
      </c>
      <c r="E58">
        <v>666604163</v>
      </c>
      <c r="F58">
        <v>85470.399999999994</v>
      </c>
      <c r="G58">
        <v>7799.2400058967787</v>
      </c>
    </row>
    <row r="59" spans="1:7">
      <c r="A59">
        <v>130101650021</v>
      </c>
      <c r="B59" t="s">
        <v>1070</v>
      </c>
      <c r="C59" t="s">
        <v>1041</v>
      </c>
      <c r="D59">
        <v>0</v>
      </c>
      <c r="E59">
        <v>0</v>
      </c>
      <c r="F59">
        <v>0</v>
      </c>
      <c r="G59">
        <v>0</v>
      </c>
    </row>
    <row r="60" spans="1:7">
      <c r="A60">
        <v>130101721</v>
      </c>
      <c r="B60" t="s">
        <v>87</v>
      </c>
      <c r="C60" t="s">
        <v>1041</v>
      </c>
      <c r="D60">
        <v>407756932</v>
      </c>
      <c r="E60">
        <v>407756932</v>
      </c>
      <c r="F60">
        <v>53068.47</v>
      </c>
      <c r="G60">
        <v>7683.6006766352975</v>
      </c>
    </row>
    <row r="61" spans="1:7">
      <c r="A61">
        <v>130101722</v>
      </c>
      <c r="B61" t="s">
        <v>162</v>
      </c>
      <c r="C61" t="s">
        <v>1043</v>
      </c>
      <c r="D61">
        <v>50838.71</v>
      </c>
      <c r="E61">
        <v>396503301</v>
      </c>
      <c r="F61">
        <v>50838.71</v>
      </c>
      <c r="G61">
        <v>7799.2400082535532</v>
      </c>
    </row>
    <row r="62" spans="1:7">
      <c r="A62">
        <v>130101723</v>
      </c>
      <c r="B62" t="s">
        <v>107</v>
      </c>
      <c r="C62" t="s">
        <v>1041</v>
      </c>
      <c r="D62">
        <v>3774229</v>
      </c>
      <c r="E62">
        <v>3774229</v>
      </c>
      <c r="F62">
        <v>490.89999999999986</v>
      </c>
      <c r="G62">
        <v>7688.3866367895725</v>
      </c>
    </row>
    <row r="63" spans="1:7">
      <c r="A63">
        <v>130101724</v>
      </c>
      <c r="B63" t="s">
        <v>681</v>
      </c>
      <c r="C63" t="s">
        <v>1043</v>
      </c>
      <c r="D63">
        <v>12066.62</v>
      </c>
      <c r="E63">
        <v>94110465</v>
      </c>
      <c r="F63">
        <v>12066.62</v>
      </c>
      <c r="G63">
        <v>7799.2399694363457</v>
      </c>
    </row>
    <row r="64" spans="1:7">
      <c r="A64">
        <v>130201730011</v>
      </c>
      <c r="B64" t="s">
        <v>1071</v>
      </c>
      <c r="C64" t="s">
        <v>1041</v>
      </c>
      <c r="D64">
        <v>0</v>
      </c>
      <c r="E64">
        <v>0</v>
      </c>
      <c r="F64">
        <v>-277733.28999999911</v>
      </c>
      <c r="G64">
        <v>0</v>
      </c>
    </row>
    <row r="65" spans="1:7">
      <c r="A65">
        <v>130201730012</v>
      </c>
      <c r="B65" t="s">
        <v>1072</v>
      </c>
      <c r="C65" t="s">
        <v>1043</v>
      </c>
      <c r="D65">
        <v>-1.9999999552965164E-2</v>
      </c>
      <c r="E65">
        <v>-156</v>
      </c>
      <c r="F65">
        <v>-1.9999999552965164E-2</v>
      </c>
      <c r="G65">
        <v>7800.0001743435896</v>
      </c>
    </row>
    <row r="66" spans="1:7">
      <c r="A66">
        <v>130201730031</v>
      </c>
      <c r="B66" t="s">
        <v>1073</v>
      </c>
      <c r="C66" t="s">
        <v>1041</v>
      </c>
      <c r="D66">
        <v>-1</v>
      </c>
      <c r="E66">
        <v>-1</v>
      </c>
      <c r="F66">
        <v>2390.7799999999988</v>
      </c>
      <c r="G66">
        <v>-4.1827353416039976E-4</v>
      </c>
    </row>
    <row r="67" spans="1:7">
      <c r="A67">
        <v>130201730032</v>
      </c>
      <c r="B67" t="s">
        <v>1074</v>
      </c>
      <c r="C67" t="s">
        <v>1043</v>
      </c>
      <c r="D67">
        <v>0</v>
      </c>
      <c r="E67">
        <v>1</v>
      </c>
      <c r="F67">
        <v>0</v>
      </c>
      <c r="G67">
        <v>0</v>
      </c>
    </row>
    <row r="68" spans="1:7">
      <c r="A68">
        <v>130201750022</v>
      </c>
      <c r="B68" t="s">
        <v>1075</v>
      </c>
      <c r="C68" t="s">
        <v>1043</v>
      </c>
      <c r="D68">
        <v>0</v>
      </c>
      <c r="E68">
        <v>0</v>
      </c>
      <c r="F68">
        <v>0</v>
      </c>
      <c r="G68">
        <v>0</v>
      </c>
    </row>
    <row r="69" spans="1:7">
      <c r="A69">
        <v>130401870011</v>
      </c>
      <c r="B69" t="s">
        <v>837</v>
      </c>
      <c r="C69" t="s">
        <v>1041</v>
      </c>
      <c r="D69">
        <v>1651500</v>
      </c>
      <c r="E69">
        <v>1651500</v>
      </c>
      <c r="F69">
        <v>214.94</v>
      </c>
      <c r="G69">
        <v>7683.5395924444028</v>
      </c>
    </row>
    <row r="70" spans="1:7">
      <c r="A70">
        <v>130401870012</v>
      </c>
      <c r="B70" t="s">
        <v>1076</v>
      </c>
      <c r="C70" t="s">
        <v>1043</v>
      </c>
      <c r="D70">
        <v>3315.41</v>
      </c>
      <c r="E70">
        <v>25474282</v>
      </c>
      <c r="F70">
        <v>3315.41</v>
      </c>
      <c r="G70">
        <v>7683.5993135087365</v>
      </c>
    </row>
    <row r="71" spans="1:7">
      <c r="A71">
        <v>130401870021</v>
      </c>
      <c r="B71" t="s">
        <v>840</v>
      </c>
      <c r="C71" t="s">
        <v>1041</v>
      </c>
      <c r="D71">
        <v>1000000</v>
      </c>
      <c r="E71">
        <v>1000000</v>
      </c>
      <c r="F71">
        <v>130.15</v>
      </c>
      <c r="G71">
        <v>7683.4421820975795</v>
      </c>
    </row>
    <row r="72" spans="1:7">
      <c r="A72">
        <v>130401870031</v>
      </c>
      <c r="B72" t="s">
        <v>1077</v>
      </c>
      <c r="C72" t="s">
        <v>1041</v>
      </c>
      <c r="D72">
        <v>-2900000</v>
      </c>
      <c r="E72">
        <v>-2900000</v>
      </c>
      <c r="F72">
        <v>-372.29</v>
      </c>
      <c r="G72">
        <v>7789.6263665422111</v>
      </c>
    </row>
    <row r="73" spans="1:7">
      <c r="A73">
        <v>13040191001</v>
      </c>
      <c r="B73" t="s">
        <v>835</v>
      </c>
      <c r="C73" t="s">
        <v>1041</v>
      </c>
      <c r="D73">
        <v>201770596</v>
      </c>
      <c r="E73">
        <v>201770596</v>
      </c>
      <c r="F73">
        <v>26194.62</v>
      </c>
      <c r="G73">
        <v>7702.749495888851</v>
      </c>
    </row>
    <row r="74" spans="1:7">
      <c r="A74">
        <v>13040191002</v>
      </c>
      <c r="B74" t="s">
        <v>1078</v>
      </c>
      <c r="C74" t="s">
        <v>1041</v>
      </c>
      <c r="D74">
        <v>0</v>
      </c>
      <c r="E74">
        <v>0</v>
      </c>
      <c r="F74">
        <v>0</v>
      </c>
      <c r="G74">
        <v>0</v>
      </c>
    </row>
    <row r="75" spans="1:7">
      <c r="A75">
        <v>13040191004</v>
      </c>
      <c r="B75" t="s">
        <v>836</v>
      </c>
      <c r="C75" t="s">
        <v>1041</v>
      </c>
      <c r="D75">
        <v>126869684</v>
      </c>
      <c r="E75">
        <v>126869684</v>
      </c>
      <c r="F75">
        <v>16467.620000000003</v>
      </c>
      <c r="G75">
        <v>7704.1906480717907</v>
      </c>
    </row>
    <row r="76" spans="1:7">
      <c r="A76">
        <v>13040191005</v>
      </c>
      <c r="B76" t="s">
        <v>1079</v>
      </c>
      <c r="C76" t="s">
        <v>1041</v>
      </c>
      <c r="D76">
        <v>0</v>
      </c>
      <c r="E76">
        <v>0</v>
      </c>
      <c r="F76">
        <v>0</v>
      </c>
      <c r="G76">
        <v>0</v>
      </c>
    </row>
    <row r="77" spans="1:7">
      <c r="A77">
        <v>13040191008</v>
      </c>
      <c r="B77" t="s">
        <v>172</v>
      </c>
      <c r="C77" t="s">
        <v>1041</v>
      </c>
      <c r="D77">
        <v>0</v>
      </c>
      <c r="E77">
        <v>0</v>
      </c>
      <c r="F77">
        <v>0</v>
      </c>
      <c r="G77">
        <v>0</v>
      </c>
    </row>
    <row r="78" spans="1:7">
      <c r="A78">
        <v>13040195001</v>
      </c>
      <c r="B78" t="s">
        <v>866</v>
      </c>
      <c r="C78" t="s">
        <v>1041</v>
      </c>
      <c r="D78">
        <v>12374918</v>
      </c>
      <c r="E78">
        <v>12374918</v>
      </c>
      <c r="F78">
        <v>1610.56</v>
      </c>
      <c r="G78">
        <v>7683.6119113848599</v>
      </c>
    </row>
    <row r="79" spans="1:7">
      <c r="A79">
        <v>130401970011</v>
      </c>
      <c r="B79" t="s">
        <v>1080</v>
      </c>
      <c r="C79" t="s">
        <v>1041</v>
      </c>
      <c r="D79">
        <v>0</v>
      </c>
      <c r="E79">
        <v>0</v>
      </c>
      <c r="F79">
        <v>0</v>
      </c>
      <c r="G79">
        <v>0</v>
      </c>
    </row>
    <row r="80" spans="1:7">
      <c r="A80">
        <v>130401970012</v>
      </c>
      <c r="B80" t="s">
        <v>843</v>
      </c>
      <c r="C80" t="s">
        <v>1041</v>
      </c>
      <c r="D80">
        <v>79022387</v>
      </c>
      <c r="E80">
        <v>79022387</v>
      </c>
      <c r="F80">
        <v>10210.469999999999</v>
      </c>
      <c r="G80">
        <v>7739.34862939708</v>
      </c>
    </row>
    <row r="81" spans="1:7">
      <c r="A81">
        <v>130401970041</v>
      </c>
      <c r="B81" t="s">
        <v>845</v>
      </c>
      <c r="C81" t="s">
        <v>1041</v>
      </c>
      <c r="D81">
        <v>887969</v>
      </c>
      <c r="E81">
        <v>887969</v>
      </c>
      <c r="F81">
        <v>116.78999999999999</v>
      </c>
      <c r="G81">
        <v>7603.125267574279</v>
      </c>
    </row>
    <row r="82" spans="1:7">
      <c r="A82">
        <v>130401970072</v>
      </c>
      <c r="B82" t="s">
        <v>163</v>
      </c>
      <c r="C82" t="s">
        <v>1041</v>
      </c>
      <c r="D82">
        <v>21800250</v>
      </c>
      <c r="E82">
        <v>21800250</v>
      </c>
      <c r="F82">
        <v>2846.75</v>
      </c>
      <c r="G82">
        <v>7657.9432686396767</v>
      </c>
    </row>
    <row r="83" spans="1:7">
      <c r="A83">
        <v>130401970081</v>
      </c>
      <c r="B83" t="s">
        <v>1081</v>
      </c>
      <c r="C83" t="s">
        <v>1041</v>
      </c>
      <c r="D83">
        <v>0</v>
      </c>
      <c r="E83">
        <v>0</v>
      </c>
      <c r="F83">
        <v>0</v>
      </c>
      <c r="G83">
        <v>0</v>
      </c>
    </row>
    <row r="84" spans="1:7">
      <c r="A84">
        <v>130401970101</v>
      </c>
      <c r="B84" t="s">
        <v>93</v>
      </c>
      <c r="C84" t="s">
        <v>1041</v>
      </c>
      <c r="D84">
        <v>20083107</v>
      </c>
      <c r="E84">
        <v>20083107</v>
      </c>
      <c r="F84">
        <v>2655.39</v>
      </c>
      <c r="G84">
        <v>7563.1477862008978</v>
      </c>
    </row>
    <row r="85" spans="1:7">
      <c r="A85">
        <v>130401970102</v>
      </c>
      <c r="B85" t="s">
        <v>92</v>
      </c>
      <c r="C85" t="s">
        <v>1041</v>
      </c>
      <c r="D85">
        <v>484000</v>
      </c>
      <c r="E85">
        <v>484000</v>
      </c>
      <c r="F85">
        <v>60.2800000000002</v>
      </c>
      <c r="G85">
        <v>8029.1970802919441</v>
      </c>
    </row>
    <row r="86" spans="1:7">
      <c r="A86">
        <v>130401970104</v>
      </c>
      <c r="B86" t="s">
        <v>173</v>
      </c>
      <c r="C86" t="s">
        <v>1041</v>
      </c>
      <c r="D86">
        <v>18795398</v>
      </c>
      <c r="E86">
        <v>18795398</v>
      </c>
      <c r="F86">
        <v>2454.4</v>
      </c>
      <c r="G86">
        <v>7657.8381681877445</v>
      </c>
    </row>
    <row r="87" spans="1:7">
      <c r="A87">
        <v>1304019701101</v>
      </c>
      <c r="B87" t="s">
        <v>1082</v>
      </c>
      <c r="C87" t="s">
        <v>1041</v>
      </c>
      <c r="D87">
        <v>725247274</v>
      </c>
      <c r="E87">
        <v>725247274</v>
      </c>
      <c r="F87">
        <v>94327</v>
      </c>
      <c r="G87">
        <v>7688.6498457493617</v>
      </c>
    </row>
    <row r="88" spans="1:7">
      <c r="A88">
        <v>1304019701102</v>
      </c>
      <c r="B88" t="s">
        <v>1083</v>
      </c>
      <c r="C88" t="s">
        <v>1043</v>
      </c>
      <c r="D88">
        <v>9444.44</v>
      </c>
      <c r="E88">
        <v>70725817</v>
      </c>
      <c r="F88">
        <v>9444.44</v>
      </c>
      <c r="G88">
        <v>7488.6194417032666</v>
      </c>
    </row>
    <row r="89" spans="1:7">
      <c r="A89">
        <v>130802130011</v>
      </c>
      <c r="B89" t="s">
        <v>803</v>
      </c>
      <c r="C89" t="s">
        <v>1041</v>
      </c>
      <c r="D89">
        <v>9451640931</v>
      </c>
      <c r="E89">
        <v>9451640774</v>
      </c>
      <c r="F89">
        <v>1218739.96</v>
      </c>
      <c r="G89">
        <v>7755.256317352555</v>
      </c>
    </row>
    <row r="90" spans="1:7">
      <c r="A90">
        <v>130802130012</v>
      </c>
      <c r="B90" t="s">
        <v>1084</v>
      </c>
      <c r="C90" t="s">
        <v>1043</v>
      </c>
      <c r="D90">
        <v>316555.29000000004</v>
      </c>
      <c r="E90">
        <v>2468890679.8899994</v>
      </c>
      <c r="F90">
        <v>316555.29000000004</v>
      </c>
      <c r="G90">
        <v>7799.2399997169505</v>
      </c>
    </row>
    <row r="91" spans="1:7">
      <c r="A91">
        <v>130802130021</v>
      </c>
      <c r="B91" t="s">
        <v>813</v>
      </c>
      <c r="C91" t="s">
        <v>1041</v>
      </c>
      <c r="D91">
        <v>-7830952895</v>
      </c>
      <c r="E91">
        <v>-7830952756.8400002</v>
      </c>
      <c r="F91">
        <v>-1009690.6500000004</v>
      </c>
      <c r="G91">
        <v>7755.7940710256125</v>
      </c>
    </row>
    <row r="92" spans="1:7">
      <c r="A92">
        <v>130802130022</v>
      </c>
      <c r="B92" t="s">
        <v>1085</v>
      </c>
      <c r="C92" t="s">
        <v>1043</v>
      </c>
      <c r="D92">
        <v>-210198.47000000009</v>
      </c>
      <c r="E92">
        <v>-1639388315</v>
      </c>
      <c r="F92">
        <v>-209595.13</v>
      </c>
      <c r="G92">
        <v>7821.6908713480125</v>
      </c>
    </row>
    <row r="93" spans="1:7">
      <c r="A93">
        <v>130802130031</v>
      </c>
      <c r="B93" t="s">
        <v>806</v>
      </c>
      <c r="C93" t="s">
        <v>1041</v>
      </c>
      <c r="D93">
        <v>6000132</v>
      </c>
      <c r="E93">
        <v>6000132</v>
      </c>
      <c r="F93">
        <v>997.06999999999971</v>
      </c>
      <c r="G93">
        <v>6017.7640486625833</v>
      </c>
    </row>
    <row r="94" spans="1:7">
      <c r="A94">
        <v>130802130032</v>
      </c>
      <c r="B94" t="s">
        <v>1086</v>
      </c>
      <c r="C94" t="s">
        <v>1043</v>
      </c>
      <c r="D94">
        <v>-24421.67</v>
      </c>
      <c r="E94">
        <v>-190470466</v>
      </c>
      <c r="F94">
        <v>-24421.67</v>
      </c>
      <c r="G94">
        <v>7799.240019212446</v>
      </c>
    </row>
    <row r="95" spans="1:7">
      <c r="A95">
        <v>130802130041</v>
      </c>
      <c r="B95" t="s">
        <v>815</v>
      </c>
      <c r="C95" t="s">
        <v>1041</v>
      </c>
      <c r="D95">
        <v>-1</v>
      </c>
      <c r="E95">
        <v>-1</v>
      </c>
      <c r="F95">
        <v>-210</v>
      </c>
      <c r="G95">
        <v>4.7619047619047623E-3</v>
      </c>
    </row>
    <row r="96" spans="1:7">
      <c r="A96">
        <v>130802130042</v>
      </c>
      <c r="B96" t="s">
        <v>817</v>
      </c>
      <c r="C96" t="s">
        <v>1043</v>
      </c>
      <c r="D96">
        <v>258084.1</v>
      </c>
      <c r="E96">
        <v>-13300937</v>
      </c>
      <c r="F96">
        <v>-1731.5400000000002</v>
      </c>
      <c r="G96">
        <v>7681.5649652910115</v>
      </c>
    </row>
    <row r="97" spans="1:7">
      <c r="A97">
        <v>130802130051</v>
      </c>
      <c r="B97" t="s">
        <v>808</v>
      </c>
      <c r="C97" t="s">
        <v>1041</v>
      </c>
      <c r="D97">
        <v>5010902743</v>
      </c>
      <c r="E97">
        <v>5010902742.9899998</v>
      </c>
      <c r="F97">
        <v>652201.35000000009</v>
      </c>
      <c r="G97">
        <v>7683.0609795425889</v>
      </c>
    </row>
    <row r="98" spans="1:7">
      <c r="A98">
        <v>130802130052</v>
      </c>
      <c r="B98" t="s">
        <v>1087</v>
      </c>
      <c r="C98" t="s">
        <v>1041</v>
      </c>
      <c r="D98">
        <v>-485368609.43000001</v>
      </c>
      <c r="E98">
        <v>13231234303.780001</v>
      </c>
      <c r="F98">
        <v>1722806.1800000002</v>
      </c>
      <c r="G98">
        <v>7680.0480851421135</v>
      </c>
    </row>
    <row r="99" spans="1:7">
      <c r="A99">
        <v>130802130061</v>
      </c>
      <c r="B99" t="s">
        <v>819</v>
      </c>
      <c r="C99" t="s">
        <v>1041</v>
      </c>
      <c r="D99">
        <v>-4898554921</v>
      </c>
      <c r="E99">
        <v>-4898554921.3600006</v>
      </c>
      <c r="F99">
        <v>-637932.26</v>
      </c>
      <c r="G99">
        <v>7678.8010710729704</v>
      </c>
    </row>
    <row r="100" spans="1:7">
      <c r="A100">
        <v>130802130062</v>
      </c>
      <c r="B100" t="s">
        <v>1088</v>
      </c>
      <c r="C100" t="s">
        <v>1043</v>
      </c>
      <c r="D100">
        <v>758363629.23000002</v>
      </c>
      <c r="E100">
        <v>-12625607276.07</v>
      </c>
      <c r="F100">
        <v>-1644475.1400000001</v>
      </c>
      <c r="G100">
        <v>7677.5908427961995</v>
      </c>
    </row>
    <row r="101" spans="1:7">
      <c r="A101">
        <v>130802130071</v>
      </c>
      <c r="B101" t="s">
        <v>810</v>
      </c>
      <c r="C101" t="s">
        <v>1041</v>
      </c>
      <c r="D101">
        <v>546774004</v>
      </c>
      <c r="E101">
        <v>546774004</v>
      </c>
      <c r="F101">
        <v>71161.17</v>
      </c>
      <c r="G101">
        <v>7683.60053664098</v>
      </c>
    </row>
    <row r="102" spans="1:7">
      <c r="A102">
        <v>130802130072</v>
      </c>
      <c r="B102" t="s">
        <v>1089</v>
      </c>
      <c r="C102" t="s">
        <v>1041</v>
      </c>
      <c r="D102">
        <v>-2402602.96</v>
      </c>
      <c r="E102">
        <v>-2402295</v>
      </c>
      <c r="F102">
        <v>-312.51</v>
      </c>
      <c r="G102">
        <v>7687.0980128635883</v>
      </c>
    </row>
    <row r="103" spans="1:7">
      <c r="A103">
        <v>130802130081</v>
      </c>
      <c r="B103" t="s">
        <v>820</v>
      </c>
      <c r="C103" t="s">
        <v>1041</v>
      </c>
      <c r="D103">
        <v>-756413371</v>
      </c>
      <c r="E103">
        <v>-756413371</v>
      </c>
      <c r="F103">
        <v>-98536.36</v>
      </c>
      <c r="G103">
        <v>7676.4898865758787</v>
      </c>
    </row>
    <row r="104" spans="1:7">
      <c r="A104">
        <v>130802130082</v>
      </c>
      <c r="B104" t="s">
        <v>1090</v>
      </c>
      <c r="C104" t="s">
        <v>1041</v>
      </c>
      <c r="D104">
        <v>0.14000000000000001</v>
      </c>
      <c r="E104">
        <v>1076</v>
      </c>
      <c r="F104">
        <v>0.14000000000000001</v>
      </c>
      <c r="G104">
        <v>7685.7142857142853</v>
      </c>
    </row>
    <row r="105" spans="1:7">
      <c r="A105">
        <v>130802130111</v>
      </c>
      <c r="B105" t="s">
        <v>1091</v>
      </c>
      <c r="C105" t="s">
        <v>1041</v>
      </c>
      <c r="D105">
        <v>59</v>
      </c>
      <c r="E105">
        <v>59</v>
      </c>
      <c r="F105">
        <v>0</v>
      </c>
      <c r="G105">
        <v>0</v>
      </c>
    </row>
    <row r="106" spans="1:7">
      <c r="A106">
        <v>130802130121</v>
      </c>
      <c r="B106" t="s">
        <v>1092</v>
      </c>
      <c r="C106" t="s">
        <v>1041</v>
      </c>
      <c r="D106">
        <v>0</v>
      </c>
      <c r="E106">
        <v>0</v>
      </c>
      <c r="F106">
        <v>0</v>
      </c>
      <c r="G106">
        <v>0</v>
      </c>
    </row>
    <row r="107" spans="1:7">
      <c r="A107">
        <v>130802150011</v>
      </c>
      <c r="B107" t="s">
        <v>1093</v>
      </c>
      <c r="C107" t="s">
        <v>1041</v>
      </c>
      <c r="D107">
        <v>33236533</v>
      </c>
      <c r="E107">
        <v>33236532</v>
      </c>
      <c r="F107">
        <v>4324.130000000001</v>
      </c>
      <c r="G107">
        <v>7686.2934278109105</v>
      </c>
    </row>
    <row r="108" spans="1:7">
      <c r="A108">
        <v>130802150012</v>
      </c>
      <c r="B108" t="s">
        <v>1094</v>
      </c>
      <c r="C108" t="s">
        <v>1043</v>
      </c>
      <c r="D108">
        <v>-23537710.57</v>
      </c>
      <c r="E108">
        <v>128535442</v>
      </c>
      <c r="F108">
        <v>17702.190000000002</v>
      </c>
      <c r="G108">
        <v>7260.9909847312665</v>
      </c>
    </row>
    <row r="109" spans="1:7">
      <c r="A109">
        <v>130802150021</v>
      </c>
      <c r="B109" t="s">
        <v>1095</v>
      </c>
      <c r="C109" t="s">
        <v>1041</v>
      </c>
      <c r="D109">
        <v>0</v>
      </c>
      <c r="E109">
        <v>1.449999988079071</v>
      </c>
      <c r="F109">
        <v>0</v>
      </c>
      <c r="G109">
        <v>0</v>
      </c>
    </row>
    <row r="110" spans="1:7">
      <c r="A110">
        <v>130802150022</v>
      </c>
      <c r="B110" t="s">
        <v>1096</v>
      </c>
      <c r="C110" t="s">
        <v>1043</v>
      </c>
      <c r="D110">
        <v>17998542.16</v>
      </c>
      <c r="E110">
        <v>-16958720</v>
      </c>
      <c r="F110">
        <v>-3166.6399999999994</v>
      </c>
      <c r="G110">
        <v>5355.4303615188346</v>
      </c>
    </row>
    <row r="111" spans="1:7">
      <c r="A111">
        <v>130802150031</v>
      </c>
      <c r="B111" t="s">
        <v>1097</v>
      </c>
      <c r="C111" t="s">
        <v>1041</v>
      </c>
      <c r="D111">
        <v>39507744</v>
      </c>
      <c r="E111">
        <v>39507744</v>
      </c>
      <c r="F111">
        <v>5141.83</v>
      </c>
      <c r="G111">
        <v>7683.5959181847711</v>
      </c>
    </row>
    <row r="112" spans="1:7">
      <c r="A112">
        <v>130802150032</v>
      </c>
      <c r="B112" t="s">
        <v>811</v>
      </c>
      <c r="C112" t="s">
        <v>1043</v>
      </c>
      <c r="D112">
        <v>9355354246.7000008</v>
      </c>
      <c r="E112">
        <v>9650878516.7000008</v>
      </c>
      <c r="F112">
        <v>1237472.8400000001</v>
      </c>
      <c r="G112">
        <v>7798.8608757667762</v>
      </c>
    </row>
    <row r="113" spans="1:7">
      <c r="A113">
        <v>130802150042</v>
      </c>
      <c r="B113" t="s">
        <v>821</v>
      </c>
      <c r="C113" t="s">
        <v>1043</v>
      </c>
      <c r="D113">
        <v>-9340803374.3700008</v>
      </c>
      <c r="E113">
        <v>-9598042721.8999996</v>
      </c>
      <c r="F113">
        <v>-1230622.3900000001</v>
      </c>
      <c r="G113">
        <v>7799.3402362035677</v>
      </c>
    </row>
    <row r="114" spans="1:7">
      <c r="A114">
        <v>130802150072</v>
      </c>
      <c r="B114" t="s">
        <v>1089</v>
      </c>
      <c r="C114" t="s">
        <v>1043</v>
      </c>
      <c r="D114">
        <v>-511856471.88999999</v>
      </c>
      <c r="E114">
        <v>1922521.1699999571</v>
      </c>
      <c r="F114">
        <v>1007.3600000000006</v>
      </c>
      <c r="G114">
        <v>1908.4747955050389</v>
      </c>
    </row>
    <row r="115" spans="1:7">
      <c r="A115">
        <v>130802150082</v>
      </c>
      <c r="B115" t="s">
        <v>1098</v>
      </c>
      <c r="C115" t="s">
        <v>1043</v>
      </c>
      <c r="D115">
        <v>517162553.51999998</v>
      </c>
      <c r="E115">
        <v>3361903.5099999905</v>
      </c>
      <c r="F115">
        <v>-318.30000000000291</v>
      </c>
      <c r="G115">
        <v>-10562.059409362111</v>
      </c>
    </row>
    <row r="116" spans="1:7">
      <c r="A116">
        <v>13080217001</v>
      </c>
      <c r="B116" t="s">
        <v>978</v>
      </c>
      <c r="C116" t="s">
        <v>1041</v>
      </c>
      <c r="D116">
        <v>2186800</v>
      </c>
      <c r="E116">
        <v>16802496480</v>
      </c>
      <c r="F116">
        <v>2186800</v>
      </c>
      <c r="G116">
        <v>7683.6</v>
      </c>
    </row>
    <row r="117" spans="1:7">
      <c r="A117">
        <v>13080217002</v>
      </c>
      <c r="B117" t="s">
        <v>979</v>
      </c>
      <c r="C117" t="s">
        <v>1043</v>
      </c>
      <c r="D117">
        <v>347905439.32999998</v>
      </c>
      <c r="E117">
        <v>-15992121775</v>
      </c>
      <c r="F117">
        <v>-2081953.5499999998</v>
      </c>
      <c r="G117">
        <v>7681.3057500730511</v>
      </c>
    </row>
    <row r="118" spans="1:7">
      <c r="A118">
        <v>14010225006</v>
      </c>
      <c r="B118" t="s">
        <v>847</v>
      </c>
      <c r="C118" t="s">
        <v>1041</v>
      </c>
      <c r="D118">
        <v>253709632</v>
      </c>
      <c r="E118">
        <v>253709632</v>
      </c>
      <c r="F118">
        <v>33019.629999999997</v>
      </c>
      <c r="G118">
        <v>7683.6000887956652</v>
      </c>
    </row>
    <row r="119" spans="1:7">
      <c r="A119">
        <v>14010225007</v>
      </c>
      <c r="B119" t="s">
        <v>852</v>
      </c>
      <c r="C119" t="s">
        <v>1041</v>
      </c>
      <c r="D119">
        <v>-124420622</v>
      </c>
      <c r="E119">
        <v>-124420622</v>
      </c>
      <c r="F119">
        <v>-16186.26</v>
      </c>
      <c r="G119">
        <v>7686.8048579474198</v>
      </c>
    </row>
    <row r="120" spans="1:7">
      <c r="A120">
        <v>14010225008</v>
      </c>
      <c r="B120" t="s">
        <v>848</v>
      </c>
      <c r="C120" t="s">
        <v>1041</v>
      </c>
      <c r="D120">
        <v>678519852</v>
      </c>
      <c r="E120">
        <v>678519852</v>
      </c>
      <c r="F120">
        <v>88208.81</v>
      </c>
      <c r="G120">
        <v>7692.2004956194287</v>
      </c>
    </row>
    <row r="121" spans="1:7">
      <c r="A121">
        <v>14010225009</v>
      </c>
      <c r="B121" t="s">
        <v>853</v>
      </c>
      <c r="C121" t="s">
        <v>1041</v>
      </c>
      <c r="D121">
        <v>-453447511</v>
      </c>
      <c r="E121">
        <v>-453447511</v>
      </c>
      <c r="F121">
        <v>-59002.23</v>
      </c>
      <c r="G121">
        <v>7685.2605571009772</v>
      </c>
    </row>
    <row r="122" spans="1:7">
      <c r="A122">
        <v>14010225012</v>
      </c>
      <c r="B122" t="s">
        <v>97</v>
      </c>
      <c r="C122" t="s">
        <v>1041</v>
      </c>
      <c r="D122">
        <v>131166822</v>
      </c>
      <c r="E122">
        <v>131166822</v>
      </c>
      <c r="F122">
        <v>17071.009999999998</v>
      </c>
      <c r="G122">
        <v>7683.6005602480473</v>
      </c>
    </row>
    <row r="123" spans="1:7">
      <c r="A123">
        <v>14010225013</v>
      </c>
      <c r="B123" t="s">
        <v>850</v>
      </c>
      <c r="C123" t="s">
        <v>1041</v>
      </c>
      <c r="D123">
        <v>-30328782</v>
      </c>
      <c r="E123">
        <v>-30328782</v>
      </c>
      <c r="F123">
        <v>-3945.58</v>
      </c>
      <c r="G123">
        <v>7686.7740611012832</v>
      </c>
    </row>
    <row r="124" spans="1:7">
      <c r="A124">
        <v>14010225016</v>
      </c>
      <c r="B124" t="s">
        <v>849</v>
      </c>
      <c r="C124" t="s">
        <v>1041</v>
      </c>
      <c r="D124">
        <v>316522494</v>
      </c>
      <c r="E124">
        <v>316522494</v>
      </c>
      <c r="F124">
        <v>41194.559999999998</v>
      </c>
      <c r="G124">
        <v>7683.5993393302424</v>
      </c>
    </row>
    <row r="125" spans="1:7">
      <c r="A125">
        <v>14010225017</v>
      </c>
      <c r="B125" t="s">
        <v>855</v>
      </c>
      <c r="C125" t="s">
        <v>1041</v>
      </c>
      <c r="D125">
        <v>-87043689</v>
      </c>
      <c r="E125">
        <v>-87043689</v>
      </c>
      <c r="F125">
        <v>-11323.82</v>
      </c>
      <c r="G125">
        <v>7686.7778717782521</v>
      </c>
    </row>
    <row r="126" spans="1:7">
      <c r="A126">
        <v>15010227001</v>
      </c>
      <c r="B126" t="s">
        <v>858</v>
      </c>
      <c r="C126" t="s">
        <v>1041</v>
      </c>
      <c r="D126">
        <v>8000000</v>
      </c>
      <c r="E126">
        <v>8000000</v>
      </c>
      <c r="F126">
        <v>1041.18</v>
      </c>
      <c r="G126">
        <v>7683.5897731420118</v>
      </c>
    </row>
    <row r="127" spans="1:7">
      <c r="A127">
        <v>15010227002</v>
      </c>
      <c r="B127" t="s">
        <v>856</v>
      </c>
      <c r="C127" t="s">
        <v>1041</v>
      </c>
      <c r="D127">
        <v>594818062</v>
      </c>
      <c r="E127">
        <v>594818062</v>
      </c>
      <c r="F127">
        <v>77413.98</v>
      </c>
      <c r="G127">
        <v>7683.6000681013948</v>
      </c>
    </row>
    <row r="128" spans="1:7">
      <c r="A128">
        <v>15010227003</v>
      </c>
      <c r="B128" t="s">
        <v>857</v>
      </c>
      <c r="C128" t="s">
        <v>1041</v>
      </c>
      <c r="D128">
        <v>777550872</v>
      </c>
      <c r="E128">
        <v>777550872</v>
      </c>
      <c r="F128">
        <v>101196.17</v>
      </c>
      <c r="G128">
        <v>7683.5998042218398</v>
      </c>
    </row>
    <row r="129" spans="1:10">
      <c r="A129">
        <v>15010227004</v>
      </c>
      <c r="B129" t="s">
        <v>859</v>
      </c>
      <c r="C129" t="s">
        <v>1041</v>
      </c>
      <c r="D129">
        <v>36179280</v>
      </c>
      <c r="E129">
        <v>36179280</v>
      </c>
      <c r="F129">
        <v>4708.6400000000003</v>
      </c>
      <c r="G129">
        <v>7683.594413673587</v>
      </c>
    </row>
    <row r="130" spans="1:10">
      <c r="A130">
        <v>15010227005</v>
      </c>
      <c r="B130" t="s">
        <v>860</v>
      </c>
      <c r="C130" t="s">
        <v>1041</v>
      </c>
      <c r="D130">
        <v>214986824</v>
      </c>
      <c r="E130">
        <v>214986824</v>
      </c>
      <c r="F130">
        <v>27966.080000000002</v>
      </c>
      <c r="G130">
        <v>7687.4136096299517</v>
      </c>
    </row>
    <row r="131" spans="1:10">
      <c r="A131">
        <v>15010227901</v>
      </c>
      <c r="B131" t="s">
        <v>862</v>
      </c>
      <c r="C131" t="s">
        <v>1041</v>
      </c>
      <c r="D131">
        <v>-7600001</v>
      </c>
      <c r="E131">
        <v>-7600001</v>
      </c>
      <c r="F131">
        <v>-988.89</v>
      </c>
      <c r="G131">
        <v>7685.3856343981633</v>
      </c>
    </row>
    <row r="132" spans="1:10">
      <c r="A132">
        <v>15010227902</v>
      </c>
      <c r="B132" t="s">
        <v>861</v>
      </c>
      <c r="C132" t="s">
        <v>1041</v>
      </c>
      <c r="D132">
        <v>-292981456</v>
      </c>
      <c r="E132">
        <v>-292981456</v>
      </c>
      <c r="F132">
        <v>-38101.71</v>
      </c>
      <c r="G132">
        <v>7689.4568773947422</v>
      </c>
    </row>
    <row r="133" spans="1:10">
      <c r="A133">
        <v>15010227903</v>
      </c>
      <c r="B133" t="s">
        <v>864</v>
      </c>
      <c r="C133" t="s">
        <v>1041</v>
      </c>
      <c r="D133">
        <v>-652546441</v>
      </c>
      <c r="E133">
        <v>-652546441</v>
      </c>
      <c r="F133">
        <v>-84896.61</v>
      </c>
      <c r="G133">
        <v>7686.3662871815495</v>
      </c>
    </row>
    <row r="134" spans="1:10">
      <c r="A134">
        <v>15010227904</v>
      </c>
      <c r="B134" t="s">
        <v>863</v>
      </c>
      <c r="C134" t="s">
        <v>1041</v>
      </c>
      <c r="D134">
        <v>-36179294</v>
      </c>
      <c r="E134">
        <v>-36179294</v>
      </c>
      <c r="F134">
        <v>-4708.6400000000003</v>
      </c>
      <c r="G134">
        <v>7683.5973869312575</v>
      </c>
    </row>
    <row r="135" spans="1:10">
      <c r="A135">
        <v>1</v>
      </c>
      <c r="B135" t="s">
        <v>78</v>
      </c>
      <c r="C135" t="s">
        <v>1035</v>
      </c>
      <c r="E135">
        <v>290189000203.75</v>
      </c>
      <c r="F135">
        <v>37061286.789999999</v>
      </c>
    </row>
    <row r="136" spans="1:10">
      <c r="A136">
        <v>210101020011</v>
      </c>
      <c r="B136" t="s">
        <v>1099</v>
      </c>
      <c r="C136" t="s">
        <v>1041</v>
      </c>
      <c r="D136">
        <v>-105375441</v>
      </c>
      <c r="E136">
        <v>-105375441</v>
      </c>
      <c r="F136">
        <v>319955.21000000089</v>
      </c>
      <c r="G136">
        <v>-329.34435104213401</v>
      </c>
      <c r="I136" t="e">
        <f>+VLOOKUP(A136,'BALANCE GENERAL final'!$C$139:$G$260,5,0)</f>
        <v>#N/A</v>
      </c>
      <c r="J136" t="e">
        <f>+E136-I136</f>
        <v>#N/A</v>
      </c>
    </row>
    <row r="137" spans="1:10">
      <c r="A137">
        <v>210101020012</v>
      </c>
      <c r="B137" t="s">
        <v>1100</v>
      </c>
      <c r="C137" t="s">
        <v>1043</v>
      </c>
      <c r="D137">
        <v>0</v>
      </c>
      <c r="E137">
        <v>-1</v>
      </c>
      <c r="F137">
        <v>0</v>
      </c>
      <c r="G137">
        <v>0</v>
      </c>
      <c r="I137" t="e">
        <f>+VLOOKUP(A137,'BALANCE GENERAL final'!$C$139:$G$260,5,0)</f>
        <v>#N/A</v>
      </c>
      <c r="J137" t="e">
        <f t="shared" ref="J137:J200" si="0">+E137-I137</f>
        <v>#N/A</v>
      </c>
    </row>
    <row r="138" spans="1:10">
      <c r="A138">
        <v>210101020013</v>
      </c>
      <c r="B138" t="s">
        <v>1101</v>
      </c>
      <c r="C138" t="s">
        <v>1041</v>
      </c>
      <c r="D138">
        <v>-59362524</v>
      </c>
      <c r="E138">
        <v>-59362524</v>
      </c>
      <c r="F138">
        <v>-8150.14</v>
      </c>
      <c r="G138">
        <v>7283.6201586721209</v>
      </c>
      <c r="I138" t="e">
        <f>+VLOOKUP(A138,'BALANCE GENERAL final'!$C$139:$G$260,5,0)</f>
        <v>#N/A</v>
      </c>
      <c r="J138" t="e">
        <f t="shared" si="0"/>
        <v>#N/A</v>
      </c>
    </row>
    <row r="139" spans="1:10">
      <c r="A139">
        <v>210101020014</v>
      </c>
      <c r="B139" t="s">
        <v>1102</v>
      </c>
      <c r="C139" t="s">
        <v>1043</v>
      </c>
      <c r="D139">
        <v>-589.69000000000005</v>
      </c>
      <c r="E139">
        <v>-4599134</v>
      </c>
      <c r="F139">
        <v>-589.69000000000005</v>
      </c>
      <c r="G139">
        <v>7799.2402787905503</v>
      </c>
      <c r="I139" t="e">
        <f>+VLOOKUP(A139,'BALANCE GENERAL final'!$C$139:$G$260,5,0)</f>
        <v>#N/A</v>
      </c>
      <c r="J139" t="e">
        <f t="shared" si="0"/>
        <v>#N/A</v>
      </c>
    </row>
    <row r="140" spans="1:10">
      <c r="A140">
        <v>210101020021</v>
      </c>
      <c r="B140" t="s">
        <v>1103</v>
      </c>
      <c r="C140" t="s">
        <v>1043</v>
      </c>
      <c r="D140">
        <v>-2800</v>
      </c>
      <c r="E140">
        <v>-21837872</v>
      </c>
      <c r="F140">
        <v>-2800</v>
      </c>
      <c r="G140">
        <v>7799.24</v>
      </c>
      <c r="I140" t="e">
        <f>+VLOOKUP(A140,'BALANCE GENERAL final'!$C$139:$G$260,5,0)</f>
        <v>#N/A</v>
      </c>
      <c r="J140" t="e">
        <f t="shared" si="0"/>
        <v>#N/A</v>
      </c>
    </row>
    <row r="141" spans="1:10">
      <c r="A141">
        <v>210101020031</v>
      </c>
      <c r="B141" t="s">
        <v>1104</v>
      </c>
      <c r="C141" t="s">
        <v>1041</v>
      </c>
      <c r="D141">
        <v>-11671183</v>
      </c>
      <c r="E141">
        <v>-11671183</v>
      </c>
      <c r="F141">
        <v>-1602.38</v>
      </c>
      <c r="G141">
        <v>7283.6549382793091</v>
      </c>
      <c r="I141" t="e">
        <f>+VLOOKUP(A141,'BALANCE GENERAL final'!$C$139:$G$260,5,0)</f>
        <v>#N/A</v>
      </c>
      <c r="J141" t="e">
        <f t="shared" si="0"/>
        <v>#N/A</v>
      </c>
    </row>
    <row r="142" spans="1:10">
      <c r="A142">
        <v>210101020032</v>
      </c>
      <c r="B142" t="s">
        <v>109</v>
      </c>
      <c r="C142" t="s">
        <v>1043</v>
      </c>
      <c r="D142">
        <v>-544770</v>
      </c>
      <c r="E142">
        <v>-544770</v>
      </c>
      <c r="F142">
        <v>-74.790000000000006</v>
      </c>
      <c r="G142">
        <v>7283.995186522262</v>
      </c>
      <c r="I142" t="e">
        <f>+VLOOKUP(A142,'BALANCE GENERAL final'!$C$139:$G$260,5,0)</f>
        <v>#N/A</v>
      </c>
      <c r="J142" t="e">
        <f t="shared" si="0"/>
        <v>#N/A</v>
      </c>
    </row>
    <row r="143" spans="1:10">
      <c r="A143">
        <v>210101040021</v>
      </c>
      <c r="B143" t="s">
        <v>198</v>
      </c>
      <c r="C143" t="s">
        <v>1041</v>
      </c>
      <c r="D143">
        <v>8744359</v>
      </c>
      <c r="E143">
        <v>8744359</v>
      </c>
      <c r="F143">
        <v>1137.9500000001863</v>
      </c>
      <c r="G143">
        <v>7684.3086251580198</v>
      </c>
      <c r="I143" t="e">
        <f>+VLOOKUP(A143,'BALANCE GENERAL final'!$C$139:$G$260,5,0)</f>
        <v>#N/A</v>
      </c>
      <c r="J143" t="e">
        <f t="shared" si="0"/>
        <v>#N/A</v>
      </c>
    </row>
    <row r="144" spans="1:10">
      <c r="A144">
        <v>210101040022</v>
      </c>
      <c r="B144" t="s">
        <v>1105</v>
      </c>
      <c r="C144" t="s">
        <v>1043</v>
      </c>
      <c r="D144">
        <v>-11135.51</v>
      </c>
      <c r="E144">
        <v>-86848515</v>
      </c>
      <c r="F144">
        <v>-11135.51</v>
      </c>
      <c r="G144">
        <v>7799.2399988864454</v>
      </c>
      <c r="I144" t="e">
        <f>+VLOOKUP(A144,'BALANCE GENERAL final'!$C$139:$G$260,5,0)</f>
        <v>#N/A</v>
      </c>
      <c r="J144" t="e">
        <f t="shared" si="0"/>
        <v>#N/A</v>
      </c>
    </row>
    <row r="145" spans="1:10">
      <c r="A145">
        <v>220101100011</v>
      </c>
      <c r="B145" t="s">
        <v>1106</v>
      </c>
      <c r="C145" t="s">
        <v>1043</v>
      </c>
      <c r="D145">
        <v>-4783.7299999999996</v>
      </c>
      <c r="E145">
        <v>-37309458</v>
      </c>
      <c r="F145">
        <v>-4783.7299999999996</v>
      </c>
      <c r="G145">
        <v>7799.2399236578995</v>
      </c>
      <c r="I145" t="e">
        <f>+VLOOKUP(A145,'BALANCE GENERAL final'!$C$139:$G$260,5,0)</f>
        <v>#N/A</v>
      </c>
      <c r="J145" t="e">
        <f t="shared" si="0"/>
        <v>#N/A</v>
      </c>
    </row>
    <row r="146" spans="1:10">
      <c r="A146">
        <v>220101100012</v>
      </c>
      <c r="B146" t="s">
        <v>826</v>
      </c>
      <c r="C146" t="s">
        <v>1041</v>
      </c>
      <c r="D146">
        <v>-74697216</v>
      </c>
      <c r="E146">
        <v>-74697220.150000006</v>
      </c>
      <c r="F146">
        <v>-9712.65</v>
      </c>
      <c r="G146">
        <v>7690.7147019608456</v>
      </c>
      <c r="I146" t="e">
        <f>+VLOOKUP(A146,'BALANCE GENERAL final'!$C$139:$G$260,5,0)</f>
        <v>#N/A</v>
      </c>
      <c r="J146" t="e">
        <f t="shared" si="0"/>
        <v>#N/A</v>
      </c>
    </row>
    <row r="147" spans="1:10">
      <c r="A147">
        <v>220101100021</v>
      </c>
      <c r="B147" t="s">
        <v>1107</v>
      </c>
      <c r="C147" t="s">
        <v>1043</v>
      </c>
      <c r="D147">
        <v>-951.36</v>
      </c>
      <c r="E147">
        <v>-7419885</v>
      </c>
      <c r="F147">
        <v>-951.36</v>
      </c>
      <c r="G147">
        <v>7799.2400353178609</v>
      </c>
      <c r="I147" t="e">
        <f>+VLOOKUP(A147,'BALANCE GENERAL final'!$C$139:$G$260,5,0)</f>
        <v>#N/A</v>
      </c>
      <c r="J147" t="e">
        <f t="shared" si="0"/>
        <v>#N/A</v>
      </c>
    </row>
    <row r="148" spans="1:10">
      <c r="A148">
        <v>220101100031</v>
      </c>
      <c r="B148" t="s">
        <v>1108</v>
      </c>
      <c r="C148" t="s">
        <v>1041</v>
      </c>
      <c r="D148">
        <v>-13170608</v>
      </c>
      <c r="E148">
        <v>-13170608</v>
      </c>
      <c r="F148">
        <v>-1708.44</v>
      </c>
      <c r="G148">
        <v>7709.1428437639015</v>
      </c>
      <c r="I148" t="e">
        <f>+VLOOKUP(A148,'BALANCE GENERAL final'!$C$139:$G$260,5,0)</f>
        <v>#N/A</v>
      </c>
      <c r="J148" t="e">
        <f t="shared" si="0"/>
        <v>#N/A</v>
      </c>
    </row>
    <row r="149" spans="1:10">
      <c r="A149">
        <v>220101100032</v>
      </c>
      <c r="B149" t="s">
        <v>1109</v>
      </c>
      <c r="C149" t="s">
        <v>1043</v>
      </c>
      <c r="D149">
        <v>0</v>
      </c>
      <c r="E149">
        <v>0</v>
      </c>
      <c r="F149">
        <v>0</v>
      </c>
      <c r="G149">
        <v>0</v>
      </c>
      <c r="I149" t="e">
        <f>+VLOOKUP(A149,'BALANCE GENERAL final'!$C$139:$G$260,5,0)</f>
        <v>#N/A</v>
      </c>
      <c r="J149" t="e">
        <f t="shared" si="0"/>
        <v>#N/A</v>
      </c>
    </row>
    <row r="150" spans="1:10">
      <c r="A150">
        <v>220101100061</v>
      </c>
      <c r="B150" t="s">
        <v>1110</v>
      </c>
      <c r="C150" t="s">
        <v>1041</v>
      </c>
      <c r="D150">
        <v>0</v>
      </c>
      <c r="E150">
        <v>0</v>
      </c>
      <c r="F150">
        <v>0</v>
      </c>
      <c r="G150">
        <v>0</v>
      </c>
      <c r="I150" t="e">
        <f>+VLOOKUP(A150,'BALANCE GENERAL final'!$C$139:$G$260,5,0)</f>
        <v>#N/A</v>
      </c>
      <c r="J150" t="e">
        <f t="shared" si="0"/>
        <v>#N/A</v>
      </c>
    </row>
    <row r="151" spans="1:10">
      <c r="A151">
        <v>220101120011</v>
      </c>
      <c r="B151" t="s">
        <v>1111</v>
      </c>
      <c r="C151" t="s">
        <v>1041</v>
      </c>
      <c r="D151">
        <v>-15507323</v>
      </c>
      <c r="E151">
        <v>-15507323.119999999</v>
      </c>
      <c r="F151">
        <v>-2006.03</v>
      </c>
      <c r="G151">
        <v>7730.3545410587076</v>
      </c>
      <c r="I151" t="e">
        <f>+VLOOKUP(A151,'BALANCE GENERAL final'!$C$139:$G$260,5,0)</f>
        <v>#N/A</v>
      </c>
      <c r="J151" t="e">
        <f t="shared" si="0"/>
        <v>#N/A</v>
      </c>
    </row>
    <row r="152" spans="1:10">
      <c r="A152">
        <v>220101120012</v>
      </c>
      <c r="B152" t="s">
        <v>827</v>
      </c>
      <c r="C152" t="s">
        <v>1043</v>
      </c>
      <c r="D152">
        <v>-2243.91</v>
      </c>
      <c r="E152">
        <v>-17500792</v>
      </c>
      <c r="F152">
        <v>-2243.91</v>
      </c>
      <c r="G152">
        <v>7799.2397199531179</v>
      </c>
      <c r="I152" t="e">
        <f>+VLOOKUP(A152,'BALANCE GENERAL final'!$C$139:$G$260,5,0)</f>
        <v>#N/A</v>
      </c>
      <c r="J152" t="e">
        <f t="shared" si="0"/>
        <v>#N/A</v>
      </c>
    </row>
    <row r="153" spans="1:10">
      <c r="A153">
        <v>220101120022</v>
      </c>
      <c r="B153" t="s">
        <v>1112</v>
      </c>
      <c r="C153" t="s">
        <v>1043</v>
      </c>
      <c r="D153">
        <v>-539.55999999999995</v>
      </c>
      <c r="E153">
        <v>-4208157</v>
      </c>
      <c r="F153">
        <v>-539.55999999999995</v>
      </c>
      <c r="G153">
        <v>7799.2382682185489</v>
      </c>
      <c r="I153" t="e">
        <f>+VLOOKUP(A153,'BALANCE GENERAL final'!$C$139:$G$260,5,0)</f>
        <v>#N/A</v>
      </c>
      <c r="J153" t="e">
        <f t="shared" si="0"/>
        <v>#N/A</v>
      </c>
    </row>
    <row r="154" spans="1:10">
      <c r="A154">
        <v>220101120042</v>
      </c>
      <c r="B154" t="s">
        <v>1113</v>
      </c>
      <c r="C154" t="s">
        <v>1043</v>
      </c>
      <c r="D154">
        <v>-80.2</v>
      </c>
      <c r="E154">
        <v>-625499</v>
      </c>
      <c r="F154">
        <v>-80.2</v>
      </c>
      <c r="G154">
        <v>7799.2394014962592</v>
      </c>
      <c r="I154" t="e">
        <f>+VLOOKUP(A154,'BALANCE GENERAL final'!$C$139:$G$260,5,0)</f>
        <v>#N/A</v>
      </c>
      <c r="J154" t="e">
        <f t="shared" si="0"/>
        <v>#N/A</v>
      </c>
    </row>
    <row r="155" spans="1:10">
      <c r="A155">
        <v>2201011300111</v>
      </c>
      <c r="B155" t="s">
        <v>1114</v>
      </c>
      <c r="C155" t="s">
        <v>1043</v>
      </c>
      <c r="D155">
        <v>-2249081.02</v>
      </c>
      <c r="E155">
        <v>-17541122654</v>
      </c>
      <c r="F155">
        <v>-2249081.02</v>
      </c>
      <c r="G155">
        <v>7799.2399998111232</v>
      </c>
      <c r="I155" t="e">
        <f>+VLOOKUP(A155,'BALANCE GENERAL final'!$C$139:$G$260,5,0)</f>
        <v>#N/A</v>
      </c>
      <c r="J155" t="e">
        <f t="shared" si="0"/>
        <v>#N/A</v>
      </c>
    </row>
    <row r="156" spans="1:10">
      <c r="A156">
        <v>230101140011</v>
      </c>
      <c r="B156" t="s">
        <v>1319</v>
      </c>
      <c r="C156" t="s">
        <v>1041</v>
      </c>
      <c r="D156">
        <v>-68741273806</v>
      </c>
      <c r="E156">
        <v>-68741273817</v>
      </c>
      <c r="F156">
        <v>-8899733.8900000006</v>
      </c>
      <c r="G156">
        <v>7723.9695778139712</v>
      </c>
      <c r="I156" t="e">
        <f>+VLOOKUP(A156,'BALANCE GENERAL final'!$C$139:$G$260,5,0)</f>
        <v>#N/A</v>
      </c>
      <c r="J156" t="e">
        <f t="shared" si="0"/>
        <v>#N/A</v>
      </c>
    </row>
    <row r="157" spans="1:10">
      <c r="A157">
        <v>230101140012</v>
      </c>
      <c r="B157" t="s">
        <v>871</v>
      </c>
      <c r="C157" t="s">
        <v>1043</v>
      </c>
      <c r="D157">
        <v>-1750000</v>
      </c>
      <c r="E157">
        <v>-13648670000</v>
      </c>
      <c r="F157">
        <v>-1750000</v>
      </c>
      <c r="G157">
        <v>7799.24</v>
      </c>
      <c r="I157" t="e">
        <f>+VLOOKUP(A157,'BALANCE GENERAL final'!$C$139:$G$260,5,0)</f>
        <v>#N/A</v>
      </c>
      <c r="J157" t="e">
        <f t="shared" si="0"/>
        <v>#N/A</v>
      </c>
    </row>
    <row r="158" spans="1:10">
      <c r="A158">
        <v>230101140021</v>
      </c>
      <c r="B158" t="s">
        <v>1116</v>
      </c>
      <c r="C158" t="s">
        <v>1041</v>
      </c>
      <c r="D158">
        <v>0</v>
      </c>
      <c r="E158">
        <v>0</v>
      </c>
      <c r="F158">
        <v>-494.17000000000553</v>
      </c>
      <c r="G158">
        <v>0</v>
      </c>
      <c r="I158" t="e">
        <f>+VLOOKUP(A158,'BALANCE GENERAL final'!$C$139:$G$260,5,0)</f>
        <v>#N/A</v>
      </c>
      <c r="J158" t="e">
        <f t="shared" si="0"/>
        <v>#N/A</v>
      </c>
    </row>
    <row r="159" spans="1:10">
      <c r="A159">
        <v>230101140022</v>
      </c>
      <c r="B159" t="s">
        <v>872</v>
      </c>
      <c r="C159" t="s">
        <v>1043</v>
      </c>
      <c r="D159">
        <v>0</v>
      </c>
      <c r="E159">
        <v>0</v>
      </c>
      <c r="F159">
        <v>0</v>
      </c>
      <c r="G159">
        <v>0</v>
      </c>
      <c r="I159" t="e">
        <f>+VLOOKUP(A159,'BALANCE GENERAL final'!$C$139:$G$260,5,0)</f>
        <v>#N/A</v>
      </c>
      <c r="J159" t="e">
        <f t="shared" si="0"/>
        <v>#N/A</v>
      </c>
    </row>
    <row r="160" spans="1:10">
      <c r="A160">
        <v>230101140031</v>
      </c>
      <c r="B160" t="s">
        <v>1117</v>
      </c>
      <c r="C160" t="s">
        <v>1041</v>
      </c>
      <c r="D160">
        <v>-20653000001</v>
      </c>
      <c r="E160">
        <v>-20653000001</v>
      </c>
      <c r="F160">
        <v>-2674312.81</v>
      </c>
      <c r="G160">
        <v>7722.7315831464011</v>
      </c>
      <c r="I160" t="e">
        <f>+VLOOKUP(A160,'BALANCE GENERAL final'!$C$139:$G$260,5,0)</f>
        <v>#N/A</v>
      </c>
      <c r="J160" t="e">
        <f t="shared" si="0"/>
        <v>#N/A</v>
      </c>
    </row>
    <row r="161" spans="1:10">
      <c r="A161">
        <v>230101140032</v>
      </c>
      <c r="B161" t="s">
        <v>873</v>
      </c>
      <c r="C161" t="s">
        <v>1043</v>
      </c>
      <c r="D161">
        <v>-7683614.8100000024</v>
      </c>
      <c r="E161">
        <v>-59926355972</v>
      </c>
      <c r="F161">
        <v>-2293614.8100000024</v>
      </c>
      <c r="G161">
        <v>26127.471670798961</v>
      </c>
      <c r="I161" t="e">
        <f>+VLOOKUP(A161,'BALANCE GENERAL final'!$C$139:$G$260,5,0)</f>
        <v>#N/A</v>
      </c>
      <c r="J161" t="e">
        <f t="shared" si="0"/>
        <v>#N/A</v>
      </c>
    </row>
    <row r="162" spans="1:10">
      <c r="A162">
        <v>230101140041</v>
      </c>
      <c r="B162" t="s">
        <v>1118</v>
      </c>
      <c r="C162" t="s">
        <v>1041</v>
      </c>
      <c r="D162">
        <v>-10240000000</v>
      </c>
      <c r="E162">
        <v>-10240000000</v>
      </c>
      <c r="F162">
        <v>-1352705.65</v>
      </c>
      <c r="G162">
        <v>7570.0134763242841</v>
      </c>
      <c r="I162" t="e">
        <f>+VLOOKUP(A162,'BALANCE GENERAL final'!$C$139:$G$260,5,0)</f>
        <v>#N/A</v>
      </c>
      <c r="J162" t="e">
        <f t="shared" si="0"/>
        <v>#N/A</v>
      </c>
    </row>
    <row r="163" spans="1:10">
      <c r="A163">
        <v>230101140042</v>
      </c>
      <c r="B163" t="s">
        <v>874</v>
      </c>
      <c r="C163" t="s">
        <v>1043</v>
      </c>
      <c r="D163">
        <v>-9.9999999983992893E-3</v>
      </c>
      <c r="E163">
        <v>-78</v>
      </c>
      <c r="F163">
        <v>-9.9999999983992893E-3</v>
      </c>
      <c r="G163">
        <v>7800.0000012485543</v>
      </c>
      <c r="I163" t="e">
        <f>+VLOOKUP(A163,'BALANCE GENERAL final'!$C$139:$G$260,5,0)</f>
        <v>#N/A</v>
      </c>
      <c r="J163" t="e">
        <f t="shared" si="0"/>
        <v>#N/A</v>
      </c>
    </row>
    <row r="164" spans="1:10">
      <c r="A164">
        <v>230101160021</v>
      </c>
      <c r="B164" t="s">
        <v>1119</v>
      </c>
      <c r="C164" t="s">
        <v>1041</v>
      </c>
      <c r="D164">
        <v>1</v>
      </c>
      <c r="E164">
        <v>1</v>
      </c>
      <c r="F164">
        <v>-659.63000000000466</v>
      </c>
      <c r="G164">
        <v>-1.5160013947212725E-3</v>
      </c>
      <c r="I164" t="e">
        <f>+VLOOKUP(A164,'BALANCE GENERAL final'!$C$139:$G$260,5,0)</f>
        <v>#N/A</v>
      </c>
      <c r="J164" t="e">
        <f t="shared" si="0"/>
        <v>#N/A</v>
      </c>
    </row>
    <row r="165" spans="1:10">
      <c r="A165">
        <v>230101160022</v>
      </c>
      <c r="B165" t="s">
        <v>1120</v>
      </c>
      <c r="C165" t="s">
        <v>1043</v>
      </c>
      <c r="D165">
        <v>0</v>
      </c>
      <c r="E165">
        <v>0</v>
      </c>
      <c r="F165">
        <v>0</v>
      </c>
      <c r="G165">
        <v>0</v>
      </c>
      <c r="I165" t="e">
        <f>+VLOOKUP(A165,'BALANCE GENERAL final'!$C$139:$G$260,5,0)</f>
        <v>#N/A</v>
      </c>
      <c r="J165" t="e">
        <f t="shared" si="0"/>
        <v>#N/A</v>
      </c>
    </row>
    <row r="166" spans="1:10">
      <c r="A166">
        <v>230101180031</v>
      </c>
      <c r="B166" t="s">
        <v>1121</v>
      </c>
      <c r="C166" t="s">
        <v>1041</v>
      </c>
      <c r="D166">
        <v>0</v>
      </c>
      <c r="E166">
        <v>0</v>
      </c>
      <c r="F166">
        <v>0</v>
      </c>
      <c r="G166">
        <v>0</v>
      </c>
      <c r="I166" t="e">
        <f>+VLOOKUP(A166,'BALANCE GENERAL final'!$C$139:$G$260,5,0)</f>
        <v>#N/A</v>
      </c>
      <c r="J166" t="e">
        <f t="shared" si="0"/>
        <v>#N/A</v>
      </c>
    </row>
    <row r="167" spans="1:10">
      <c r="A167">
        <v>230101180032</v>
      </c>
      <c r="B167" t="s">
        <v>1122</v>
      </c>
      <c r="C167" t="s">
        <v>1043</v>
      </c>
      <c r="D167">
        <v>0</v>
      </c>
      <c r="E167">
        <v>0</v>
      </c>
      <c r="F167">
        <v>0</v>
      </c>
      <c r="G167">
        <v>0</v>
      </c>
      <c r="I167" t="e">
        <f>+VLOOKUP(A167,'BALANCE GENERAL final'!$C$139:$G$260,5,0)</f>
        <v>#N/A</v>
      </c>
      <c r="J167" t="e">
        <f t="shared" si="0"/>
        <v>#N/A</v>
      </c>
    </row>
    <row r="168" spans="1:10">
      <c r="A168">
        <v>230101180041</v>
      </c>
      <c r="B168" t="s">
        <v>874</v>
      </c>
      <c r="C168" t="s">
        <v>1043</v>
      </c>
      <c r="D168">
        <v>0</v>
      </c>
      <c r="E168">
        <v>0</v>
      </c>
      <c r="F168">
        <v>0</v>
      </c>
      <c r="G168">
        <v>0</v>
      </c>
      <c r="I168" t="e">
        <f>+VLOOKUP(A168,'BALANCE GENERAL final'!$C$139:$G$260,5,0)</f>
        <v>#N/A</v>
      </c>
      <c r="J168" t="e">
        <f t="shared" si="0"/>
        <v>#N/A</v>
      </c>
    </row>
    <row r="169" spans="1:10">
      <c r="A169">
        <v>230101260011</v>
      </c>
      <c r="B169" t="s">
        <v>1123</v>
      </c>
      <c r="C169" t="s">
        <v>1041</v>
      </c>
      <c r="D169">
        <v>1842332733</v>
      </c>
      <c r="E169">
        <v>1842332326</v>
      </c>
      <c r="F169">
        <v>238039.55</v>
      </c>
      <c r="G169">
        <v>7739.6059856439824</v>
      </c>
      <c r="I169" t="e">
        <f>+VLOOKUP(A169,'BALANCE GENERAL final'!$C$139:$G$260,5,0)</f>
        <v>#N/A</v>
      </c>
      <c r="J169" t="e">
        <f t="shared" si="0"/>
        <v>#N/A</v>
      </c>
    </row>
    <row r="170" spans="1:10">
      <c r="A170">
        <v>230101260012</v>
      </c>
      <c r="B170" t="s">
        <v>1124</v>
      </c>
      <c r="C170" t="s">
        <v>1043</v>
      </c>
      <c r="D170">
        <v>-4356.7599999999984</v>
      </c>
      <c r="E170">
        <v>-33979417</v>
      </c>
      <c r="F170">
        <v>-4356.7599999999984</v>
      </c>
      <c r="G170">
        <v>7799.2400315831055</v>
      </c>
      <c r="I170" t="e">
        <f>+VLOOKUP(A170,'BALANCE GENERAL final'!$C$139:$G$260,5,0)</f>
        <v>#N/A</v>
      </c>
      <c r="J170" t="e">
        <f t="shared" si="0"/>
        <v>#N/A</v>
      </c>
    </row>
    <row r="171" spans="1:10">
      <c r="A171">
        <v>230101260021</v>
      </c>
      <c r="B171" t="s">
        <v>1125</v>
      </c>
      <c r="C171" t="s">
        <v>1041</v>
      </c>
      <c r="D171">
        <v>305193</v>
      </c>
      <c r="E171">
        <v>305193</v>
      </c>
      <c r="F171">
        <v>39.079999999999927</v>
      </c>
      <c r="G171">
        <v>7809.4421699078957</v>
      </c>
      <c r="I171" t="e">
        <f>+VLOOKUP(A171,'BALANCE GENERAL final'!$C$139:$G$260,5,0)</f>
        <v>#N/A</v>
      </c>
      <c r="J171" t="e">
        <f t="shared" si="0"/>
        <v>#N/A</v>
      </c>
    </row>
    <row r="172" spans="1:10">
      <c r="A172">
        <v>230101260022</v>
      </c>
      <c r="B172" t="s">
        <v>876</v>
      </c>
      <c r="C172" t="s">
        <v>1043</v>
      </c>
      <c r="D172">
        <v>12480.269999999999</v>
      </c>
      <c r="E172">
        <v>97336621</v>
      </c>
      <c r="F172">
        <v>12480.269999999999</v>
      </c>
      <c r="G172">
        <v>7799.2400004166584</v>
      </c>
      <c r="I172" t="e">
        <f>+VLOOKUP(A172,'BALANCE GENERAL final'!$C$139:$G$260,5,0)</f>
        <v>#N/A</v>
      </c>
      <c r="J172" t="e">
        <f t="shared" si="0"/>
        <v>#N/A</v>
      </c>
    </row>
    <row r="173" spans="1:10">
      <c r="A173">
        <v>230101260031</v>
      </c>
      <c r="B173" t="s">
        <v>1126</v>
      </c>
      <c r="C173" t="s">
        <v>1041</v>
      </c>
      <c r="D173">
        <v>-67643412</v>
      </c>
      <c r="E173">
        <v>-67643412</v>
      </c>
      <c r="F173">
        <v>-8847.9000000000015</v>
      </c>
      <c r="G173">
        <v>7645.1374902519228</v>
      </c>
      <c r="I173" t="e">
        <f>+VLOOKUP(A173,'BALANCE GENERAL final'!$C$139:$G$260,5,0)</f>
        <v>#N/A</v>
      </c>
      <c r="J173" t="e">
        <f t="shared" si="0"/>
        <v>#N/A</v>
      </c>
    </row>
    <row r="174" spans="1:10">
      <c r="A174">
        <v>230101260032</v>
      </c>
      <c r="B174" t="s">
        <v>875</v>
      </c>
      <c r="C174" t="s">
        <v>1043</v>
      </c>
      <c r="D174">
        <v>-31450.41</v>
      </c>
      <c r="E174">
        <v>-245289296</v>
      </c>
      <c r="F174">
        <v>-31367.739999999998</v>
      </c>
      <c r="G174">
        <v>7819.794986824043</v>
      </c>
      <c r="I174" t="e">
        <f>+VLOOKUP(A174,'BALANCE GENERAL final'!$C$139:$G$260,5,0)</f>
        <v>#N/A</v>
      </c>
      <c r="J174" t="e">
        <f t="shared" si="0"/>
        <v>#N/A</v>
      </c>
    </row>
    <row r="175" spans="1:10">
      <c r="A175">
        <v>230101260041</v>
      </c>
      <c r="B175" t="s">
        <v>1127</v>
      </c>
      <c r="C175" t="s">
        <v>1041</v>
      </c>
      <c r="D175">
        <v>220997066</v>
      </c>
      <c r="E175">
        <v>220997066</v>
      </c>
      <c r="F175">
        <v>28762.18</v>
      </c>
      <c r="G175">
        <v>7683.5992960199819</v>
      </c>
      <c r="I175" t="e">
        <f>+VLOOKUP(A175,'BALANCE GENERAL final'!$C$139:$G$260,5,0)</f>
        <v>#N/A</v>
      </c>
      <c r="J175" t="e">
        <f t="shared" si="0"/>
        <v>#N/A</v>
      </c>
    </row>
    <row r="176" spans="1:10">
      <c r="A176">
        <v>230101260042</v>
      </c>
      <c r="B176" t="s">
        <v>877</v>
      </c>
      <c r="C176" t="s">
        <v>1043</v>
      </c>
      <c r="D176">
        <v>627.51</v>
      </c>
      <c r="E176">
        <v>4894101</v>
      </c>
      <c r="F176">
        <v>627.51</v>
      </c>
      <c r="G176">
        <v>7799.2398527513506</v>
      </c>
      <c r="I176" t="e">
        <f>+VLOOKUP(A176,'BALANCE GENERAL final'!$C$139:$G$260,5,0)</f>
        <v>#N/A</v>
      </c>
      <c r="J176" t="e">
        <f t="shared" si="0"/>
        <v>#N/A</v>
      </c>
    </row>
    <row r="177" spans="1:10">
      <c r="A177">
        <v>230101260081</v>
      </c>
      <c r="B177" t="s">
        <v>1128</v>
      </c>
      <c r="C177" t="s">
        <v>1041</v>
      </c>
      <c r="D177">
        <v>38249445</v>
      </c>
      <c r="E177">
        <v>38249852</v>
      </c>
      <c r="F177">
        <v>5056.4600000000028</v>
      </c>
      <c r="G177">
        <v>7564.5514846354918</v>
      </c>
      <c r="I177" t="e">
        <f>+VLOOKUP(A177,'BALANCE GENERAL final'!$C$139:$G$260,5,0)</f>
        <v>#N/A</v>
      </c>
      <c r="J177" t="e">
        <f t="shared" si="0"/>
        <v>#N/A</v>
      </c>
    </row>
    <row r="178" spans="1:10">
      <c r="A178">
        <v>230101260082</v>
      </c>
      <c r="B178" t="s">
        <v>1129</v>
      </c>
      <c r="C178" t="s">
        <v>1043</v>
      </c>
      <c r="D178">
        <v>1436.2200000000012</v>
      </c>
      <c r="E178">
        <v>11201425</v>
      </c>
      <c r="F178">
        <v>1436.2200000000012</v>
      </c>
      <c r="G178">
        <v>7799.2403670746762</v>
      </c>
      <c r="I178" t="e">
        <f>+VLOOKUP(A178,'BALANCE GENERAL final'!$C$139:$G$260,5,0)</f>
        <v>#N/A</v>
      </c>
      <c r="J178" t="e">
        <f t="shared" si="0"/>
        <v>#N/A</v>
      </c>
    </row>
    <row r="179" spans="1:10">
      <c r="A179">
        <v>230101260091</v>
      </c>
      <c r="B179" t="s">
        <v>1130</v>
      </c>
      <c r="C179" t="s">
        <v>1041</v>
      </c>
      <c r="D179">
        <v>0</v>
      </c>
      <c r="E179">
        <v>0</v>
      </c>
      <c r="F179">
        <v>9.0000000000003411E-2</v>
      </c>
      <c r="G179">
        <v>0</v>
      </c>
      <c r="I179" t="e">
        <f>+VLOOKUP(A179,'BALANCE GENERAL final'!$C$139:$G$260,5,0)</f>
        <v>#N/A</v>
      </c>
      <c r="J179" t="e">
        <f t="shared" si="0"/>
        <v>#N/A</v>
      </c>
    </row>
    <row r="180" spans="1:10">
      <c r="A180">
        <v>230101260092</v>
      </c>
      <c r="B180" t="s">
        <v>879</v>
      </c>
      <c r="C180" t="s">
        <v>1043</v>
      </c>
      <c r="D180">
        <v>0</v>
      </c>
      <c r="E180">
        <v>0</v>
      </c>
      <c r="F180">
        <v>0</v>
      </c>
      <c r="G180">
        <v>0</v>
      </c>
      <c r="I180" t="e">
        <f>+VLOOKUP(A180,'BALANCE GENERAL final'!$C$139:$G$260,5,0)</f>
        <v>#N/A</v>
      </c>
      <c r="J180" t="e">
        <f t="shared" si="0"/>
        <v>#N/A</v>
      </c>
    </row>
    <row r="181" spans="1:10">
      <c r="A181">
        <v>230101260101</v>
      </c>
      <c r="B181" t="s">
        <v>1131</v>
      </c>
      <c r="C181" t="s">
        <v>1041</v>
      </c>
      <c r="D181">
        <v>162808840</v>
      </c>
      <c r="E181">
        <v>162808840</v>
      </c>
      <c r="F181">
        <v>21373.79</v>
      </c>
      <c r="G181">
        <v>7617.2190332177861</v>
      </c>
      <c r="I181" t="e">
        <f>+VLOOKUP(A181,'BALANCE GENERAL final'!$C$139:$G$260,5,0)</f>
        <v>#N/A</v>
      </c>
      <c r="J181" t="e">
        <f t="shared" si="0"/>
        <v>#N/A</v>
      </c>
    </row>
    <row r="182" spans="1:10">
      <c r="A182">
        <v>230101260102</v>
      </c>
      <c r="B182" t="s">
        <v>878</v>
      </c>
      <c r="C182" t="s">
        <v>1043</v>
      </c>
      <c r="D182">
        <v>3349.5000000000036</v>
      </c>
      <c r="E182">
        <v>26123554</v>
      </c>
      <c r="F182">
        <v>3129.2700000000004</v>
      </c>
      <c r="G182">
        <v>8348.130394628779</v>
      </c>
      <c r="I182" t="e">
        <f>+VLOOKUP(A182,'BALANCE GENERAL final'!$C$139:$G$260,5,0)</f>
        <v>#N/A</v>
      </c>
      <c r="J182" t="e">
        <f t="shared" si="0"/>
        <v>#N/A</v>
      </c>
    </row>
    <row r="183" spans="1:10">
      <c r="A183">
        <v>230101260111</v>
      </c>
      <c r="B183" t="s">
        <v>1132</v>
      </c>
      <c r="C183" t="s">
        <v>1041</v>
      </c>
      <c r="D183">
        <v>85504058</v>
      </c>
      <c r="E183">
        <v>85504058</v>
      </c>
      <c r="F183">
        <v>11219.24</v>
      </c>
      <c r="G183">
        <v>7621.1987621264898</v>
      </c>
      <c r="I183" t="e">
        <f>+VLOOKUP(A183,'BALANCE GENERAL final'!$C$139:$G$260,5,0)</f>
        <v>#N/A</v>
      </c>
      <c r="J183" t="e">
        <f t="shared" si="0"/>
        <v>#N/A</v>
      </c>
    </row>
    <row r="184" spans="1:10">
      <c r="A184">
        <v>230101260112</v>
      </c>
      <c r="B184" t="s">
        <v>880</v>
      </c>
      <c r="C184" t="s">
        <v>1043</v>
      </c>
      <c r="D184">
        <v>0</v>
      </c>
      <c r="E184">
        <v>0</v>
      </c>
      <c r="F184">
        <v>0</v>
      </c>
      <c r="G184">
        <v>0</v>
      </c>
      <c r="I184" t="e">
        <f>+VLOOKUP(A184,'BALANCE GENERAL final'!$C$139:$G$260,5,0)</f>
        <v>#N/A</v>
      </c>
      <c r="J184" t="e">
        <f t="shared" si="0"/>
        <v>#N/A</v>
      </c>
    </row>
    <row r="185" spans="1:10">
      <c r="A185">
        <v>23010131001</v>
      </c>
      <c r="B185" t="s">
        <v>868</v>
      </c>
      <c r="C185" t="s">
        <v>1041</v>
      </c>
      <c r="D185">
        <v>0</v>
      </c>
      <c r="E185">
        <v>28.4599609375</v>
      </c>
      <c r="F185">
        <v>0</v>
      </c>
      <c r="G185">
        <v>0</v>
      </c>
      <c r="I185" t="e">
        <f>+VLOOKUP(A185,'BALANCE GENERAL final'!$C$139:$G$260,5,0)</f>
        <v>#N/A</v>
      </c>
      <c r="J185" t="e">
        <f t="shared" si="0"/>
        <v>#N/A</v>
      </c>
    </row>
    <row r="186" spans="1:10">
      <c r="A186">
        <v>23010131002</v>
      </c>
      <c r="B186" t="s">
        <v>195</v>
      </c>
      <c r="C186" t="s">
        <v>1043</v>
      </c>
      <c r="D186">
        <v>-19999.960000000894</v>
      </c>
      <c r="E186">
        <v>-155984487.63000488</v>
      </c>
      <c r="F186">
        <v>-19999.960000000894</v>
      </c>
      <c r="G186">
        <v>7799.2399799798559</v>
      </c>
      <c r="I186" t="e">
        <f>+VLOOKUP(A186,'BALANCE GENERAL final'!$C$139:$G$260,5,0)</f>
        <v>#N/A</v>
      </c>
      <c r="J186" t="e">
        <f t="shared" si="0"/>
        <v>#N/A</v>
      </c>
    </row>
    <row r="187" spans="1:10">
      <c r="A187">
        <v>23010131003</v>
      </c>
      <c r="B187" t="s">
        <v>1133</v>
      </c>
      <c r="C187" t="s">
        <v>1041</v>
      </c>
      <c r="D187">
        <v>-29360145</v>
      </c>
      <c r="E187">
        <v>-29360145</v>
      </c>
      <c r="F187">
        <v>-3777.3199999999997</v>
      </c>
      <c r="G187">
        <v>7772.7449620365769</v>
      </c>
      <c r="I187" t="e">
        <f>+VLOOKUP(A187,'BALANCE GENERAL final'!$C$139:$G$260,5,0)</f>
        <v>#N/A</v>
      </c>
      <c r="J187" t="e">
        <f t="shared" si="0"/>
        <v>#N/A</v>
      </c>
    </row>
    <row r="188" spans="1:10">
      <c r="A188">
        <v>23010131004</v>
      </c>
      <c r="B188" t="s">
        <v>869</v>
      </c>
      <c r="C188" t="s">
        <v>1043</v>
      </c>
      <c r="D188">
        <v>-27364.05</v>
      </c>
      <c r="E188">
        <v>-213418793</v>
      </c>
      <c r="F188">
        <v>-27364.05</v>
      </c>
      <c r="G188">
        <v>7799.2399882327363</v>
      </c>
      <c r="I188" t="e">
        <f>+VLOOKUP(A188,'BALANCE GENERAL final'!$C$139:$G$260,5,0)</f>
        <v>#N/A</v>
      </c>
      <c r="J188" t="e">
        <f t="shared" si="0"/>
        <v>#N/A</v>
      </c>
    </row>
    <row r="189" spans="1:10">
      <c r="A189">
        <v>23010131005</v>
      </c>
      <c r="B189" t="s">
        <v>108</v>
      </c>
      <c r="C189" t="s">
        <v>1041</v>
      </c>
      <c r="D189">
        <v>-43317486</v>
      </c>
      <c r="E189">
        <v>-43317486</v>
      </c>
      <c r="F189">
        <v>-5637.66</v>
      </c>
      <c r="G189">
        <v>7683.5931929204671</v>
      </c>
      <c r="I189" t="e">
        <f>+VLOOKUP(A189,'BALANCE GENERAL final'!$C$139:$G$260,5,0)</f>
        <v>#N/A</v>
      </c>
      <c r="J189" t="e">
        <f t="shared" si="0"/>
        <v>#N/A</v>
      </c>
    </row>
    <row r="190" spans="1:10">
      <c r="A190">
        <v>23010131006</v>
      </c>
      <c r="B190" t="s">
        <v>1134</v>
      </c>
      <c r="C190" t="s">
        <v>1043</v>
      </c>
      <c r="D190">
        <v>-13875.04</v>
      </c>
      <c r="E190">
        <v>-108214767</v>
      </c>
      <c r="F190">
        <v>-13875.04</v>
      </c>
      <c r="G190">
        <v>7799.2400021909843</v>
      </c>
      <c r="I190" t="e">
        <f>+VLOOKUP(A190,'BALANCE GENERAL final'!$C$139:$G$260,5,0)</f>
        <v>#N/A</v>
      </c>
      <c r="J190" t="e">
        <f t="shared" si="0"/>
        <v>#N/A</v>
      </c>
    </row>
    <row r="191" spans="1:10">
      <c r="A191">
        <v>24010132001011</v>
      </c>
      <c r="B191" t="s">
        <v>1135</v>
      </c>
      <c r="C191" t="s">
        <v>1041</v>
      </c>
      <c r="D191">
        <v>0</v>
      </c>
      <c r="E191">
        <v>0</v>
      </c>
      <c r="F191">
        <v>4534.3699999998789</v>
      </c>
      <c r="G191">
        <v>0</v>
      </c>
      <c r="I191" t="e">
        <f>+VLOOKUP(A191,'BALANCE GENERAL final'!$C$139:$G$260,5,0)</f>
        <v>#N/A</v>
      </c>
      <c r="J191" t="e">
        <f t="shared" si="0"/>
        <v>#N/A</v>
      </c>
    </row>
    <row r="192" spans="1:10">
      <c r="A192">
        <v>24010132001012</v>
      </c>
      <c r="B192" t="s">
        <v>1136</v>
      </c>
      <c r="C192" t="s">
        <v>1041</v>
      </c>
      <c r="D192">
        <v>0</v>
      </c>
      <c r="E192">
        <v>0</v>
      </c>
      <c r="F192">
        <v>-380.13999999999942</v>
      </c>
      <c r="G192">
        <v>0</v>
      </c>
      <c r="I192" t="e">
        <f>+VLOOKUP(A192,'BALANCE GENERAL final'!$C$139:$G$260,5,0)</f>
        <v>#N/A</v>
      </c>
      <c r="J192" t="e">
        <f t="shared" si="0"/>
        <v>#N/A</v>
      </c>
    </row>
    <row r="193" spans="1:10">
      <c r="A193">
        <v>24010132001013</v>
      </c>
      <c r="B193" t="s">
        <v>1137</v>
      </c>
      <c r="C193" t="s">
        <v>1043</v>
      </c>
      <c r="D193">
        <v>-2539088.9699999997</v>
      </c>
      <c r="E193">
        <v>-19802964259</v>
      </c>
      <c r="F193">
        <v>-2539088.9699999997</v>
      </c>
      <c r="G193">
        <v>7799.2400002430804</v>
      </c>
      <c r="I193" t="e">
        <f>+VLOOKUP(A193,'BALANCE GENERAL final'!$C$139:$G$260,5,0)</f>
        <v>#N/A</v>
      </c>
      <c r="J193" t="e">
        <f t="shared" si="0"/>
        <v>#N/A</v>
      </c>
    </row>
    <row r="194" spans="1:10">
      <c r="A194">
        <v>240101320021</v>
      </c>
      <c r="B194" t="s">
        <v>1138</v>
      </c>
      <c r="C194" t="s">
        <v>1041</v>
      </c>
      <c r="D194">
        <v>3308782</v>
      </c>
      <c r="E194">
        <v>3308782</v>
      </c>
      <c r="F194">
        <v>430.63</v>
      </c>
      <c r="G194">
        <v>7683.5845157095418</v>
      </c>
      <c r="I194" t="e">
        <f>+VLOOKUP(A194,'BALANCE GENERAL final'!$C$139:$G$260,5,0)</f>
        <v>#N/A</v>
      </c>
      <c r="J194" t="e">
        <f t="shared" si="0"/>
        <v>#N/A</v>
      </c>
    </row>
    <row r="195" spans="1:10">
      <c r="A195">
        <v>240101320032</v>
      </c>
      <c r="B195" t="s">
        <v>1139</v>
      </c>
      <c r="C195" t="s">
        <v>1043</v>
      </c>
      <c r="D195">
        <v>-5000000</v>
      </c>
      <c r="E195">
        <v>-38996200000</v>
      </c>
      <c r="F195">
        <v>-5000000</v>
      </c>
      <c r="G195">
        <v>7799.24</v>
      </c>
      <c r="I195" t="e">
        <f>+VLOOKUP(A195,'BALANCE GENERAL final'!$C$139:$G$260,5,0)</f>
        <v>#N/A</v>
      </c>
      <c r="J195" t="e">
        <f t="shared" si="0"/>
        <v>#N/A</v>
      </c>
    </row>
    <row r="196" spans="1:10">
      <c r="A196">
        <v>24010134004</v>
      </c>
      <c r="B196" t="s">
        <v>1320</v>
      </c>
      <c r="C196" t="s">
        <v>1041</v>
      </c>
      <c r="D196">
        <v>-2252354</v>
      </c>
      <c r="E196">
        <v>-2252354</v>
      </c>
      <c r="F196">
        <v>-293.62</v>
      </c>
      <c r="G196">
        <v>7670.9829030719975</v>
      </c>
      <c r="I196" t="e">
        <f>+VLOOKUP(A196,'BALANCE GENERAL final'!$C$139:$G$260,5,0)</f>
        <v>#N/A</v>
      </c>
      <c r="J196" t="e">
        <f t="shared" si="0"/>
        <v>#N/A</v>
      </c>
    </row>
    <row r="197" spans="1:10">
      <c r="A197">
        <v>24010138005</v>
      </c>
      <c r="B197" t="s">
        <v>1140</v>
      </c>
      <c r="C197" t="s">
        <v>1043</v>
      </c>
      <c r="D197">
        <v>-379726.03</v>
      </c>
      <c r="E197">
        <v>-2961574442</v>
      </c>
      <c r="F197">
        <v>-379726.03</v>
      </c>
      <c r="G197">
        <v>7799.2399994280076</v>
      </c>
      <c r="I197" t="e">
        <f>+VLOOKUP(A197,'BALANCE GENERAL final'!$C$139:$G$260,5,0)</f>
        <v>#N/A</v>
      </c>
      <c r="J197" t="e">
        <f t="shared" si="0"/>
        <v>#N/A</v>
      </c>
    </row>
    <row r="198" spans="1:10">
      <c r="A198">
        <v>24010138006</v>
      </c>
      <c r="B198" t="s">
        <v>1141</v>
      </c>
      <c r="C198" t="s">
        <v>1043</v>
      </c>
      <c r="D198">
        <v>286904.11</v>
      </c>
      <c r="E198">
        <v>2237634011</v>
      </c>
      <c r="F198">
        <v>286904.11</v>
      </c>
      <c r="G198">
        <v>7799.2400004308065</v>
      </c>
      <c r="I198" t="e">
        <f>+VLOOKUP(A198,'BALANCE GENERAL final'!$C$139:$G$260,5,0)</f>
        <v>#N/A</v>
      </c>
      <c r="J198" t="e">
        <f t="shared" si="0"/>
        <v>#N/A</v>
      </c>
    </row>
    <row r="199" spans="1:10">
      <c r="A199">
        <v>250101400041</v>
      </c>
      <c r="B199" t="s">
        <v>889</v>
      </c>
      <c r="C199" t="s">
        <v>1041</v>
      </c>
      <c r="D199">
        <v>-45500000</v>
      </c>
      <c r="E199">
        <v>-45500000</v>
      </c>
      <c r="F199">
        <v>-5921.7</v>
      </c>
      <c r="G199">
        <v>7683.6043703666182</v>
      </c>
      <c r="I199" t="e">
        <f>+VLOOKUP(A199,'BALANCE GENERAL final'!$C$139:$G$260,5,0)</f>
        <v>#N/A</v>
      </c>
      <c r="J199" t="e">
        <f t="shared" si="0"/>
        <v>#N/A</v>
      </c>
    </row>
    <row r="200" spans="1:10">
      <c r="A200">
        <v>250101400061</v>
      </c>
      <c r="B200" t="s">
        <v>1142</v>
      </c>
      <c r="C200" t="s">
        <v>1041</v>
      </c>
      <c r="D200">
        <v>0</v>
      </c>
      <c r="E200">
        <v>0</v>
      </c>
      <c r="F200">
        <v>0</v>
      </c>
      <c r="G200">
        <v>0</v>
      </c>
      <c r="I200" t="e">
        <f>+VLOOKUP(A200,'BALANCE GENERAL final'!$C$139:$G$260,5,0)</f>
        <v>#N/A</v>
      </c>
      <c r="J200" t="e">
        <f t="shared" si="0"/>
        <v>#N/A</v>
      </c>
    </row>
    <row r="201" spans="1:10">
      <c r="A201">
        <v>250101400071</v>
      </c>
      <c r="B201" t="s">
        <v>882</v>
      </c>
      <c r="C201" t="s">
        <v>1041</v>
      </c>
      <c r="D201">
        <v>-276711534</v>
      </c>
      <c r="E201">
        <v>-276711535</v>
      </c>
      <c r="F201">
        <v>-35961.299999999996</v>
      </c>
      <c r="G201">
        <v>7694.7033338616802</v>
      </c>
      <c r="I201" t="e">
        <f>+VLOOKUP(A201,'BALANCE GENERAL final'!$C$139:$G$260,5,0)</f>
        <v>#N/A</v>
      </c>
      <c r="J201" t="e">
        <f t="shared" ref="J201:J220" si="1">+E201-I201</f>
        <v>#N/A</v>
      </c>
    </row>
    <row r="202" spans="1:10">
      <c r="A202">
        <v>250101400081</v>
      </c>
      <c r="B202" t="s">
        <v>884</v>
      </c>
      <c r="C202" t="s">
        <v>1041</v>
      </c>
      <c r="D202">
        <v>-37019770</v>
      </c>
      <c r="E202">
        <v>-37019770</v>
      </c>
      <c r="F202">
        <v>-4807.8999999999996</v>
      </c>
      <c r="G202">
        <v>7699.779529524325</v>
      </c>
      <c r="I202" t="e">
        <f>+VLOOKUP(A202,'BALANCE GENERAL final'!$C$139:$G$260,5,0)</f>
        <v>#N/A</v>
      </c>
      <c r="J202" t="e">
        <f t="shared" si="1"/>
        <v>#N/A</v>
      </c>
    </row>
    <row r="203" spans="1:10">
      <c r="A203">
        <v>250101400091</v>
      </c>
      <c r="B203" t="s">
        <v>883</v>
      </c>
      <c r="C203" t="s">
        <v>1041</v>
      </c>
      <c r="D203">
        <v>-150391159</v>
      </c>
      <c r="E203">
        <v>-150391159</v>
      </c>
      <c r="F203">
        <v>-19527.84</v>
      </c>
      <c r="G203">
        <v>7701.3719387295268</v>
      </c>
      <c r="I203" t="e">
        <f>+VLOOKUP(A203,'BALANCE GENERAL final'!$C$139:$G$260,5,0)</f>
        <v>#N/A</v>
      </c>
      <c r="J203" t="e">
        <f t="shared" si="1"/>
        <v>#N/A</v>
      </c>
    </row>
    <row r="204" spans="1:10">
      <c r="A204">
        <v>250101400101</v>
      </c>
      <c r="B204" t="s">
        <v>893</v>
      </c>
      <c r="C204" t="s">
        <v>1041</v>
      </c>
      <c r="D204">
        <v>-12018928</v>
      </c>
      <c r="E204">
        <v>-12018928</v>
      </c>
      <c r="F204">
        <v>-1564.23</v>
      </c>
      <c r="G204">
        <v>7683.6066307384463</v>
      </c>
      <c r="I204" t="e">
        <f>+VLOOKUP(A204,'BALANCE GENERAL final'!$C$139:$G$260,5,0)</f>
        <v>#N/A</v>
      </c>
      <c r="J204" t="e">
        <f t="shared" si="1"/>
        <v>#N/A</v>
      </c>
    </row>
    <row r="205" spans="1:10">
      <c r="A205">
        <v>250101400102</v>
      </c>
      <c r="B205" t="s">
        <v>895</v>
      </c>
      <c r="C205" t="s">
        <v>1041</v>
      </c>
      <c r="D205">
        <v>-709.48</v>
      </c>
      <c r="E205">
        <v>-5451361</v>
      </c>
      <c r="F205">
        <v>-709.48</v>
      </c>
      <c r="G205">
        <v>7683.600665275977</v>
      </c>
      <c r="I205" t="e">
        <f>+VLOOKUP(A205,'BALANCE GENERAL final'!$C$139:$G$260,5,0)</f>
        <v>#N/A</v>
      </c>
      <c r="J205" t="e">
        <f t="shared" si="1"/>
        <v>#N/A</v>
      </c>
    </row>
    <row r="206" spans="1:10">
      <c r="A206">
        <v>250101400121</v>
      </c>
      <c r="B206" t="s">
        <v>888</v>
      </c>
      <c r="C206" t="s">
        <v>1041</v>
      </c>
      <c r="D206">
        <v>-82782184</v>
      </c>
      <c r="E206">
        <v>-82782184</v>
      </c>
      <c r="F206">
        <v>-10760.57</v>
      </c>
      <c r="G206">
        <v>7693.1039898444042</v>
      </c>
      <c r="I206" t="e">
        <f>+VLOOKUP(A206,'BALANCE GENERAL final'!$C$139:$G$260,5,0)</f>
        <v>#N/A</v>
      </c>
      <c r="J206" t="e">
        <f t="shared" si="1"/>
        <v>#N/A</v>
      </c>
    </row>
    <row r="207" spans="1:10">
      <c r="A207">
        <v>250101400131</v>
      </c>
      <c r="B207" t="s">
        <v>1143</v>
      </c>
      <c r="C207" t="s">
        <v>1041</v>
      </c>
      <c r="D207">
        <v>0</v>
      </c>
      <c r="E207">
        <v>0</v>
      </c>
      <c r="F207">
        <v>0</v>
      </c>
      <c r="G207">
        <v>0</v>
      </c>
      <c r="I207" t="e">
        <f>+VLOOKUP(A207,'BALANCE GENERAL final'!$C$139:$G$260,5,0)</f>
        <v>#N/A</v>
      </c>
      <c r="J207" t="e">
        <f t="shared" si="1"/>
        <v>#N/A</v>
      </c>
    </row>
    <row r="208" spans="1:10">
      <c r="A208">
        <v>250101400161</v>
      </c>
      <c r="B208" t="s">
        <v>1144</v>
      </c>
      <c r="C208" t="s">
        <v>1041</v>
      </c>
      <c r="D208">
        <v>-163570</v>
      </c>
      <c r="E208">
        <v>-163570</v>
      </c>
      <c r="F208">
        <v>-21.049999999999997</v>
      </c>
      <c r="G208">
        <v>7770.5463182897875</v>
      </c>
      <c r="I208" t="e">
        <f>+VLOOKUP(A208,'BALANCE GENERAL final'!$C$139:$G$260,5,0)</f>
        <v>#N/A</v>
      </c>
      <c r="J208" t="e">
        <f t="shared" si="1"/>
        <v>#N/A</v>
      </c>
    </row>
    <row r="209" spans="1:10">
      <c r="A209">
        <v>250101400201</v>
      </c>
      <c r="B209" t="s">
        <v>751</v>
      </c>
      <c r="C209" t="s">
        <v>1041</v>
      </c>
      <c r="D209">
        <v>-65596910</v>
      </c>
      <c r="E209">
        <v>-65596910</v>
      </c>
      <c r="F209">
        <v>-8537.26</v>
      </c>
      <c r="G209">
        <v>7683.6022330349551</v>
      </c>
      <c r="I209" t="e">
        <f>+VLOOKUP(A209,'BALANCE GENERAL final'!$C$139:$G$260,5,0)</f>
        <v>#N/A</v>
      </c>
      <c r="J209" t="e">
        <f t="shared" si="1"/>
        <v>#N/A</v>
      </c>
    </row>
    <row r="210" spans="1:10">
      <c r="A210">
        <v>250101400211</v>
      </c>
      <c r="B210" t="s">
        <v>752</v>
      </c>
      <c r="C210" t="s">
        <v>1041</v>
      </c>
      <c r="D210">
        <v>-15000000</v>
      </c>
      <c r="E210">
        <v>-15000000</v>
      </c>
      <c r="F210">
        <v>-1945.99</v>
      </c>
      <c r="G210">
        <v>7708.1588291820617</v>
      </c>
      <c r="I210" t="e">
        <f>+VLOOKUP(A210,'BALANCE GENERAL final'!$C$139:$G$260,5,0)</f>
        <v>#N/A</v>
      </c>
      <c r="J210" t="e">
        <f t="shared" si="1"/>
        <v>#N/A</v>
      </c>
    </row>
    <row r="211" spans="1:10">
      <c r="A211">
        <v>250101400221</v>
      </c>
      <c r="B211" t="s">
        <v>896</v>
      </c>
      <c r="C211" t="s">
        <v>1041</v>
      </c>
      <c r="D211">
        <v>-51730243</v>
      </c>
      <c r="E211">
        <v>-51730243</v>
      </c>
      <c r="F211">
        <v>-6740.79</v>
      </c>
      <c r="G211">
        <v>7674.2107379105419</v>
      </c>
      <c r="I211" t="e">
        <f>+VLOOKUP(A211,'BALANCE GENERAL final'!$C$139:$G$260,5,0)</f>
        <v>#N/A</v>
      </c>
      <c r="J211" t="e">
        <f t="shared" si="1"/>
        <v>#N/A</v>
      </c>
    </row>
    <row r="212" spans="1:10">
      <c r="A212">
        <v>250101400231</v>
      </c>
      <c r="B212" t="s">
        <v>881</v>
      </c>
      <c r="C212" t="s">
        <v>1041</v>
      </c>
      <c r="D212">
        <v>-680981307</v>
      </c>
      <c r="E212">
        <v>-680981307</v>
      </c>
      <c r="F212">
        <v>-88466.06</v>
      </c>
      <c r="G212">
        <v>7697.6561067600387</v>
      </c>
      <c r="I212" t="e">
        <f>+VLOOKUP(A212,'BALANCE GENERAL final'!$C$139:$G$260,5,0)</f>
        <v>#N/A</v>
      </c>
      <c r="J212" t="e">
        <f t="shared" si="1"/>
        <v>#N/A</v>
      </c>
    </row>
    <row r="213" spans="1:10">
      <c r="A213">
        <v>250101400241</v>
      </c>
      <c r="B213" t="s">
        <v>890</v>
      </c>
      <c r="C213" t="s">
        <v>1041</v>
      </c>
      <c r="D213">
        <v>0</v>
      </c>
      <c r="E213">
        <v>0</v>
      </c>
      <c r="F213">
        <v>0</v>
      </c>
      <c r="G213">
        <v>0</v>
      </c>
      <c r="I213" t="e">
        <f>+VLOOKUP(A213,'BALANCE GENERAL final'!$C$139:$G$260,5,0)</f>
        <v>#N/A</v>
      </c>
      <c r="J213" t="e">
        <f t="shared" si="1"/>
        <v>#N/A</v>
      </c>
    </row>
    <row r="214" spans="1:10">
      <c r="A214">
        <v>250101400251</v>
      </c>
      <c r="B214" t="s">
        <v>891</v>
      </c>
      <c r="C214" t="s">
        <v>1041</v>
      </c>
      <c r="D214">
        <v>-151794023</v>
      </c>
      <c r="E214">
        <v>-151794023</v>
      </c>
      <c r="F214">
        <v>-19744.449999999997</v>
      </c>
      <c r="G214">
        <v>7687.9337231475183</v>
      </c>
      <c r="I214" t="e">
        <f>+VLOOKUP(A214,'BALANCE GENERAL final'!$C$139:$G$260,5,0)</f>
        <v>#N/A</v>
      </c>
      <c r="J214" t="e">
        <f t="shared" si="1"/>
        <v>#N/A</v>
      </c>
    </row>
    <row r="215" spans="1:10">
      <c r="A215">
        <v>250101420011</v>
      </c>
      <c r="B215" t="s">
        <v>885</v>
      </c>
      <c r="C215" t="s">
        <v>1041</v>
      </c>
      <c r="D215">
        <v>-525499022</v>
      </c>
      <c r="E215">
        <v>-525499022</v>
      </c>
      <c r="F215">
        <v>-68298.69</v>
      </c>
      <c r="G215">
        <v>7694.1303266578025</v>
      </c>
      <c r="I215" t="e">
        <f>+VLOOKUP(A215,'BALANCE GENERAL final'!$C$139:$G$260,5,0)</f>
        <v>#N/A</v>
      </c>
      <c r="J215" t="e">
        <f t="shared" si="1"/>
        <v>#N/A</v>
      </c>
    </row>
    <row r="216" spans="1:10">
      <c r="A216">
        <v>250101420021</v>
      </c>
      <c r="B216" t="s">
        <v>115</v>
      </c>
      <c r="C216" t="s">
        <v>1041</v>
      </c>
      <c r="D216">
        <v>0</v>
      </c>
      <c r="E216">
        <v>0</v>
      </c>
      <c r="F216">
        <v>15.849999999998545</v>
      </c>
      <c r="G216">
        <v>0</v>
      </c>
      <c r="I216" t="e">
        <f>+VLOOKUP(A216,'BALANCE GENERAL final'!$C$139:$G$260,5,0)</f>
        <v>#N/A</v>
      </c>
      <c r="J216" t="e">
        <f t="shared" si="1"/>
        <v>#N/A</v>
      </c>
    </row>
    <row r="217" spans="1:10">
      <c r="A217">
        <v>250101420022</v>
      </c>
      <c r="B217" t="s">
        <v>1145</v>
      </c>
      <c r="C217" t="s">
        <v>1041</v>
      </c>
      <c r="D217">
        <v>-118227144</v>
      </c>
      <c r="E217">
        <v>-118227144</v>
      </c>
      <c r="F217">
        <v>-15246.140000000001</v>
      </c>
      <c r="G217">
        <v>7754.5624007125734</v>
      </c>
      <c r="I217" t="e">
        <f>+VLOOKUP(A217,'BALANCE GENERAL final'!$C$139:$G$260,5,0)</f>
        <v>#N/A</v>
      </c>
      <c r="J217" t="e">
        <f t="shared" si="1"/>
        <v>#N/A</v>
      </c>
    </row>
    <row r="218" spans="1:10">
      <c r="A218">
        <v>250101420041</v>
      </c>
      <c r="B218" t="s">
        <v>887</v>
      </c>
      <c r="C218" t="s">
        <v>1041</v>
      </c>
      <c r="D218">
        <v>-496545</v>
      </c>
      <c r="E218">
        <v>-496545</v>
      </c>
      <c r="F218">
        <v>-73.739999999999782</v>
      </c>
      <c r="G218">
        <v>6733.7266069975785</v>
      </c>
      <c r="I218" t="e">
        <f>+VLOOKUP(A218,'BALANCE GENERAL final'!$C$139:$G$260,5,0)</f>
        <v>#N/A</v>
      </c>
      <c r="J218" t="e">
        <f t="shared" si="1"/>
        <v>#N/A</v>
      </c>
    </row>
    <row r="219" spans="1:10">
      <c r="A219">
        <v>250101420051</v>
      </c>
      <c r="B219" t="s">
        <v>886</v>
      </c>
      <c r="C219" t="s">
        <v>1041</v>
      </c>
      <c r="D219">
        <v>-381171</v>
      </c>
      <c r="E219">
        <v>-381171</v>
      </c>
      <c r="F219">
        <v>-52.859999999999673</v>
      </c>
      <c r="G219">
        <v>7210.953461975073</v>
      </c>
      <c r="I219" t="e">
        <f>+VLOOKUP(A219,'BALANCE GENERAL final'!$C$139:$G$260,5,0)</f>
        <v>#N/A</v>
      </c>
      <c r="J219" t="e">
        <f t="shared" si="1"/>
        <v>#N/A</v>
      </c>
    </row>
    <row r="220" spans="1:10">
      <c r="A220">
        <v>250101420071</v>
      </c>
      <c r="B220" t="s">
        <v>117</v>
      </c>
      <c r="C220" t="s">
        <v>1041</v>
      </c>
      <c r="D220">
        <v>0</v>
      </c>
      <c r="E220">
        <v>0</v>
      </c>
      <c r="F220">
        <v>0</v>
      </c>
      <c r="G220">
        <v>0</v>
      </c>
      <c r="I220" t="e">
        <f>+VLOOKUP(A220,'BALANCE GENERAL final'!$C$139:$G$260,5,0)</f>
        <v>#N/A</v>
      </c>
      <c r="J220" t="e">
        <f t="shared" si="1"/>
        <v>#N/A</v>
      </c>
    </row>
    <row r="221" spans="1:10">
      <c r="A221">
        <v>2</v>
      </c>
      <c r="B221" t="s">
        <v>105</v>
      </c>
      <c r="C221" t="s">
        <v>1035</v>
      </c>
      <c r="E221">
        <v>-251351604417.44006</v>
      </c>
      <c r="F221">
        <v>-26654933.840000004</v>
      </c>
    </row>
    <row r="222" spans="1:10">
      <c r="A222">
        <v>31010502001</v>
      </c>
      <c r="B222" t="s">
        <v>899</v>
      </c>
      <c r="C222" t="s">
        <v>1041</v>
      </c>
      <c r="D222">
        <v>-30000000000</v>
      </c>
      <c r="E222">
        <v>-30000000000</v>
      </c>
      <c r="F222">
        <v>-3904419.8</v>
      </c>
      <c r="G222">
        <v>7683.6000063312867</v>
      </c>
    </row>
    <row r="223" spans="1:10">
      <c r="A223">
        <v>31020504001</v>
      </c>
      <c r="B223" t="s">
        <v>900</v>
      </c>
      <c r="C223" t="s">
        <v>1041</v>
      </c>
      <c r="D223">
        <v>-2487139772</v>
      </c>
      <c r="E223">
        <v>-2487139772</v>
      </c>
      <c r="F223">
        <v>-323694.59000000003</v>
      </c>
      <c r="G223">
        <v>7683.6000626392915</v>
      </c>
    </row>
    <row r="224" spans="1:10">
      <c r="A224">
        <v>31030506001</v>
      </c>
      <c r="B224" t="s">
        <v>904</v>
      </c>
      <c r="C224" t="s">
        <v>1041</v>
      </c>
      <c r="D224">
        <v>-394911040</v>
      </c>
      <c r="E224">
        <v>-394911040</v>
      </c>
      <c r="F224">
        <v>-51396.62</v>
      </c>
      <c r="G224">
        <v>7683.5994273553397</v>
      </c>
    </row>
    <row r="225" spans="1:8">
      <c r="A225">
        <v>31030506006</v>
      </c>
      <c r="B225" t="s">
        <v>902</v>
      </c>
      <c r="C225" t="s">
        <v>1041</v>
      </c>
      <c r="D225">
        <v>-253000000</v>
      </c>
      <c r="E225">
        <v>-253000000</v>
      </c>
      <c r="F225">
        <v>-32927.269999999997</v>
      </c>
      <c r="G225">
        <v>7683.6008572833407</v>
      </c>
    </row>
    <row r="226" spans="1:8">
      <c r="A226">
        <v>31040518001</v>
      </c>
      <c r="B226" t="s">
        <v>905</v>
      </c>
      <c r="C226" t="s">
        <v>1041</v>
      </c>
      <c r="D226">
        <v>0</v>
      </c>
      <c r="E226">
        <v>0</v>
      </c>
      <c r="F226">
        <v>0</v>
      </c>
      <c r="G226">
        <v>0</v>
      </c>
    </row>
    <row r="227" spans="1:8">
      <c r="A227">
        <v>31040518999</v>
      </c>
      <c r="B227" t="s">
        <v>1146</v>
      </c>
      <c r="C227" t="s">
        <v>1041</v>
      </c>
      <c r="D227">
        <v>-115912720882.03003</v>
      </c>
      <c r="E227">
        <v>2112130.3099365234</v>
      </c>
      <c r="F227">
        <v>-5395068.2500000149</v>
      </c>
      <c r="G227">
        <v>-0.39149278786909092</v>
      </c>
    </row>
    <row r="228" spans="1:8">
      <c r="A228">
        <v>3</v>
      </c>
      <c r="B228" t="s">
        <v>119</v>
      </c>
      <c r="C228" t="s">
        <v>1035</v>
      </c>
      <c r="E228">
        <v>-33132938681.690063</v>
      </c>
      <c r="F228">
        <v>-9707506.5300000142</v>
      </c>
    </row>
    <row r="229" spans="1:8">
      <c r="A229">
        <v>610107020011</v>
      </c>
      <c r="B229" t="s">
        <v>1147</v>
      </c>
      <c r="C229" t="s">
        <v>1041</v>
      </c>
      <c r="D229">
        <v>491924661</v>
      </c>
      <c r="E229">
        <v>491924661</v>
      </c>
      <c r="F229">
        <v>64008.39</v>
      </c>
      <c r="G229">
        <v>7685.3153313182847</v>
      </c>
      <c r="H229" t="e">
        <f>+VLOOKUP(A229,'E. RESULTADOS'!$C$7:$AE$274,29,0)</f>
        <v>#N/A</v>
      </c>
    </row>
    <row r="230" spans="1:8">
      <c r="A230">
        <v>610107020021</v>
      </c>
      <c r="B230" t="s">
        <v>980</v>
      </c>
      <c r="C230" t="s">
        <v>1041</v>
      </c>
      <c r="D230">
        <v>515096805</v>
      </c>
      <c r="E230">
        <v>515096805</v>
      </c>
      <c r="F230">
        <v>66885.06</v>
      </c>
      <c r="G230">
        <v>7701.2236364892251</v>
      </c>
      <c r="H230" t="e">
        <f>+VLOOKUP(A230,'E. RESULTADOS'!$C$7:$AE$274,29,0)</f>
        <v>#N/A</v>
      </c>
    </row>
    <row r="231" spans="1:8">
      <c r="A231">
        <v>610107020022</v>
      </c>
      <c r="B231" t="s">
        <v>981</v>
      </c>
      <c r="C231" t="s">
        <v>1043</v>
      </c>
      <c r="D231">
        <v>468086491.75</v>
      </c>
      <c r="E231">
        <v>729328019</v>
      </c>
      <c r="F231">
        <v>94411.6</v>
      </c>
      <c r="G231">
        <v>7724.9831482572054</v>
      </c>
      <c r="H231" t="e">
        <f>+VLOOKUP(A231,'E. RESULTADOS'!$C$7:$AE$274,29,0)</f>
        <v>#N/A</v>
      </c>
    </row>
    <row r="232" spans="1:8">
      <c r="A232">
        <v>61010704002</v>
      </c>
      <c r="B232" t="s">
        <v>1148</v>
      </c>
      <c r="C232" t="s">
        <v>1041</v>
      </c>
      <c r="D232">
        <v>0</v>
      </c>
      <c r="E232">
        <v>0</v>
      </c>
      <c r="F232">
        <v>0</v>
      </c>
      <c r="G232">
        <v>0</v>
      </c>
      <c r="H232" t="e">
        <f>+VLOOKUP(A232,'E. RESULTADOS'!$C$7:$AE$274,29,0)</f>
        <v>#N/A</v>
      </c>
    </row>
    <row r="233" spans="1:8">
      <c r="A233">
        <v>610107040021</v>
      </c>
      <c r="B233" t="s">
        <v>982</v>
      </c>
      <c r="C233" t="s">
        <v>1041</v>
      </c>
      <c r="D233">
        <v>177209092</v>
      </c>
      <c r="E233">
        <v>177209092</v>
      </c>
      <c r="F233">
        <v>23063.29</v>
      </c>
      <c r="G233">
        <v>7683.5998680153607</v>
      </c>
      <c r="H233" t="e">
        <f>+VLOOKUP(A233,'E. RESULTADOS'!$C$7:$AE$274,29,0)</f>
        <v>#N/A</v>
      </c>
    </row>
    <row r="234" spans="1:8">
      <c r="A234">
        <v>610107060021</v>
      </c>
      <c r="B234" t="s">
        <v>1149</v>
      </c>
      <c r="C234" t="s">
        <v>1041</v>
      </c>
      <c r="D234">
        <v>42129680</v>
      </c>
      <c r="E234">
        <v>42129680</v>
      </c>
      <c r="F234">
        <v>5483.07</v>
      </c>
      <c r="G234">
        <v>7683.5933154236591</v>
      </c>
      <c r="H234" t="e">
        <f>+VLOOKUP(A234,'E. RESULTADOS'!$C$7:$AE$274,29,0)</f>
        <v>#N/A</v>
      </c>
    </row>
    <row r="235" spans="1:8">
      <c r="A235">
        <v>610107060022</v>
      </c>
      <c r="B235" t="s">
        <v>1150</v>
      </c>
      <c r="C235" t="s">
        <v>1041</v>
      </c>
      <c r="D235">
        <v>62817176</v>
      </c>
      <c r="E235">
        <v>62817176</v>
      </c>
      <c r="F235">
        <v>8175.49</v>
      </c>
      <c r="G235">
        <v>7683.5976803836838</v>
      </c>
      <c r="H235" t="e">
        <f>+VLOOKUP(A235,'E. RESULTADOS'!$C$7:$AE$274,29,0)</f>
        <v>#N/A</v>
      </c>
    </row>
    <row r="236" spans="1:8">
      <c r="A236">
        <v>61010709002</v>
      </c>
      <c r="B236" t="s">
        <v>983</v>
      </c>
      <c r="C236" t="s">
        <v>1043</v>
      </c>
      <c r="D236">
        <v>124296891</v>
      </c>
      <c r="E236">
        <v>124296891</v>
      </c>
      <c r="F236">
        <v>16176.91</v>
      </c>
      <c r="G236">
        <v>7683.5990927810071</v>
      </c>
      <c r="H236" t="e">
        <f>+VLOOKUP(A236,'E. RESULTADOS'!$C$7:$AE$274,29,0)</f>
        <v>#N/A</v>
      </c>
    </row>
    <row r="237" spans="1:8">
      <c r="A237">
        <v>61010709003</v>
      </c>
      <c r="B237" t="s">
        <v>1151</v>
      </c>
      <c r="C237" t="s">
        <v>1041</v>
      </c>
      <c r="D237">
        <v>236000000</v>
      </c>
      <c r="E237">
        <v>236000000</v>
      </c>
      <c r="F237">
        <v>30656.94</v>
      </c>
      <c r="G237">
        <v>7698.0938084492454</v>
      </c>
      <c r="H237" t="e">
        <f>+VLOOKUP(A237,'E. RESULTADOS'!$C$7:$AE$274,29,0)</f>
        <v>#N/A</v>
      </c>
    </row>
    <row r="238" spans="1:8">
      <c r="A238">
        <v>61010709004</v>
      </c>
      <c r="B238" t="s">
        <v>1152</v>
      </c>
      <c r="C238" t="s">
        <v>1043</v>
      </c>
      <c r="D238">
        <v>33000</v>
      </c>
      <c r="E238">
        <v>256881840</v>
      </c>
      <c r="F238">
        <v>33000</v>
      </c>
      <c r="G238">
        <v>7784.2981818181815</v>
      </c>
      <c r="H238" t="e">
        <f>+VLOOKUP(A238,'E. RESULTADOS'!$C$7:$AE$274,29,0)</f>
        <v>#N/A</v>
      </c>
    </row>
    <row r="239" spans="1:8">
      <c r="A239">
        <v>61030714002</v>
      </c>
      <c r="B239" t="s">
        <v>1153</v>
      </c>
      <c r="C239" t="s">
        <v>1041</v>
      </c>
      <c r="D239">
        <v>0</v>
      </c>
      <c r="E239">
        <v>0</v>
      </c>
      <c r="F239">
        <v>-35.809999999997672</v>
      </c>
      <c r="G239">
        <v>0</v>
      </c>
      <c r="H239" t="e">
        <f>+VLOOKUP(A239,'E. RESULTADOS'!$C$7:$AE$274,29,0)</f>
        <v>#N/A</v>
      </c>
    </row>
    <row r="240" spans="1:8">
      <c r="A240">
        <v>61030714005</v>
      </c>
      <c r="B240" t="s">
        <v>1154</v>
      </c>
      <c r="C240" t="s">
        <v>1041</v>
      </c>
      <c r="D240">
        <v>21000000</v>
      </c>
      <c r="E240">
        <v>21000000</v>
      </c>
      <c r="F240">
        <v>2731.32</v>
      </c>
      <c r="G240">
        <v>7688.5901322437494</v>
      </c>
      <c r="H240" t="e">
        <f>+VLOOKUP(A240,'E. RESULTADOS'!$C$7:$AE$274,29,0)</f>
        <v>#N/A</v>
      </c>
    </row>
    <row r="241" spans="1:8">
      <c r="A241">
        <v>61030714007</v>
      </c>
      <c r="B241" t="s">
        <v>1155</v>
      </c>
      <c r="C241" t="s">
        <v>1041</v>
      </c>
      <c r="D241">
        <v>1200000</v>
      </c>
      <c r="E241">
        <v>1200000</v>
      </c>
      <c r="F241">
        <v>156.18</v>
      </c>
      <c r="G241">
        <v>7683.4421820975795</v>
      </c>
      <c r="H241" t="e">
        <f>+VLOOKUP(A241,'E. RESULTADOS'!$C$7:$AE$274,29,0)</f>
        <v>#N/A</v>
      </c>
    </row>
    <row r="242" spans="1:8">
      <c r="A242">
        <v>61030714009</v>
      </c>
      <c r="B242" t="s">
        <v>1156</v>
      </c>
      <c r="C242" t="s">
        <v>1043</v>
      </c>
      <c r="D242">
        <v>19182844</v>
      </c>
      <c r="E242">
        <v>19182844</v>
      </c>
      <c r="F242">
        <v>2496.6</v>
      </c>
      <c r="G242">
        <v>7683.5872786990312</v>
      </c>
      <c r="H242" t="e">
        <f>+VLOOKUP(A242,'E. RESULTADOS'!$C$7:$AE$274,29,0)</f>
        <v>#N/A</v>
      </c>
    </row>
    <row r="243" spans="1:8">
      <c r="A243">
        <v>61030714010</v>
      </c>
      <c r="B243" t="s">
        <v>908</v>
      </c>
      <c r="C243" t="s">
        <v>1041</v>
      </c>
      <c r="D243">
        <v>119759917</v>
      </c>
      <c r="E243">
        <v>119759917</v>
      </c>
      <c r="F243">
        <v>15586.43</v>
      </c>
      <c r="G243">
        <v>7683.601504642179</v>
      </c>
      <c r="H243" t="e">
        <f>+VLOOKUP(A243,'E. RESULTADOS'!$C$7:$AE$274,29,0)</f>
        <v>#N/A</v>
      </c>
    </row>
    <row r="244" spans="1:8">
      <c r="A244">
        <v>61030714011</v>
      </c>
      <c r="B244" t="s">
        <v>909</v>
      </c>
      <c r="C244" t="s">
        <v>1043</v>
      </c>
      <c r="D244">
        <v>90941271</v>
      </c>
      <c r="E244">
        <v>90941271</v>
      </c>
      <c r="F244">
        <v>11835.76</v>
      </c>
      <c r="G244">
        <v>7683.6021514461254</v>
      </c>
      <c r="H244" t="e">
        <f>+VLOOKUP(A244,'E. RESULTADOS'!$C$7:$AE$274,29,0)</f>
        <v>#N/A</v>
      </c>
    </row>
    <row r="245" spans="1:8">
      <c r="A245">
        <v>61030714012</v>
      </c>
      <c r="B245" t="s">
        <v>913</v>
      </c>
      <c r="C245" t="s">
        <v>1041</v>
      </c>
      <c r="D245">
        <v>309091</v>
      </c>
      <c r="E245">
        <v>309091</v>
      </c>
      <c r="F245">
        <v>40.229999999999997</v>
      </c>
      <c r="G245">
        <v>7683.0971911508832</v>
      </c>
      <c r="H245" t="e">
        <f>+VLOOKUP(A245,'E. RESULTADOS'!$C$7:$AE$274,29,0)</f>
        <v>#N/A</v>
      </c>
    </row>
    <row r="246" spans="1:8">
      <c r="A246">
        <v>610307160021</v>
      </c>
      <c r="B246" t="s">
        <v>1157</v>
      </c>
      <c r="C246" t="s">
        <v>1041</v>
      </c>
      <c r="D246">
        <v>112525479</v>
      </c>
      <c r="E246">
        <v>112525479</v>
      </c>
      <c r="F246">
        <v>14644.89</v>
      </c>
      <c r="G246">
        <v>7683.6001499499143</v>
      </c>
      <c r="H246" t="e">
        <f>+VLOOKUP(A246,'E. RESULTADOS'!$C$7:$AE$274,29,0)</f>
        <v>#N/A</v>
      </c>
    </row>
    <row r="247" spans="1:8">
      <c r="A247">
        <v>610307160071</v>
      </c>
      <c r="B247" t="s">
        <v>1158</v>
      </c>
      <c r="C247" t="s">
        <v>1041</v>
      </c>
      <c r="D247">
        <v>26535396</v>
      </c>
      <c r="E247">
        <v>26535396</v>
      </c>
      <c r="F247">
        <v>3453.51</v>
      </c>
      <c r="G247">
        <v>7683.6019006749648</v>
      </c>
      <c r="H247" t="e">
        <f>+VLOOKUP(A247,'E. RESULTADOS'!$C$7:$AE$274,29,0)</f>
        <v>#N/A</v>
      </c>
    </row>
    <row r="248" spans="1:8">
      <c r="A248">
        <v>610307160072</v>
      </c>
      <c r="B248" t="s">
        <v>1159</v>
      </c>
      <c r="C248" t="s">
        <v>1043</v>
      </c>
      <c r="D248">
        <v>1820</v>
      </c>
      <c r="E248">
        <v>14158927</v>
      </c>
      <c r="F248">
        <v>1820</v>
      </c>
      <c r="G248">
        <v>7779.6302197802197</v>
      </c>
      <c r="H248" t="e">
        <f>+VLOOKUP(A248,'E. RESULTADOS'!$C$7:$AE$274,29,0)</f>
        <v>#N/A</v>
      </c>
    </row>
    <row r="249" spans="1:8">
      <c r="A249">
        <v>610307160081</v>
      </c>
      <c r="B249" t="s">
        <v>126</v>
      </c>
      <c r="C249" t="s">
        <v>1041</v>
      </c>
      <c r="D249">
        <v>618223348</v>
      </c>
      <c r="E249">
        <v>618223348</v>
      </c>
      <c r="F249">
        <v>80376.55</v>
      </c>
      <c r="G249">
        <v>7691.5885043585467</v>
      </c>
      <c r="H249" t="e">
        <f>+VLOOKUP(A249,'E. RESULTADOS'!$C$7:$AE$274,29,0)</f>
        <v>#N/A</v>
      </c>
    </row>
    <row r="250" spans="1:8">
      <c r="A250">
        <v>610307160082</v>
      </c>
      <c r="B250" t="s">
        <v>1160</v>
      </c>
      <c r="C250" t="s">
        <v>1043</v>
      </c>
      <c r="D250">
        <v>0</v>
      </c>
      <c r="E250">
        <v>0</v>
      </c>
      <c r="F250">
        <v>0</v>
      </c>
      <c r="G250">
        <v>0</v>
      </c>
      <c r="H250" t="e">
        <f>+VLOOKUP(A250,'E. RESULTADOS'!$C$7:$AE$274,29,0)</f>
        <v>#N/A</v>
      </c>
    </row>
    <row r="251" spans="1:8">
      <c r="A251">
        <v>610307160091</v>
      </c>
      <c r="B251" t="s">
        <v>1161</v>
      </c>
      <c r="C251" t="s">
        <v>1041</v>
      </c>
      <c r="D251">
        <v>59030413</v>
      </c>
      <c r="E251">
        <v>59030413</v>
      </c>
      <c r="F251">
        <v>7675.43</v>
      </c>
      <c r="G251">
        <v>7690.828136013226</v>
      </c>
      <c r="H251" t="e">
        <f>+VLOOKUP(A251,'E. RESULTADOS'!$C$7:$AE$274,29,0)</f>
        <v>#N/A</v>
      </c>
    </row>
    <row r="252" spans="1:8">
      <c r="A252">
        <v>610307160101</v>
      </c>
      <c r="B252" t="s">
        <v>1162</v>
      </c>
      <c r="C252" t="s">
        <v>1041</v>
      </c>
      <c r="D252">
        <v>137478977</v>
      </c>
      <c r="E252">
        <v>137478977</v>
      </c>
      <c r="F252">
        <v>17676.189999999999</v>
      </c>
      <c r="G252">
        <v>7777.6363005828753</v>
      </c>
      <c r="H252" t="e">
        <f>+VLOOKUP(A252,'E. RESULTADOS'!$C$7:$AE$274,29,0)</f>
        <v>#N/A</v>
      </c>
    </row>
    <row r="253" spans="1:8">
      <c r="A253">
        <v>610407180011</v>
      </c>
      <c r="B253" t="s">
        <v>1163</v>
      </c>
      <c r="C253" t="s">
        <v>1041</v>
      </c>
      <c r="D253">
        <v>800198098</v>
      </c>
      <c r="E253">
        <v>800198098</v>
      </c>
      <c r="F253">
        <v>104077.87000000001</v>
      </c>
      <c r="G253">
        <v>7688.4557495267718</v>
      </c>
      <c r="H253" t="e">
        <f>+VLOOKUP(A253,'E. RESULTADOS'!$C$7:$AE$274,29,0)</f>
        <v>#N/A</v>
      </c>
    </row>
    <row r="254" spans="1:8">
      <c r="A254">
        <v>610407180012</v>
      </c>
      <c r="B254" t="s">
        <v>1164</v>
      </c>
      <c r="C254" t="s">
        <v>1041</v>
      </c>
      <c r="D254">
        <v>451066265</v>
      </c>
      <c r="E254">
        <v>447697590</v>
      </c>
      <c r="F254">
        <v>58709</v>
      </c>
      <c r="G254">
        <v>7625.7062801274078</v>
      </c>
      <c r="H254" t="e">
        <f>+VLOOKUP(A254,'E. RESULTADOS'!$C$7:$AE$274,29,0)</f>
        <v>#N/A</v>
      </c>
    </row>
    <row r="255" spans="1:8">
      <c r="A255">
        <v>610407180021</v>
      </c>
      <c r="B255" t="s">
        <v>1165</v>
      </c>
      <c r="C255" t="s">
        <v>1041</v>
      </c>
      <c r="D255">
        <v>126863311</v>
      </c>
      <c r="E255">
        <v>126863311</v>
      </c>
      <c r="F255">
        <v>16470.88</v>
      </c>
      <c r="G255">
        <v>7702.2788703457245</v>
      </c>
      <c r="H255" t="e">
        <f>+VLOOKUP(A255,'E. RESULTADOS'!$C$7:$AE$274,29,0)</f>
        <v>#N/A</v>
      </c>
    </row>
    <row r="256" spans="1:8">
      <c r="A256">
        <v>610407180022</v>
      </c>
      <c r="B256" t="s">
        <v>1166</v>
      </c>
      <c r="C256" t="s">
        <v>1041</v>
      </c>
      <c r="D256">
        <v>41107429</v>
      </c>
      <c r="E256">
        <v>41107429</v>
      </c>
      <c r="F256">
        <v>5283.4</v>
      </c>
      <c r="G256">
        <v>7780.4877540977404</v>
      </c>
      <c r="H256" t="e">
        <f>+VLOOKUP(A256,'E. RESULTADOS'!$C$7:$AE$274,29,0)</f>
        <v>#N/A</v>
      </c>
    </row>
    <row r="257" spans="1:8">
      <c r="A257">
        <v>610407180031</v>
      </c>
      <c r="B257" t="s">
        <v>1167</v>
      </c>
      <c r="C257" t="s">
        <v>1041</v>
      </c>
      <c r="D257">
        <v>678812</v>
      </c>
      <c r="E257">
        <v>678812</v>
      </c>
      <c r="F257">
        <v>88.35</v>
      </c>
      <c r="G257">
        <v>7683.2144878324852</v>
      </c>
      <c r="H257" t="e">
        <f>+VLOOKUP(A257,'E. RESULTADOS'!$C$7:$AE$274,29,0)</f>
        <v>#N/A</v>
      </c>
    </row>
    <row r="258" spans="1:8">
      <c r="A258">
        <v>610407180032</v>
      </c>
      <c r="B258" t="s">
        <v>1168</v>
      </c>
      <c r="C258" t="s">
        <v>1041</v>
      </c>
      <c r="D258">
        <v>-624750</v>
      </c>
      <c r="E258">
        <v>-624750</v>
      </c>
      <c r="F258">
        <v>-80.2</v>
      </c>
      <c r="G258">
        <v>7789.9002493765583</v>
      </c>
      <c r="H258" t="e">
        <f>+VLOOKUP(A258,'E. RESULTADOS'!$C$7:$AE$274,29,0)</f>
        <v>#N/A</v>
      </c>
    </row>
    <row r="259" spans="1:8">
      <c r="A259">
        <v>610407180041</v>
      </c>
      <c r="B259" t="s">
        <v>1169</v>
      </c>
      <c r="C259" t="s">
        <v>1041</v>
      </c>
      <c r="D259">
        <v>482000</v>
      </c>
      <c r="E259">
        <v>482000</v>
      </c>
      <c r="F259">
        <v>61.87</v>
      </c>
      <c r="G259">
        <v>7790.5285275577826</v>
      </c>
      <c r="H259" t="e">
        <f>+VLOOKUP(A259,'E. RESULTADOS'!$C$7:$AE$274,29,0)</f>
        <v>#N/A</v>
      </c>
    </row>
    <row r="260" spans="1:8">
      <c r="A260">
        <v>610407180042</v>
      </c>
      <c r="B260" t="s">
        <v>1170</v>
      </c>
      <c r="C260" t="s">
        <v>1041</v>
      </c>
      <c r="D260">
        <v>0</v>
      </c>
      <c r="E260">
        <v>0</v>
      </c>
      <c r="F260">
        <v>0</v>
      </c>
      <c r="G260">
        <v>0</v>
      </c>
      <c r="H260" t="e">
        <f>+VLOOKUP(A260,'E. RESULTADOS'!$C$7:$AE$274,29,0)</f>
        <v>#N/A</v>
      </c>
    </row>
    <row r="261" spans="1:8">
      <c r="A261">
        <v>610407180081</v>
      </c>
      <c r="B261" t="s">
        <v>912</v>
      </c>
      <c r="C261" t="s">
        <v>1041</v>
      </c>
      <c r="D261">
        <v>107440000</v>
      </c>
      <c r="E261">
        <v>107440000</v>
      </c>
      <c r="F261">
        <v>13983.03</v>
      </c>
      <c r="G261">
        <v>7683.5993343359769</v>
      </c>
      <c r="H261" t="e">
        <f>+VLOOKUP(A261,'E. RESULTADOS'!$C$7:$AE$274,29,0)</f>
        <v>#N/A</v>
      </c>
    </row>
    <row r="262" spans="1:8">
      <c r="A262">
        <v>610407200032</v>
      </c>
      <c r="B262" t="s">
        <v>1171</v>
      </c>
      <c r="C262" t="s">
        <v>1041</v>
      </c>
      <c r="D262">
        <v>2531718</v>
      </c>
      <c r="E262">
        <v>2531718</v>
      </c>
      <c r="F262">
        <v>325</v>
      </c>
      <c r="G262">
        <v>7789.9015384615386</v>
      </c>
      <c r="H262" t="e">
        <f>+VLOOKUP(A262,'E. RESULTADOS'!$C$7:$AE$274,29,0)</f>
        <v>#N/A</v>
      </c>
    </row>
    <row r="263" spans="1:8">
      <c r="A263">
        <v>610407200041</v>
      </c>
      <c r="B263" t="s">
        <v>1172</v>
      </c>
      <c r="C263" t="s">
        <v>1041</v>
      </c>
      <c r="D263">
        <v>1328700</v>
      </c>
      <c r="E263">
        <v>1328700</v>
      </c>
      <c r="F263">
        <v>172.93</v>
      </c>
      <c r="G263">
        <v>7683.4557335337995</v>
      </c>
      <c r="H263" t="e">
        <f>+VLOOKUP(A263,'E. RESULTADOS'!$C$7:$AE$274,29,0)</f>
        <v>#N/A</v>
      </c>
    </row>
    <row r="264" spans="1:8">
      <c r="A264">
        <v>610407200042</v>
      </c>
      <c r="B264" t="s">
        <v>1173</v>
      </c>
      <c r="C264" t="s">
        <v>1041</v>
      </c>
      <c r="D264">
        <v>3228914</v>
      </c>
      <c r="E264">
        <v>3228914</v>
      </c>
      <c r="F264">
        <v>414.5</v>
      </c>
      <c r="G264">
        <v>7789.901085645356</v>
      </c>
      <c r="H264" t="e">
        <f>+VLOOKUP(A264,'E. RESULTADOS'!$C$7:$AE$274,29,0)</f>
        <v>#N/A</v>
      </c>
    </row>
    <row r="265" spans="1:8">
      <c r="A265">
        <v>610407300011</v>
      </c>
      <c r="B265" t="s">
        <v>1174</v>
      </c>
      <c r="C265" t="s">
        <v>1041</v>
      </c>
      <c r="D265">
        <v>567118753</v>
      </c>
      <c r="E265">
        <v>567118753</v>
      </c>
      <c r="F265">
        <v>73717.81</v>
      </c>
      <c r="G265">
        <v>7693.1036475446035</v>
      </c>
      <c r="H265" t="e">
        <f>+VLOOKUP(A265,'E. RESULTADOS'!$C$7:$AE$274,29,0)</f>
        <v>#N/A</v>
      </c>
    </row>
    <row r="266" spans="1:8">
      <c r="A266">
        <v>610407300012</v>
      </c>
      <c r="B266" t="s">
        <v>1175</v>
      </c>
      <c r="C266" t="s">
        <v>1041</v>
      </c>
      <c r="D266">
        <v>65321932</v>
      </c>
      <c r="E266">
        <v>65321932</v>
      </c>
      <c r="F266">
        <v>8970</v>
      </c>
      <c r="G266">
        <v>7282.2666666666664</v>
      </c>
      <c r="H266" t="e">
        <f>+VLOOKUP(A266,'E. RESULTADOS'!$C$7:$AE$274,29,0)</f>
        <v>#N/A</v>
      </c>
    </row>
    <row r="267" spans="1:8">
      <c r="A267">
        <v>610407300013</v>
      </c>
      <c r="B267" t="s">
        <v>1176</v>
      </c>
      <c r="C267" t="s">
        <v>1041</v>
      </c>
      <c r="D267">
        <v>17084933</v>
      </c>
      <c r="E267">
        <v>17084933</v>
      </c>
      <c r="F267">
        <v>2222.38</v>
      </c>
      <c r="G267">
        <v>7687.6740251442143</v>
      </c>
      <c r="H267" t="e">
        <f>+VLOOKUP(A267,'E. RESULTADOS'!$C$7:$AE$274,29,0)</f>
        <v>#N/A</v>
      </c>
    </row>
    <row r="268" spans="1:8">
      <c r="A268">
        <v>610407300014</v>
      </c>
      <c r="B268" t="s">
        <v>1177</v>
      </c>
      <c r="C268" t="s">
        <v>1041</v>
      </c>
      <c r="D268">
        <v>2774425</v>
      </c>
      <c r="E268">
        <v>2774425</v>
      </c>
      <c r="F268">
        <v>418.36</v>
      </c>
      <c r="G268">
        <v>6631.6688976001524</v>
      </c>
      <c r="H268" t="e">
        <f>+VLOOKUP(A268,'E. RESULTADOS'!$C$7:$AE$274,29,0)</f>
        <v>#N/A</v>
      </c>
    </row>
    <row r="269" spans="1:8">
      <c r="A269">
        <v>610407300015</v>
      </c>
      <c r="B269" t="s">
        <v>1178</v>
      </c>
      <c r="C269" t="s">
        <v>1041</v>
      </c>
      <c r="D269">
        <v>1257674497</v>
      </c>
      <c r="E269">
        <v>1257674497</v>
      </c>
      <c r="F269">
        <v>163157.76999999999</v>
      </c>
      <c r="G269">
        <v>7708.3334554033199</v>
      </c>
      <c r="H269" t="e">
        <f>+VLOOKUP(A269,'E. RESULTADOS'!$C$7:$AE$274,29,0)</f>
        <v>#N/A</v>
      </c>
    </row>
    <row r="270" spans="1:8">
      <c r="A270">
        <v>610407300016</v>
      </c>
      <c r="B270" t="s">
        <v>1179</v>
      </c>
      <c r="C270" t="s">
        <v>1041</v>
      </c>
      <c r="D270">
        <v>802773972</v>
      </c>
      <c r="E270">
        <v>802773978</v>
      </c>
      <c r="F270">
        <v>107667.33</v>
      </c>
      <c r="G270">
        <v>7456.0591221125296</v>
      </c>
      <c r="H270" t="e">
        <f>+VLOOKUP(A270,'E. RESULTADOS'!$C$7:$AE$274,29,0)</f>
        <v>#N/A</v>
      </c>
    </row>
    <row r="271" spans="1:8">
      <c r="A271">
        <v>610407300017</v>
      </c>
      <c r="B271" t="s">
        <v>1180</v>
      </c>
      <c r="C271" t="s">
        <v>1041</v>
      </c>
      <c r="D271">
        <v>1992313123</v>
      </c>
      <c r="E271">
        <v>1992313123.6300001</v>
      </c>
      <c r="F271">
        <v>259082.62</v>
      </c>
      <c r="G271">
        <v>7689.8756220313044</v>
      </c>
      <c r="H271" t="e">
        <f>+VLOOKUP(A271,'E. RESULTADOS'!$C$7:$AE$274,29,0)</f>
        <v>#N/A</v>
      </c>
    </row>
    <row r="272" spans="1:8">
      <c r="A272">
        <v>610407300018</v>
      </c>
      <c r="B272" t="s">
        <v>1181</v>
      </c>
      <c r="C272" t="s">
        <v>1041</v>
      </c>
      <c r="D272">
        <v>2927561234</v>
      </c>
      <c r="E272">
        <v>2927561246.71</v>
      </c>
      <c r="F272">
        <v>389077.68</v>
      </c>
      <c r="G272">
        <v>7524.3618362019643</v>
      </c>
      <c r="H272" t="e">
        <f>+VLOOKUP(A272,'E. RESULTADOS'!$C$7:$AE$274,29,0)</f>
        <v>#N/A</v>
      </c>
    </row>
    <row r="273" spans="1:8">
      <c r="A273">
        <v>610407300019</v>
      </c>
      <c r="B273" t="s">
        <v>1182</v>
      </c>
      <c r="C273" t="s">
        <v>1041</v>
      </c>
      <c r="D273">
        <v>11899214</v>
      </c>
      <c r="E273">
        <v>11899214</v>
      </c>
      <c r="F273">
        <v>1548.65</v>
      </c>
      <c r="G273">
        <v>7683.6044296645459</v>
      </c>
      <c r="H273" t="e">
        <f>+VLOOKUP(A273,'E. RESULTADOS'!$C$7:$AE$274,29,0)</f>
        <v>#N/A</v>
      </c>
    </row>
    <row r="274" spans="1:8">
      <c r="A274">
        <v>610407300035</v>
      </c>
      <c r="B274" t="s">
        <v>1183</v>
      </c>
      <c r="C274" t="s">
        <v>1041</v>
      </c>
      <c r="D274">
        <v>1188698</v>
      </c>
      <c r="E274">
        <v>1188698</v>
      </c>
      <c r="F274">
        <v>154.71</v>
      </c>
      <c r="G274">
        <v>7683.3947385430802</v>
      </c>
      <c r="H274" t="e">
        <f>+VLOOKUP(A274,'E. RESULTADOS'!$C$7:$AE$274,29,0)</f>
        <v>#N/A</v>
      </c>
    </row>
    <row r="275" spans="1:8">
      <c r="A275">
        <v>610407300036</v>
      </c>
      <c r="B275" t="s">
        <v>1184</v>
      </c>
      <c r="C275" t="s">
        <v>1041</v>
      </c>
      <c r="D275">
        <v>9550588</v>
      </c>
      <c r="E275">
        <v>9550588</v>
      </c>
      <c r="F275">
        <v>1242.98</v>
      </c>
      <c r="G275">
        <v>7683.6216190123732</v>
      </c>
      <c r="H275" t="e">
        <f>+VLOOKUP(A275,'E. RESULTADOS'!$C$7:$AE$274,29,0)</f>
        <v>#N/A</v>
      </c>
    </row>
    <row r="276" spans="1:8">
      <c r="A276">
        <v>610407300038</v>
      </c>
      <c r="B276" t="s">
        <v>1185</v>
      </c>
      <c r="C276" t="s">
        <v>1041</v>
      </c>
      <c r="D276">
        <v>6717432</v>
      </c>
      <c r="E276">
        <v>6717432</v>
      </c>
      <c r="F276">
        <v>874.26</v>
      </c>
      <c r="G276">
        <v>7683.5632420561387</v>
      </c>
      <c r="H276" t="e">
        <f>+VLOOKUP(A276,'E. RESULTADOS'!$C$7:$AE$274,29,0)</f>
        <v>#N/A</v>
      </c>
    </row>
    <row r="277" spans="1:8">
      <c r="A277">
        <v>61040731001</v>
      </c>
      <c r="B277" t="s">
        <v>1186</v>
      </c>
      <c r="C277" t="s">
        <v>1041</v>
      </c>
      <c r="D277">
        <v>1104132604</v>
      </c>
      <c r="E277">
        <v>1104132604</v>
      </c>
      <c r="F277">
        <v>144127.12</v>
      </c>
      <c r="G277">
        <v>7660.824721953787</v>
      </c>
      <c r="H277" t="e">
        <f>+VLOOKUP(A277,'E. RESULTADOS'!$C$7:$AE$274,29,0)</f>
        <v>#N/A</v>
      </c>
    </row>
    <row r="278" spans="1:8">
      <c r="A278">
        <v>610407320011</v>
      </c>
      <c r="B278" t="s">
        <v>1187</v>
      </c>
      <c r="C278" t="s">
        <v>1041</v>
      </c>
      <c r="D278">
        <v>163094088</v>
      </c>
      <c r="E278">
        <v>163094088</v>
      </c>
      <c r="F278">
        <v>21226.26</v>
      </c>
      <c r="G278">
        <v>7683.5998428361854</v>
      </c>
      <c r="H278" t="e">
        <f>+VLOOKUP(A278,'E. RESULTADOS'!$C$7:$AE$274,29,0)</f>
        <v>#N/A</v>
      </c>
    </row>
    <row r="279" spans="1:8">
      <c r="A279">
        <v>610407320012</v>
      </c>
      <c r="B279" t="s">
        <v>1188</v>
      </c>
      <c r="C279" t="s">
        <v>1043</v>
      </c>
      <c r="D279">
        <v>222100214.06999999</v>
      </c>
      <c r="E279">
        <v>244356693.41</v>
      </c>
      <c r="F279">
        <v>32562.59</v>
      </c>
      <c r="G279">
        <v>7504.2155249321386</v>
      </c>
      <c r="H279" t="e">
        <f>+VLOOKUP(A279,'E. RESULTADOS'!$C$7:$AE$274,29,0)</f>
        <v>#N/A</v>
      </c>
    </row>
    <row r="280" spans="1:8">
      <c r="A280">
        <v>610407320013</v>
      </c>
      <c r="B280" t="s">
        <v>1189</v>
      </c>
      <c r="C280" t="s">
        <v>1041</v>
      </c>
      <c r="D280">
        <v>215676940</v>
      </c>
      <c r="E280">
        <v>215676940</v>
      </c>
      <c r="F280">
        <v>28069.78</v>
      </c>
      <c r="G280">
        <v>7683.5992302041559</v>
      </c>
      <c r="H280" t="e">
        <f>+VLOOKUP(A280,'E. RESULTADOS'!$C$7:$AE$274,29,0)</f>
        <v>#N/A</v>
      </c>
    </row>
    <row r="281" spans="1:8">
      <c r="A281">
        <v>610407320014</v>
      </c>
      <c r="B281" t="s">
        <v>1190</v>
      </c>
      <c r="C281" t="s">
        <v>1043</v>
      </c>
      <c r="D281">
        <v>276400816.98000002</v>
      </c>
      <c r="E281">
        <v>291130426.81999999</v>
      </c>
      <c r="F281">
        <v>38531.980000000003</v>
      </c>
      <c r="G281">
        <v>7555.5532526488378</v>
      </c>
      <c r="H281" t="e">
        <f>+VLOOKUP(A281,'E. RESULTADOS'!$C$7:$AE$274,29,0)</f>
        <v>#N/A</v>
      </c>
    </row>
    <row r="282" spans="1:8">
      <c r="A282">
        <v>610407320015</v>
      </c>
      <c r="B282" t="s">
        <v>1191</v>
      </c>
      <c r="C282" t="s">
        <v>1041</v>
      </c>
      <c r="D282">
        <v>47056480</v>
      </c>
      <c r="E282">
        <v>47056480</v>
      </c>
      <c r="F282">
        <v>6124.28</v>
      </c>
      <c r="G282">
        <v>7683.5938265396098</v>
      </c>
      <c r="H282" t="e">
        <f>+VLOOKUP(A282,'E. RESULTADOS'!$C$7:$AE$274,29,0)</f>
        <v>#N/A</v>
      </c>
    </row>
    <row r="283" spans="1:8">
      <c r="A283">
        <v>610407320016</v>
      </c>
      <c r="B283" t="s">
        <v>1192</v>
      </c>
      <c r="C283" t="s">
        <v>1043</v>
      </c>
      <c r="D283">
        <v>79556430.5</v>
      </c>
      <c r="E283">
        <v>90745185</v>
      </c>
      <c r="F283">
        <v>12132.77</v>
      </c>
      <c r="G283">
        <v>7479.3460190871492</v>
      </c>
      <c r="H283" t="e">
        <f>+VLOOKUP(A283,'E. RESULTADOS'!$C$7:$AE$274,29,0)</f>
        <v>#N/A</v>
      </c>
    </row>
    <row r="284" spans="1:8">
      <c r="A284">
        <v>610407340011</v>
      </c>
      <c r="B284" t="s">
        <v>1193</v>
      </c>
      <c r="C284" t="s">
        <v>1041</v>
      </c>
      <c r="D284">
        <v>377163812</v>
      </c>
      <c r="E284">
        <v>377163812</v>
      </c>
      <c r="F284">
        <v>49086.86</v>
      </c>
      <c r="G284">
        <v>7683.6002954762234</v>
      </c>
      <c r="H284" t="e">
        <f>+VLOOKUP(A284,'E. RESULTADOS'!$C$7:$AE$274,29,0)</f>
        <v>#N/A</v>
      </c>
    </row>
    <row r="285" spans="1:8">
      <c r="A285">
        <v>610407340012</v>
      </c>
      <c r="B285" t="s">
        <v>1194</v>
      </c>
      <c r="C285" t="s">
        <v>1043</v>
      </c>
      <c r="D285">
        <v>678320874</v>
      </c>
      <c r="E285">
        <v>678320874</v>
      </c>
      <c r="F285">
        <v>88281.65</v>
      </c>
      <c r="G285">
        <v>7683.599864751056</v>
      </c>
      <c r="H285" t="e">
        <f>+VLOOKUP(A285,'E. RESULTADOS'!$C$7:$AE$274,29,0)</f>
        <v>#N/A</v>
      </c>
    </row>
    <row r="286" spans="1:8">
      <c r="A286">
        <v>610407340013</v>
      </c>
      <c r="B286" t="s">
        <v>1195</v>
      </c>
      <c r="C286" t="s">
        <v>1041</v>
      </c>
      <c r="D286">
        <v>18806124</v>
      </c>
      <c r="E286">
        <v>18806124</v>
      </c>
      <c r="F286">
        <v>2447.5700000000002</v>
      </c>
      <c r="G286">
        <v>7683.5898462556734</v>
      </c>
      <c r="H286" t="e">
        <f>+VLOOKUP(A286,'E. RESULTADOS'!$C$7:$AE$274,29,0)</f>
        <v>#N/A</v>
      </c>
    </row>
    <row r="287" spans="1:8">
      <c r="A287">
        <v>610407340014</v>
      </c>
      <c r="B287" t="s">
        <v>1196</v>
      </c>
      <c r="C287" t="s">
        <v>1043</v>
      </c>
      <c r="D287">
        <v>35930</v>
      </c>
      <c r="E287">
        <v>35930</v>
      </c>
      <c r="F287">
        <v>4.68</v>
      </c>
      <c r="G287">
        <v>7677.3504273504277</v>
      </c>
      <c r="H287" t="e">
        <f>+VLOOKUP(A287,'E. RESULTADOS'!$C$7:$AE$274,29,0)</f>
        <v>#N/A</v>
      </c>
    </row>
    <row r="288" spans="1:8">
      <c r="A288">
        <v>61040734002</v>
      </c>
      <c r="B288" t="s">
        <v>1197</v>
      </c>
      <c r="C288" t="s">
        <v>1041</v>
      </c>
      <c r="D288">
        <v>0</v>
      </c>
      <c r="E288">
        <v>0</v>
      </c>
      <c r="F288">
        <v>0</v>
      </c>
      <c r="G288">
        <v>0</v>
      </c>
      <c r="H288" t="e">
        <f>+VLOOKUP(A288,'E. RESULTADOS'!$C$7:$AE$274,29,0)</f>
        <v>#N/A</v>
      </c>
    </row>
    <row r="289" spans="1:8">
      <c r="A289">
        <v>610407340021</v>
      </c>
      <c r="B289" t="s">
        <v>1198</v>
      </c>
      <c r="C289" t="s">
        <v>1041</v>
      </c>
      <c r="D289">
        <v>4306845</v>
      </c>
      <c r="E289">
        <v>4306845</v>
      </c>
      <c r="F289">
        <v>557.67999999999995</v>
      </c>
      <c r="G289">
        <v>7722.7890546549997</v>
      </c>
      <c r="H289" t="e">
        <f>+VLOOKUP(A289,'E. RESULTADOS'!$C$7:$AE$274,29,0)</f>
        <v>#N/A</v>
      </c>
    </row>
    <row r="290" spans="1:8">
      <c r="A290">
        <v>610407340022</v>
      </c>
      <c r="B290" t="s">
        <v>1199</v>
      </c>
      <c r="C290" t="s">
        <v>1043</v>
      </c>
      <c r="D290">
        <v>46714074</v>
      </c>
      <c r="E290">
        <v>46714074</v>
      </c>
      <c r="F290">
        <v>6079.71</v>
      </c>
      <c r="G290">
        <v>7683.6023428749068</v>
      </c>
      <c r="H290" t="e">
        <f>+VLOOKUP(A290,'E. RESULTADOS'!$C$7:$AE$274,29,0)</f>
        <v>#N/A</v>
      </c>
    </row>
    <row r="291" spans="1:8">
      <c r="A291">
        <v>610407340023</v>
      </c>
      <c r="B291" t="s">
        <v>1200</v>
      </c>
      <c r="C291" t="s">
        <v>1041</v>
      </c>
      <c r="D291">
        <v>676691644</v>
      </c>
      <c r="E291">
        <v>676691644</v>
      </c>
      <c r="F291">
        <v>88063.07</v>
      </c>
      <c r="G291">
        <v>7684.1704928070294</v>
      </c>
      <c r="H291" t="e">
        <f>+VLOOKUP(A291,'E. RESULTADOS'!$C$7:$AE$274,29,0)</f>
        <v>#N/A</v>
      </c>
    </row>
    <row r="292" spans="1:8">
      <c r="A292">
        <v>610407340024</v>
      </c>
      <c r="B292" t="s">
        <v>1201</v>
      </c>
      <c r="C292" t="s">
        <v>1043</v>
      </c>
      <c r="D292">
        <v>149824907.63999999</v>
      </c>
      <c r="E292">
        <v>150414060</v>
      </c>
      <c r="F292">
        <v>19574.939999999999</v>
      </c>
      <c r="G292">
        <v>7684.0112919886351</v>
      </c>
      <c r="H292" t="e">
        <f>+VLOOKUP(A292,'E. RESULTADOS'!$C$7:$AE$274,29,0)</f>
        <v>#N/A</v>
      </c>
    </row>
    <row r="293" spans="1:8">
      <c r="A293">
        <v>610407340025</v>
      </c>
      <c r="B293" t="s">
        <v>1202</v>
      </c>
      <c r="C293" t="s">
        <v>1041</v>
      </c>
      <c r="D293">
        <v>328965133</v>
      </c>
      <c r="E293">
        <v>328965133</v>
      </c>
      <c r="F293">
        <v>42813.45</v>
      </c>
      <c r="G293">
        <v>7683.6866218443038</v>
      </c>
      <c r="H293" t="e">
        <f>+VLOOKUP(A293,'E. RESULTADOS'!$C$7:$AE$274,29,0)</f>
        <v>#N/A</v>
      </c>
    </row>
    <row r="294" spans="1:8">
      <c r="A294">
        <v>610407340026</v>
      </c>
      <c r="B294" t="s">
        <v>1203</v>
      </c>
      <c r="C294" t="s">
        <v>1043</v>
      </c>
      <c r="D294">
        <v>21893520.59</v>
      </c>
      <c r="E294">
        <v>23938808</v>
      </c>
      <c r="F294">
        <v>3111.94</v>
      </c>
      <c r="G294">
        <v>7692.5673374165308</v>
      </c>
      <c r="H294" t="e">
        <f>+VLOOKUP(A294,'E. RESULTADOS'!$C$7:$AE$274,29,0)</f>
        <v>#N/A</v>
      </c>
    </row>
    <row r="295" spans="1:8">
      <c r="A295">
        <v>610407340027</v>
      </c>
      <c r="B295" t="s">
        <v>1204</v>
      </c>
      <c r="C295" t="s">
        <v>1043</v>
      </c>
      <c r="D295">
        <v>548234240</v>
      </c>
      <c r="E295">
        <v>548234240</v>
      </c>
      <c r="F295">
        <v>71351.22</v>
      </c>
      <c r="G295">
        <v>7683.6000842031854</v>
      </c>
      <c r="H295" t="e">
        <f>+VLOOKUP(A295,'E. RESULTADOS'!$C$7:$AE$274,29,0)</f>
        <v>#N/A</v>
      </c>
    </row>
    <row r="296" spans="1:8">
      <c r="A296">
        <v>610407340029</v>
      </c>
      <c r="B296" t="s">
        <v>1205</v>
      </c>
      <c r="C296" t="s">
        <v>1041</v>
      </c>
      <c r="D296">
        <v>262898</v>
      </c>
      <c r="E296">
        <v>262898</v>
      </c>
      <c r="F296">
        <v>34.22</v>
      </c>
      <c r="G296">
        <v>7682.5832846288722</v>
      </c>
      <c r="H296" t="e">
        <f>+VLOOKUP(A296,'E. RESULTADOS'!$C$7:$AE$274,29,0)</f>
        <v>#N/A</v>
      </c>
    </row>
    <row r="297" spans="1:8">
      <c r="A297">
        <v>610407360011</v>
      </c>
      <c r="B297" t="s">
        <v>1206</v>
      </c>
      <c r="C297" t="s">
        <v>1041</v>
      </c>
      <c r="D297">
        <v>13069950</v>
      </c>
      <c r="E297">
        <v>13069950</v>
      </c>
      <c r="F297">
        <v>1701.02</v>
      </c>
      <c r="G297">
        <v>7683.5957249179901</v>
      </c>
      <c r="H297" t="e">
        <f>+VLOOKUP(A297,'E. RESULTADOS'!$C$7:$AE$274,29,0)</f>
        <v>#N/A</v>
      </c>
    </row>
    <row r="298" spans="1:8">
      <c r="A298">
        <v>610407360013</v>
      </c>
      <c r="B298" t="s">
        <v>1207</v>
      </c>
      <c r="C298" t="s">
        <v>1041</v>
      </c>
      <c r="D298">
        <v>200396</v>
      </c>
      <c r="E298">
        <v>200396</v>
      </c>
      <c r="F298">
        <v>26.08</v>
      </c>
      <c r="G298">
        <v>7683.8957055214732</v>
      </c>
      <c r="H298" t="e">
        <f>+VLOOKUP(A298,'E. RESULTADOS'!$C$7:$AE$274,29,0)</f>
        <v>#N/A</v>
      </c>
    </row>
    <row r="299" spans="1:8">
      <c r="A299">
        <v>610407360014</v>
      </c>
      <c r="B299" t="s">
        <v>1208</v>
      </c>
      <c r="C299" t="s">
        <v>1043</v>
      </c>
      <c r="D299">
        <v>99335076</v>
      </c>
      <c r="E299">
        <v>99335076</v>
      </c>
      <c r="F299">
        <v>12928.19</v>
      </c>
      <c r="G299">
        <v>7683.602731704902</v>
      </c>
      <c r="H299" t="e">
        <f>+VLOOKUP(A299,'E. RESULTADOS'!$C$7:$AE$274,29,0)</f>
        <v>#N/A</v>
      </c>
    </row>
    <row r="300" spans="1:8">
      <c r="A300">
        <v>610407360023</v>
      </c>
      <c r="B300" t="s">
        <v>1209</v>
      </c>
      <c r="C300" t="s">
        <v>1041</v>
      </c>
      <c r="D300">
        <v>13348700</v>
      </c>
      <c r="E300">
        <v>13348700</v>
      </c>
      <c r="F300">
        <v>1737.3</v>
      </c>
      <c r="G300">
        <v>7683.5894779255168</v>
      </c>
      <c r="H300" t="e">
        <f>+VLOOKUP(A300,'E. RESULTADOS'!$C$7:$AE$274,29,0)</f>
        <v>#N/A</v>
      </c>
    </row>
    <row r="301" spans="1:8">
      <c r="A301">
        <v>610407360026</v>
      </c>
      <c r="B301" t="s">
        <v>1210</v>
      </c>
      <c r="C301" t="s">
        <v>1043</v>
      </c>
      <c r="D301">
        <v>184335518</v>
      </c>
      <c r="E301">
        <v>184335518</v>
      </c>
      <c r="F301">
        <v>23990.77</v>
      </c>
      <c r="G301">
        <v>7683.6015684365275</v>
      </c>
      <c r="H301" t="e">
        <f>+VLOOKUP(A301,'E. RESULTADOS'!$C$7:$AE$274,29,0)</f>
        <v>#N/A</v>
      </c>
    </row>
    <row r="302" spans="1:8">
      <c r="A302">
        <v>61040738001</v>
      </c>
      <c r="B302" t="s">
        <v>1211</v>
      </c>
      <c r="C302" t="s">
        <v>1041</v>
      </c>
      <c r="D302">
        <v>818332193</v>
      </c>
      <c r="E302">
        <v>818332193</v>
      </c>
      <c r="F302">
        <v>107277.74</v>
      </c>
      <c r="G302">
        <v>7628.1639881675355</v>
      </c>
      <c r="H302" t="e">
        <f>+VLOOKUP(A302,'E. RESULTADOS'!$C$7:$AE$274,29,0)</f>
        <v>#N/A</v>
      </c>
    </row>
    <row r="303" spans="1:8">
      <c r="A303">
        <v>61040738002</v>
      </c>
      <c r="B303" t="s">
        <v>1212</v>
      </c>
      <c r="C303" t="s">
        <v>1043</v>
      </c>
      <c r="D303">
        <v>48241.39</v>
      </c>
      <c r="E303">
        <v>375795604</v>
      </c>
      <c r="F303">
        <v>48241.39</v>
      </c>
      <c r="G303">
        <v>7789.9000008084349</v>
      </c>
      <c r="H303" t="e">
        <f>+VLOOKUP(A303,'E. RESULTADOS'!$C$7:$AE$274,29,0)</f>
        <v>#N/A</v>
      </c>
    </row>
    <row r="304" spans="1:8">
      <c r="A304">
        <v>610507460021</v>
      </c>
      <c r="B304" t="s">
        <v>132</v>
      </c>
      <c r="C304" t="s">
        <v>1041</v>
      </c>
      <c r="D304">
        <v>127154.05</v>
      </c>
      <c r="E304">
        <v>127154.05</v>
      </c>
      <c r="F304">
        <v>16.45</v>
      </c>
      <c r="G304">
        <v>7729.7294832826756</v>
      </c>
      <c r="H304" t="e">
        <f>+VLOOKUP(A304,'E. RESULTADOS'!$C$7:$AE$274,29,0)</f>
        <v>#N/A</v>
      </c>
    </row>
    <row r="305" spans="1:8">
      <c r="A305">
        <v>610507460031</v>
      </c>
      <c r="B305" t="s">
        <v>1213</v>
      </c>
      <c r="C305" t="s">
        <v>1041</v>
      </c>
      <c r="D305">
        <v>71119899</v>
      </c>
      <c r="E305">
        <v>71119899</v>
      </c>
      <c r="F305">
        <v>9244.2100000000009</v>
      </c>
      <c r="G305">
        <v>7693.4534157056141</v>
      </c>
      <c r="H305" t="e">
        <f>+VLOOKUP(A305,'E. RESULTADOS'!$C$7:$AE$274,29,0)</f>
        <v>#N/A</v>
      </c>
    </row>
    <row r="306" spans="1:8">
      <c r="A306">
        <v>610507460032</v>
      </c>
      <c r="B306" t="s">
        <v>1214</v>
      </c>
      <c r="C306" t="s">
        <v>1041</v>
      </c>
      <c r="D306">
        <v>73794235</v>
      </c>
      <c r="E306">
        <v>73794235</v>
      </c>
      <c r="F306">
        <v>9564.83</v>
      </c>
      <c r="G306">
        <v>7715.1643050634457</v>
      </c>
      <c r="H306" t="e">
        <f>+VLOOKUP(A306,'E. RESULTADOS'!$C$7:$AE$274,29,0)</f>
        <v>#N/A</v>
      </c>
    </row>
    <row r="307" spans="1:8">
      <c r="A307">
        <v>610507460041</v>
      </c>
      <c r="B307" t="s">
        <v>1215</v>
      </c>
      <c r="C307" t="s">
        <v>1041</v>
      </c>
      <c r="D307">
        <v>12453548</v>
      </c>
      <c r="E307">
        <v>12453548</v>
      </c>
      <c r="F307">
        <v>1618.0700000000002</v>
      </c>
      <c r="G307">
        <v>7696.5446488718035</v>
      </c>
      <c r="H307" t="e">
        <f>+VLOOKUP(A307,'E. RESULTADOS'!$C$7:$AE$274,29,0)</f>
        <v>#N/A</v>
      </c>
    </row>
    <row r="308" spans="1:8">
      <c r="A308">
        <v>610507460042</v>
      </c>
      <c r="B308" t="s">
        <v>1216</v>
      </c>
      <c r="C308" t="s">
        <v>1041</v>
      </c>
      <c r="D308">
        <v>12803196</v>
      </c>
      <c r="E308">
        <v>12803196</v>
      </c>
      <c r="F308">
        <v>1657.38</v>
      </c>
      <c r="G308">
        <v>7724.9610831553409</v>
      </c>
      <c r="H308" t="e">
        <f>+VLOOKUP(A308,'E. RESULTADOS'!$C$7:$AE$274,29,0)</f>
        <v>#N/A</v>
      </c>
    </row>
    <row r="309" spans="1:8">
      <c r="A309">
        <v>610507460051</v>
      </c>
      <c r="B309" t="s">
        <v>1217</v>
      </c>
      <c r="C309" t="s">
        <v>1041</v>
      </c>
      <c r="D309">
        <v>1695924</v>
      </c>
      <c r="E309">
        <v>1695924</v>
      </c>
      <c r="F309">
        <v>220.72</v>
      </c>
      <c r="G309">
        <v>7683.5991301196082</v>
      </c>
      <c r="H309" t="e">
        <f>+VLOOKUP(A309,'E. RESULTADOS'!$C$7:$AE$274,29,0)</f>
        <v>#N/A</v>
      </c>
    </row>
    <row r="310" spans="1:8">
      <c r="A310">
        <v>610507460081</v>
      </c>
      <c r="B310" t="s">
        <v>1218</v>
      </c>
      <c r="C310" t="s">
        <v>1041</v>
      </c>
      <c r="D310">
        <v>17962317053</v>
      </c>
      <c r="E310">
        <v>17962317053</v>
      </c>
      <c r="F310">
        <v>1522012.79</v>
      </c>
      <c r="G310">
        <v>11801.686011455922</v>
      </c>
      <c r="H310" t="e">
        <f>+VLOOKUP(A310,'E. RESULTADOS'!$C$7:$AE$274,29,0)</f>
        <v>#N/A</v>
      </c>
    </row>
    <row r="311" spans="1:8">
      <c r="A311">
        <v>610507460091</v>
      </c>
      <c r="B311" t="s">
        <v>1219</v>
      </c>
      <c r="C311" t="s">
        <v>1041</v>
      </c>
      <c r="D311">
        <v>5888362888</v>
      </c>
      <c r="E311">
        <v>5888362888</v>
      </c>
      <c r="F311">
        <v>679420.88</v>
      </c>
      <c r="G311">
        <v>8666.7381903246769</v>
      </c>
      <c r="H311" t="e">
        <f>+VLOOKUP(A311,'E. RESULTADOS'!$C$7:$AE$274,29,0)</f>
        <v>#N/A</v>
      </c>
    </row>
    <row r="312" spans="1:8">
      <c r="A312">
        <v>610507460101</v>
      </c>
      <c r="B312" t="s">
        <v>1220</v>
      </c>
      <c r="C312" t="s">
        <v>1041</v>
      </c>
      <c r="D312">
        <v>10785357</v>
      </c>
      <c r="E312">
        <v>10785357</v>
      </c>
      <c r="F312">
        <v>1403.67</v>
      </c>
      <c r="G312">
        <v>7683.6841992776071</v>
      </c>
      <c r="H312" t="e">
        <f>+VLOOKUP(A312,'E. RESULTADOS'!$C$7:$AE$274,29,0)</f>
        <v>#N/A</v>
      </c>
    </row>
    <row r="313" spans="1:8">
      <c r="A313">
        <v>610507460111</v>
      </c>
      <c r="B313" t="s">
        <v>1221</v>
      </c>
      <c r="C313" t="s">
        <v>1041</v>
      </c>
      <c r="D313">
        <v>214844</v>
      </c>
      <c r="E313">
        <v>214844</v>
      </c>
      <c r="F313">
        <v>27.96</v>
      </c>
      <c r="G313">
        <v>7683.9771101573679</v>
      </c>
      <c r="H313" t="e">
        <f>+VLOOKUP(A313,'E. RESULTADOS'!$C$7:$AE$274,29,0)</f>
        <v>#N/A</v>
      </c>
    </row>
    <row r="314" spans="1:8">
      <c r="A314">
        <v>610507460121</v>
      </c>
      <c r="B314" t="s">
        <v>665</v>
      </c>
      <c r="C314" t="s">
        <v>1041</v>
      </c>
      <c r="D314">
        <v>33277959</v>
      </c>
      <c r="E314">
        <v>33277959</v>
      </c>
      <c r="F314">
        <v>4320.75</v>
      </c>
      <c r="G314">
        <v>7701.8941156049295</v>
      </c>
      <c r="H314" t="e">
        <f>+VLOOKUP(A314,'E. RESULTADOS'!$C$7:$AE$274,29,0)</f>
        <v>#N/A</v>
      </c>
    </row>
    <row r="315" spans="1:8">
      <c r="A315">
        <v>610507460131</v>
      </c>
      <c r="B315" t="s">
        <v>1222</v>
      </c>
      <c r="C315" t="s">
        <v>1041</v>
      </c>
      <c r="D315">
        <v>3901349007</v>
      </c>
      <c r="E315">
        <v>3901349007</v>
      </c>
      <c r="F315">
        <v>506494.52</v>
      </c>
      <c r="G315">
        <v>7702.6480108807491</v>
      </c>
      <c r="H315" t="e">
        <f>+VLOOKUP(A315,'E. RESULTADOS'!$C$7:$AE$274,29,0)</f>
        <v>#N/A</v>
      </c>
    </row>
    <row r="316" spans="1:8">
      <c r="A316">
        <v>610507460141</v>
      </c>
      <c r="B316" t="s">
        <v>1223</v>
      </c>
      <c r="C316" t="s">
        <v>1041</v>
      </c>
      <c r="D316">
        <v>269416553</v>
      </c>
      <c r="E316">
        <v>269416553</v>
      </c>
      <c r="F316">
        <v>34914.639999999999</v>
      </c>
      <c r="G316">
        <v>7716.4350828191273</v>
      </c>
      <c r="H316" t="e">
        <f>+VLOOKUP(A316,'E. RESULTADOS'!$C$7:$AE$274,29,0)</f>
        <v>#N/A</v>
      </c>
    </row>
    <row r="317" spans="1:8">
      <c r="A317">
        <v>610507460151</v>
      </c>
      <c r="B317" t="s">
        <v>1224</v>
      </c>
      <c r="C317" t="s">
        <v>1041</v>
      </c>
      <c r="D317">
        <v>405202429</v>
      </c>
      <c r="E317">
        <v>405202429</v>
      </c>
      <c r="F317">
        <v>52736.01</v>
      </c>
      <c r="G317">
        <v>7683.6004278670298</v>
      </c>
      <c r="H317" t="e">
        <f>+VLOOKUP(A317,'E. RESULTADOS'!$C$7:$AE$274,29,0)</f>
        <v>#N/A</v>
      </c>
    </row>
    <row r="318" spans="1:8">
      <c r="A318">
        <v>61050748003</v>
      </c>
      <c r="B318" t="s">
        <v>1217</v>
      </c>
      <c r="C318" t="s">
        <v>1041</v>
      </c>
      <c r="D318">
        <v>22424</v>
      </c>
      <c r="E318">
        <v>22424</v>
      </c>
      <c r="F318">
        <v>2.9</v>
      </c>
      <c r="G318">
        <v>7732.4137931034484</v>
      </c>
      <c r="H318" t="e">
        <f>+VLOOKUP(A318,'E. RESULTADOS'!$C$7:$AE$274,29,0)</f>
        <v>#N/A</v>
      </c>
    </row>
    <row r="319" spans="1:8">
      <c r="A319">
        <v>6</v>
      </c>
      <c r="B319" t="s">
        <v>1225</v>
      </c>
      <c r="C319" t="s">
        <v>1035</v>
      </c>
      <c r="E319">
        <v>48206347235.619995</v>
      </c>
      <c r="F319">
        <v>5381699.2500000009</v>
      </c>
      <c r="H319" t="e">
        <f>+VLOOKUP(A319,'E. RESULTADOS'!$C$7:$AE$274,29,0)</f>
        <v>#N/A</v>
      </c>
    </row>
    <row r="320" spans="1:8">
      <c r="A320">
        <v>710107010011</v>
      </c>
      <c r="B320" t="s">
        <v>1226</v>
      </c>
      <c r="C320" t="s">
        <v>1041</v>
      </c>
      <c r="D320">
        <v>-136996456</v>
      </c>
      <c r="E320">
        <v>-136996456</v>
      </c>
      <c r="F320">
        <v>-17816.16</v>
      </c>
      <c r="G320">
        <v>7689.449129329777</v>
      </c>
      <c r="H320" t="e">
        <f>+VLOOKUP(A320,'E. RESULTADOS'!$C$7:$AE$274,29,0)</f>
        <v>#N/A</v>
      </c>
    </row>
    <row r="321" spans="1:8">
      <c r="A321">
        <v>710107010051</v>
      </c>
      <c r="B321" t="s">
        <v>1227</v>
      </c>
      <c r="C321" t="s">
        <v>1041</v>
      </c>
      <c r="D321">
        <v>-18210882</v>
      </c>
      <c r="E321">
        <v>-18210882</v>
      </c>
      <c r="F321">
        <v>-2370.1</v>
      </c>
      <c r="G321">
        <v>7683.5922534914143</v>
      </c>
      <c r="H321" t="e">
        <f>+VLOOKUP(A321,'E. RESULTADOS'!$C$7:$AE$274,29,0)</f>
        <v>#N/A</v>
      </c>
    </row>
    <row r="322" spans="1:8">
      <c r="A322">
        <v>710107010052</v>
      </c>
      <c r="B322" t="s">
        <v>1227</v>
      </c>
      <c r="C322" t="s">
        <v>1041</v>
      </c>
      <c r="D322">
        <v>-10665314</v>
      </c>
      <c r="E322">
        <v>-10665314</v>
      </c>
      <c r="F322">
        <v>-1388.06</v>
      </c>
      <c r="G322">
        <v>7683.6116594383529</v>
      </c>
      <c r="H322" t="e">
        <f>+VLOOKUP(A322,'E. RESULTADOS'!$C$7:$AE$274,29,0)</f>
        <v>#N/A</v>
      </c>
    </row>
    <row r="323" spans="1:8">
      <c r="A323">
        <v>710107010061</v>
      </c>
      <c r="B323" t="s">
        <v>1228</v>
      </c>
      <c r="C323" t="s">
        <v>1041</v>
      </c>
      <c r="D323">
        <v>-15000000</v>
      </c>
      <c r="E323">
        <v>-15000000</v>
      </c>
      <c r="F323">
        <v>-1945.99</v>
      </c>
      <c r="G323">
        <v>7708.1588291820617</v>
      </c>
      <c r="H323" t="e">
        <f>+VLOOKUP(A323,'E. RESULTADOS'!$C$7:$AE$274,29,0)</f>
        <v>#N/A</v>
      </c>
    </row>
    <row r="324" spans="1:8">
      <c r="A324">
        <v>71010705001</v>
      </c>
      <c r="B324" t="s">
        <v>1229</v>
      </c>
      <c r="C324" t="s">
        <v>1041</v>
      </c>
      <c r="D324">
        <v>-45004471</v>
      </c>
      <c r="E324">
        <v>-45004471</v>
      </c>
      <c r="F324">
        <v>-5775.05</v>
      </c>
      <c r="G324">
        <v>7792.9145202206037</v>
      </c>
      <c r="H324" t="e">
        <f>+VLOOKUP(A324,'E. RESULTADOS'!$C$7:$AE$274,29,0)</f>
        <v>#N/A</v>
      </c>
    </row>
    <row r="325" spans="1:8">
      <c r="A325">
        <v>710107050021</v>
      </c>
      <c r="B325" t="s">
        <v>1230</v>
      </c>
      <c r="C325" t="s">
        <v>1041</v>
      </c>
      <c r="D325">
        <v>-201132427</v>
      </c>
      <c r="E325">
        <v>-201132427</v>
      </c>
      <c r="F325">
        <v>-26182.98</v>
      </c>
      <c r="G325">
        <v>7681.8004291337347</v>
      </c>
      <c r="H325" t="e">
        <f>+VLOOKUP(A325,'E. RESULTADOS'!$C$7:$AE$274,29,0)</f>
        <v>#N/A</v>
      </c>
    </row>
    <row r="326" spans="1:8">
      <c r="A326">
        <v>710107050022</v>
      </c>
      <c r="B326" t="s">
        <v>1231</v>
      </c>
      <c r="C326" t="s">
        <v>1043</v>
      </c>
      <c r="D326">
        <v>-47847124.390000001</v>
      </c>
      <c r="E326">
        <v>-70056312</v>
      </c>
      <c r="F326">
        <v>-9139.18</v>
      </c>
      <c r="G326">
        <v>7665.4920900999869</v>
      </c>
      <c r="H326" t="e">
        <f>+VLOOKUP(A326,'E. RESULTADOS'!$C$7:$AE$274,29,0)</f>
        <v>#N/A</v>
      </c>
    </row>
    <row r="327" spans="1:8">
      <c r="A327">
        <v>71010705004</v>
      </c>
      <c r="B327" t="s">
        <v>916</v>
      </c>
      <c r="C327" t="s">
        <v>1041</v>
      </c>
      <c r="D327">
        <v>-84483458</v>
      </c>
      <c r="E327">
        <v>-84483458</v>
      </c>
      <c r="F327">
        <v>-10965.71</v>
      </c>
      <c r="G327">
        <v>7704.3308641209742</v>
      </c>
      <c r="H327" t="e">
        <f>+VLOOKUP(A327,'E. RESULTADOS'!$C$7:$AE$274,29,0)</f>
        <v>#N/A</v>
      </c>
    </row>
    <row r="328" spans="1:8">
      <c r="A328">
        <v>710107050071</v>
      </c>
      <c r="B328" t="s">
        <v>1232</v>
      </c>
      <c r="C328" t="s">
        <v>1041</v>
      </c>
      <c r="D328">
        <v>-33561106</v>
      </c>
      <c r="E328">
        <v>-33561106</v>
      </c>
      <c r="F328">
        <v>-4367.8900000000003</v>
      </c>
      <c r="G328">
        <v>7683.5968854527009</v>
      </c>
      <c r="H328" t="e">
        <f>+VLOOKUP(A328,'E. RESULTADOS'!$C$7:$AE$274,29,0)</f>
        <v>#N/A</v>
      </c>
    </row>
    <row r="329" spans="1:8">
      <c r="A329">
        <v>710107050072</v>
      </c>
      <c r="B329" t="s">
        <v>1233</v>
      </c>
      <c r="C329" t="s">
        <v>1043</v>
      </c>
      <c r="D329">
        <v>-10543380</v>
      </c>
      <c r="E329">
        <v>-10543380</v>
      </c>
      <c r="F329">
        <v>-1372.19</v>
      </c>
      <c r="G329">
        <v>7683.6152427870775</v>
      </c>
      <c r="H329" t="e">
        <f>+VLOOKUP(A329,'E. RESULTADOS'!$C$7:$AE$274,29,0)</f>
        <v>#N/A</v>
      </c>
    </row>
    <row r="330" spans="1:8">
      <c r="A330">
        <v>710207070011</v>
      </c>
      <c r="B330" t="s">
        <v>1163</v>
      </c>
      <c r="C330" t="s">
        <v>1041</v>
      </c>
      <c r="D330">
        <v>-173177652</v>
      </c>
      <c r="E330">
        <v>-173177652</v>
      </c>
      <c r="F330">
        <v>-22538.61</v>
      </c>
      <c r="G330">
        <v>7683.5994766314334</v>
      </c>
      <c r="H330" t="e">
        <f>+VLOOKUP(A330,'E. RESULTADOS'!$C$7:$AE$274,29,0)</f>
        <v>#N/A</v>
      </c>
    </row>
    <row r="331" spans="1:8">
      <c r="A331">
        <v>710207070012</v>
      </c>
      <c r="B331" t="s">
        <v>1164</v>
      </c>
      <c r="C331" t="s">
        <v>1041</v>
      </c>
      <c r="D331">
        <v>-232216880</v>
      </c>
      <c r="E331">
        <v>-232216880</v>
      </c>
      <c r="F331">
        <v>-30208.53</v>
      </c>
      <c r="G331">
        <v>7687.1294299987458</v>
      </c>
      <c r="H331" t="e">
        <f>+VLOOKUP(A331,'E. RESULTADOS'!$C$7:$AE$274,29,0)</f>
        <v>#N/A</v>
      </c>
    </row>
    <row r="332" spans="1:8">
      <c r="A332">
        <v>710207070021</v>
      </c>
      <c r="B332" t="s">
        <v>911</v>
      </c>
      <c r="C332" t="s">
        <v>1041</v>
      </c>
      <c r="D332">
        <v>-7423749</v>
      </c>
      <c r="E332">
        <v>-7423749</v>
      </c>
      <c r="F332">
        <v>-965.92</v>
      </c>
      <c r="G332">
        <v>7685.6768676494949</v>
      </c>
      <c r="H332" t="e">
        <f>+VLOOKUP(A332,'E. RESULTADOS'!$C$7:$AE$274,29,0)</f>
        <v>#N/A</v>
      </c>
    </row>
    <row r="333" spans="1:8">
      <c r="A333">
        <v>710207070022</v>
      </c>
      <c r="B333" t="s">
        <v>789</v>
      </c>
      <c r="C333" t="s">
        <v>1043</v>
      </c>
      <c r="D333">
        <v>-881.99</v>
      </c>
      <c r="E333">
        <v>-882</v>
      </c>
      <c r="F333">
        <v>-0.1</v>
      </c>
      <c r="G333">
        <v>8820</v>
      </c>
      <c r="H333" t="e">
        <f>+VLOOKUP(A333,'E. RESULTADOS'!$C$7:$AE$274,29,0)</f>
        <v>#N/A</v>
      </c>
    </row>
    <row r="334" spans="1:8">
      <c r="A334">
        <v>710207070031</v>
      </c>
      <c r="B334" t="s">
        <v>1167</v>
      </c>
      <c r="C334" t="s">
        <v>1041</v>
      </c>
      <c r="D334">
        <v>-128</v>
      </c>
      <c r="E334">
        <v>-128</v>
      </c>
      <c r="F334">
        <v>-0.02</v>
      </c>
      <c r="G334">
        <v>6400</v>
      </c>
      <c r="H334" t="e">
        <f>+VLOOKUP(A334,'E. RESULTADOS'!$C$7:$AE$274,29,0)</f>
        <v>#N/A</v>
      </c>
    </row>
    <row r="335" spans="1:8">
      <c r="A335">
        <v>710207070032</v>
      </c>
      <c r="B335" t="s">
        <v>1234</v>
      </c>
      <c r="C335" t="s">
        <v>1041</v>
      </c>
      <c r="D335">
        <v>-175044316</v>
      </c>
      <c r="E335">
        <v>-175044316</v>
      </c>
      <c r="F335">
        <v>-22781.55</v>
      </c>
      <c r="G335">
        <v>7683.5999306456324</v>
      </c>
      <c r="H335" t="e">
        <f>+VLOOKUP(A335,'E. RESULTADOS'!$C$7:$AE$274,29,0)</f>
        <v>#N/A</v>
      </c>
    </row>
    <row r="336" spans="1:8">
      <c r="A336">
        <v>710207070041</v>
      </c>
      <c r="B336" t="s">
        <v>910</v>
      </c>
      <c r="C336" t="s">
        <v>1041</v>
      </c>
      <c r="D336">
        <v>-250934406</v>
      </c>
      <c r="E336">
        <v>-250934406</v>
      </c>
      <c r="F336">
        <v>-32658.44</v>
      </c>
      <c r="G336">
        <v>7683.6005026572002</v>
      </c>
      <c r="H336" t="e">
        <f>+VLOOKUP(A336,'E. RESULTADOS'!$C$7:$AE$274,29,0)</f>
        <v>#N/A</v>
      </c>
    </row>
    <row r="337" spans="1:8">
      <c r="A337">
        <v>710207070071</v>
      </c>
      <c r="B337" t="s">
        <v>1235</v>
      </c>
      <c r="C337" t="s">
        <v>1041</v>
      </c>
      <c r="D337">
        <v>-47728710</v>
      </c>
      <c r="E337">
        <v>-47728710</v>
      </c>
      <c r="F337">
        <v>-6211.76</v>
      </c>
      <c r="G337">
        <v>7683.6049686401275</v>
      </c>
      <c r="H337" t="e">
        <f>+VLOOKUP(A337,'E. RESULTADOS'!$C$7:$AE$274,29,0)</f>
        <v>#N/A</v>
      </c>
    </row>
    <row r="338" spans="1:8">
      <c r="A338">
        <v>71030719001</v>
      </c>
      <c r="B338" t="s">
        <v>1236</v>
      </c>
      <c r="C338" t="s">
        <v>1041</v>
      </c>
      <c r="D338">
        <v>0</v>
      </c>
      <c r="E338">
        <v>0</v>
      </c>
      <c r="F338">
        <v>0</v>
      </c>
      <c r="G338">
        <v>0</v>
      </c>
      <c r="H338" t="e">
        <f>+VLOOKUP(A338,'E. RESULTADOS'!$C$7:$AE$274,29,0)</f>
        <v>#N/A</v>
      </c>
    </row>
    <row r="339" spans="1:8">
      <c r="A339">
        <v>710307190011</v>
      </c>
      <c r="B339" t="s">
        <v>1237</v>
      </c>
      <c r="C339" t="s">
        <v>1041</v>
      </c>
      <c r="D339">
        <v>-46669794</v>
      </c>
      <c r="E339">
        <v>-46669794</v>
      </c>
      <c r="F339">
        <v>-6073.95</v>
      </c>
      <c r="G339">
        <v>7683.598646679673</v>
      </c>
      <c r="H339" t="e">
        <f>+VLOOKUP(A339,'E. RESULTADOS'!$C$7:$AE$274,29,0)</f>
        <v>#N/A</v>
      </c>
    </row>
    <row r="340" spans="1:8">
      <c r="A340">
        <v>710307190012</v>
      </c>
      <c r="B340" t="s">
        <v>1238</v>
      </c>
      <c r="C340" t="s">
        <v>1043</v>
      </c>
      <c r="D340">
        <v>-2868910</v>
      </c>
      <c r="E340">
        <v>-2868910</v>
      </c>
      <c r="F340">
        <v>-373.38</v>
      </c>
      <c r="G340">
        <v>7683.6199046547754</v>
      </c>
      <c r="H340" t="e">
        <f>+VLOOKUP(A340,'E. RESULTADOS'!$C$7:$AE$274,29,0)</f>
        <v>#N/A</v>
      </c>
    </row>
    <row r="341" spans="1:8">
      <c r="A341">
        <v>710307190021</v>
      </c>
      <c r="B341" t="s">
        <v>1239</v>
      </c>
      <c r="C341" t="s">
        <v>1041</v>
      </c>
      <c r="D341">
        <v>-4741045</v>
      </c>
      <c r="E341">
        <v>-4741045</v>
      </c>
      <c r="F341">
        <v>-608.75</v>
      </c>
      <c r="G341">
        <v>7788.1642710472279</v>
      </c>
      <c r="H341" t="e">
        <f>+VLOOKUP(A341,'E. RESULTADOS'!$C$7:$AE$274,29,0)</f>
        <v>#N/A</v>
      </c>
    </row>
    <row r="342" spans="1:8">
      <c r="A342">
        <v>710307190022</v>
      </c>
      <c r="B342" t="s">
        <v>918</v>
      </c>
      <c r="C342" t="s">
        <v>1043</v>
      </c>
      <c r="D342">
        <v>-18673369.379999999</v>
      </c>
      <c r="E342">
        <v>-20569032</v>
      </c>
      <c r="F342">
        <v>-2673.64</v>
      </c>
      <c r="G342">
        <v>7693.2691013001004</v>
      </c>
      <c r="H342" t="e">
        <f>+VLOOKUP(A342,'E. RESULTADOS'!$C$7:$AE$274,29,0)</f>
        <v>#N/A</v>
      </c>
    </row>
    <row r="343" spans="1:8">
      <c r="A343">
        <v>710307190023</v>
      </c>
      <c r="B343" t="s">
        <v>917</v>
      </c>
      <c r="C343" t="s">
        <v>1041</v>
      </c>
      <c r="D343">
        <v>-4878472</v>
      </c>
      <c r="E343">
        <v>-4878472</v>
      </c>
      <c r="F343">
        <v>-617.78</v>
      </c>
      <c r="G343">
        <v>7896.7787885655089</v>
      </c>
      <c r="H343" t="e">
        <f>+VLOOKUP(A343,'E. RESULTADOS'!$C$7:$AE$274,29,0)</f>
        <v>#N/A</v>
      </c>
    </row>
    <row r="344" spans="1:8">
      <c r="A344">
        <v>710307190024</v>
      </c>
      <c r="B344" t="s">
        <v>1240</v>
      </c>
      <c r="C344" t="s">
        <v>1043</v>
      </c>
      <c r="D344">
        <v>-2296056</v>
      </c>
      <c r="E344">
        <v>-2296056</v>
      </c>
      <c r="F344">
        <v>-298.83</v>
      </c>
      <c r="G344">
        <v>7683.4855938158826</v>
      </c>
      <c r="H344" t="e">
        <f>+VLOOKUP(A344,'E. RESULTADOS'!$C$7:$AE$274,29,0)</f>
        <v>#N/A</v>
      </c>
    </row>
    <row r="345" spans="1:8">
      <c r="A345">
        <v>710307190025</v>
      </c>
      <c r="B345" t="s">
        <v>1241</v>
      </c>
      <c r="C345" t="s">
        <v>1041</v>
      </c>
      <c r="D345">
        <v>3000358</v>
      </c>
      <c r="E345">
        <v>3000358</v>
      </c>
      <c r="F345">
        <v>390.49</v>
      </c>
      <c r="G345">
        <v>7683.5719224564009</v>
      </c>
      <c r="H345" t="e">
        <f>+VLOOKUP(A345,'E. RESULTADOS'!$C$7:$AE$274,29,0)</f>
        <v>#N/A</v>
      </c>
    </row>
    <row r="346" spans="1:8">
      <c r="A346">
        <v>710307190026</v>
      </c>
      <c r="B346" t="s">
        <v>1242</v>
      </c>
      <c r="C346" t="s">
        <v>1043</v>
      </c>
      <c r="D346">
        <v>-234150.56</v>
      </c>
      <c r="E346">
        <v>-518913</v>
      </c>
      <c r="F346">
        <v>-67.03</v>
      </c>
      <c r="G346">
        <v>7741.5038042667466</v>
      </c>
      <c r="H346" t="e">
        <f>+VLOOKUP(A346,'E. RESULTADOS'!$C$7:$AE$274,29,0)</f>
        <v>#N/A</v>
      </c>
    </row>
    <row r="347" spans="1:8">
      <c r="A347">
        <v>710307190027</v>
      </c>
      <c r="B347" t="s">
        <v>1243</v>
      </c>
      <c r="C347" t="s">
        <v>1043</v>
      </c>
      <c r="D347">
        <v>9452072</v>
      </c>
      <c r="E347">
        <v>9452072</v>
      </c>
      <c r="F347">
        <v>1230.1600000000001</v>
      </c>
      <c r="G347">
        <v>7683.6118878845027</v>
      </c>
      <c r="H347" t="e">
        <f>+VLOOKUP(A347,'E. RESULTADOS'!$C$7:$AE$274,29,0)</f>
        <v>#N/A</v>
      </c>
    </row>
    <row r="348" spans="1:8">
      <c r="A348">
        <v>710307190028</v>
      </c>
      <c r="B348" t="s">
        <v>1244</v>
      </c>
      <c r="C348" t="s">
        <v>1041</v>
      </c>
      <c r="D348">
        <v>-5347002</v>
      </c>
      <c r="E348">
        <v>-5347002</v>
      </c>
      <c r="F348">
        <v>-686.4</v>
      </c>
      <c r="G348">
        <v>7789.9213286713293</v>
      </c>
      <c r="H348" t="e">
        <f>+VLOOKUP(A348,'E. RESULTADOS'!$C$7:$AE$274,29,0)</f>
        <v>#N/A</v>
      </c>
    </row>
    <row r="349" spans="1:8">
      <c r="A349">
        <v>71040731001</v>
      </c>
      <c r="B349" t="s">
        <v>229</v>
      </c>
      <c r="C349" t="s">
        <v>1041</v>
      </c>
      <c r="D349">
        <v>-354317970</v>
      </c>
      <c r="E349">
        <v>-354317970</v>
      </c>
      <c r="F349">
        <v>-46116.43</v>
      </c>
      <c r="G349">
        <v>7683.1179256503592</v>
      </c>
      <c r="H349" t="e">
        <f>+VLOOKUP(A349,'E. RESULTADOS'!$C$7:$AE$274,29,0)</f>
        <v>#N/A</v>
      </c>
    </row>
    <row r="350" spans="1:8">
      <c r="A350">
        <v>71040731002</v>
      </c>
      <c r="B350" t="s">
        <v>1245</v>
      </c>
      <c r="C350" t="s">
        <v>1041</v>
      </c>
      <c r="D350">
        <v>-5057956</v>
      </c>
      <c r="E350">
        <v>-5057956</v>
      </c>
      <c r="F350">
        <v>-658.28</v>
      </c>
      <c r="G350">
        <v>7683.5936075833997</v>
      </c>
      <c r="H350" t="e">
        <f>+VLOOKUP(A350,'E. RESULTADOS'!$C$7:$AE$274,29,0)</f>
        <v>#N/A</v>
      </c>
    </row>
    <row r="351" spans="1:8">
      <c r="A351">
        <v>71040731003</v>
      </c>
      <c r="B351" t="s">
        <v>1246</v>
      </c>
      <c r="C351" t="s">
        <v>1041</v>
      </c>
      <c r="D351">
        <v>-45742972</v>
      </c>
      <c r="E351">
        <v>-45742972</v>
      </c>
      <c r="F351">
        <v>-5949.9</v>
      </c>
      <c r="G351">
        <v>7688.0236642632653</v>
      </c>
      <c r="H351" t="e">
        <f>+VLOOKUP(A351,'E. RESULTADOS'!$C$7:$AE$274,29,0)</f>
        <v>#N/A</v>
      </c>
    </row>
    <row r="352" spans="1:8">
      <c r="A352">
        <v>71040731004</v>
      </c>
      <c r="B352" t="s">
        <v>1247</v>
      </c>
      <c r="C352" t="s">
        <v>1041</v>
      </c>
      <c r="D352">
        <v>-272996458</v>
      </c>
      <c r="E352">
        <v>-272996458</v>
      </c>
      <c r="F352">
        <v>-35467.599999999999</v>
      </c>
      <c r="G352">
        <v>7697.0659982632042</v>
      </c>
      <c r="H352" t="e">
        <f>+VLOOKUP(A352,'E. RESULTADOS'!$C$7:$AE$274,29,0)</f>
        <v>#N/A</v>
      </c>
    </row>
    <row r="353" spans="1:8">
      <c r="A353">
        <v>71040731005</v>
      </c>
      <c r="B353" t="s">
        <v>1248</v>
      </c>
      <c r="C353" t="s">
        <v>1041</v>
      </c>
      <c r="D353">
        <v>0</v>
      </c>
      <c r="E353">
        <v>0</v>
      </c>
      <c r="F353">
        <v>0</v>
      </c>
      <c r="G353">
        <v>0</v>
      </c>
      <c r="H353" t="e">
        <f>+VLOOKUP(A353,'E. RESULTADOS'!$C$7:$AE$274,29,0)</f>
        <v>#N/A</v>
      </c>
    </row>
    <row r="354" spans="1:8">
      <c r="A354">
        <v>71040731006</v>
      </c>
      <c r="B354" t="s">
        <v>1249</v>
      </c>
      <c r="C354" t="s">
        <v>1041</v>
      </c>
      <c r="D354">
        <v>-46038978</v>
      </c>
      <c r="E354">
        <v>-46038978</v>
      </c>
      <c r="F354">
        <v>-5995.22</v>
      </c>
      <c r="G354">
        <v>7679.2808270588903</v>
      </c>
      <c r="H354" t="e">
        <f>+VLOOKUP(A354,'E. RESULTADOS'!$C$7:$AE$274,29,0)</f>
        <v>#N/A</v>
      </c>
    </row>
    <row r="355" spans="1:8">
      <c r="A355">
        <v>71040731007</v>
      </c>
      <c r="B355" t="s">
        <v>1250</v>
      </c>
      <c r="C355" t="s">
        <v>1041</v>
      </c>
      <c r="D355">
        <v>-469273466</v>
      </c>
      <c r="E355">
        <v>-469273466</v>
      </c>
      <c r="F355">
        <v>-61029.36</v>
      </c>
      <c r="G355">
        <v>7689.3066877974798</v>
      </c>
      <c r="H355" t="e">
        <f>+VLOOKUP(A355,'E. RESULTADOS'!$C$7:$AE$274,29,0)</f>
        <v>#N/A</v>
      </c>
    </row>
    <row r="356" spans="1:8">
      <c r="A356">
        <v>71040731008</v>
      </c>
      <c r="B356" t="s">
        <v>1251</v>
      </c>
      <c r="C356" t="s">
        <v>1041</v>
      </c>
      <c r="D356">
        <v>-2480000</v>
      </c>
      <c r="E356">
        <v>-2480000</v>
      </c>
      <c r="F356">
        <v>-321.45999999999998</v>
      </c>
      <c r="G356">
        <v>7714.8012194363218</v>
      </c>
      <c r="H356" t="e">
        <f>+VLOOKUP(A356,'E. RESULTADOS'!$C$7:$AE$274,29,0)</f>
        <v>#N/A</v>
      </c>
    </row>
    <row r="357" spans="1:8">
      <c r="A357">
        <v>71040733003</v>
      </c>
      <c r="B357" t="s">
        <v>924</v>
      </c>
      <c r="C357" t="s">
        <v>1041</v>
      </c>
      <c r="D357">
        <v>-150516375</v>
      </c>
      <c r="E357">
        <v>-150516375</v>
      </c>
      <c r="F357">
        <v>-19806.910000000003</v>
      </c>
      <c r="G357">
        <v>7599.185082377815</v>
      </c>
      <c r="H357" t="e">
        <f>+VLOOKUP(A357,'E. RESULTADOS'!$C$7:$AE$274,29,0)</f>
        <v>#N/A</v>
      </c>
    </row>
    <row r="358" spans="1:8">
      <c r="A358">
        <v>71040733004</v>
      </c>
      <c r="B358" t="s">
        <v>1252</v>
      </c>
      <c r="C358" t="s">
        <v>1041</v>
      </c>
      <c r="D358">
        <v>-146536208</v>
      </c>
      <c r="E358">
        <v>-146536208</v>
      </c>
      <c r="F358">
        <v>-19071.3</v>
      </c>
      <c r="G358">
        <v>7683.598286430396</v>
      </c>
      <c r="H358" t="e">
        <f>+VLOOKUP(A358,'E. RESULTADOS'!$C$7:$AE$274,29,0)</f>
        <v>#N/A</v>
      </c>
    </row>
    <row r="359" spans="1:8">
      <c r="A359">
        <v>71040733008</v>
      </c>
      <c r="B359" t="s">
        <v>1253</v>
      </c>
      <c r="C359" t="s">
        <v>1041</v>
      </c>
      <c r="D359">
        <v>-3176327002</v>
      </c>
      <c r="E359">
        <v>-3176327002</v>
      </c>
      <c r="F359">
        <v>-412612.59</v>
      </c>
      <c r="G359">
        <v>7698.0855140653848</v>
      </c>
      <c r="H359" t="e">
        <f>+VLOOKUP(A359,'E. RESULTADOS'!$C$7:$AE$274,29,0)</f>
        <v>#N/A</v>
      </c>
    </row>
    <row r="360" spans="1:8">
      <c r="A360">
        <v>71040733009</v>
      </c>
      <c r="B360" t="s">
        <v>919</v>
      </c>
      <c r="C360" t="s">
        <v>1041</v>
      </c>
      <c r="D360">
        <v>-320885222</v>
      </c>
      <c r="E360">
        <v>-320885222</v>
      </c>
      <c r="F360">
        <v>-41687.17</v>
      </c>
      <c r="G360">
        <v>7697.4575630823583</v>
      </c>
      <c r="H360" t="e">
        <f>+VLOOKUP(A360,'E. RESULTADOS'!$C$7:$AE$274,29,0)</f>
        <v>#N/A</v>
      </c>
    </row>
    <row r="361" spans="1:8">
      <c r="A361">
        <v>71040733010</v>
      </c>
      <c r="B361" t="s">
        <v>920</v>
      </c>
      <c r="C361" t="s">
        <v>1041</v>
      </c>
      <c r="D361">
        <v>-58400000</v>
      </c>
      <c r="E361">
        <v>-58400000</v>
      </c>
      <c r="F361">
        <v>-7583.07</v>
      </c>
      <c r="G361">
        <v>7701.3663331605803</v>
      </c>
      <c r="H361" t="e">
        <f>+VLOOKUP(A361,'E. RESULTADOS'!$C$7:$AE$274,29,0)</f>
        <v>#N/A</v>
      </c>
    </row>
    <row r="362" spans="1:8">
      <c r="A362">
        <v>71040733012</v>
      </c>
      <c r="B362" t="s">
        <v>1254</v>
      </c>
      <c r="C362" t="s">
        <v>1041</v>
      </c>
      <c r="D362">
        <v>-646923945</v>
      </c>
      <c r="E362">
        <v>-646923945</v>
      </c>
      <c r="F362">
        <v>-84049.95</v>
      </c>
      <c r="G362">
        <v>7696.8986299218504</v>
      </c>
      <c r="H362" t="e">
        <f>+VLOOKUP(A362,'E. RESULTADOS'!$C$7:$AE$274,29,0)</f>
        <v>#N/A</v>
      </c>
    </row>
    <row r="363" spans="1:8">
      <c r="A363">
        <v>71040733013</v>
      </c>
      <c r="B363" t="s">
        <v>1255</v>
      </c>
      <c r="C363" t="s">
        <v>1041</v>
      </c>
      <c r="D363">
        <v>-61020560</v>
      </c>
      <c r="E363">
        <v>-61020560</v>
      </c>
      <c r="F363">
        <v>-7941.66</v>
      </c>
      <c r="G363">
        <v>7683.6026724891271</v>
      </c>
      <c r="H363" t="e">
        <f>+VLOOKUP(A363,'E. RESULTADOS'!$C$7:$AE$274,29,0)</f>
        <v>#N/A</v>
      </c>
    </row>
    <row r="364" spans="1:8">
      <c r="A364">
        <v>71040733014</v>
      </c>
      <c r="B364" t="s">
        <v>1256</v>
      </c>
      <c r="C364" t="s">
        <v>1041</v>
      </c>
      <c r="D364">
        <v>-62888548</v>
      </c>
      <c r="E364">
        <v>-62888548</v>
      </c>
      <c r="F364">
        <v>-8183.34</v>
      </c>
      <c r="G364">
        <v>7684.9486884328398</v>
      </c>
      <c r="H364" t="e">
        <f>+VLOOKUP(A364,'E. RESULTADOS'!$C$7:$AE$274,29,0)</f>
        <v>#N/A</v>
      </c>
    </row>
    <row r="365" spans="1:8">
      <c r="A365">
        <v>71040733016</v>
      </c>
      <c r="B365" t="s">
        <v>1257</v>
      </c>
      <c r="C365" t="s">
        <v>1041</v>
      </c>
      <c r="D365">
        <v>-190302187</v>
      </c>
      <c r="E365">
        <v>-190302187</v>
      </c>
      <c r="F365">
        <v>-24729.71</v>
      </c>
      <c r="G365">
        <v>7695.2858323045439</v>
      </c>
      <c r="H365" t="e">
        <f>+VLOOKUP(A365,'E. RESULTADOS'!$C$7:$AE$274,29,0)</f>
        <v>#N/A</v>
      </c>
    </row>
    <row r="366" spans="1:8">
      <c r="A366">
        <v>71040733017</v>
      </c>
      <c r="B366" t="s">
        <v>1258</v>
      </c>
      <c r="C366" t="s">
        <v>1041</v>
      </c>
      <c r="D366">
        <v>-680981307</v>
      </c>
      <c r="E366">
        <v>-680981307</v>
      </c>
      <c r="F366">
        <v>-88466.06</v>
      </c>
      <c r="G366">
        <v>7697.6561067600387</v>
      </c>
      <c r="H366" t="e">
        <f>+VLOOKUP(A366,'E. RESULTADOS'!$C$7:$AE$274,29,0)</f>
        <v>#N/A</v>
      </c>
    </row>
    <row r="367" spans="1:8">
      <c r="A367">
        <v>71040733018</v>
      </c>
      <c r="B367" t="s">
        <v>1259</v>
      </c>
      <c r="C367" t="s">
        <v>1041</v>
      </c>
      <c r="D367">
        <v>-4353739</v>
      </c>
      <c r="E367">
        <v>-4353739</v>
      </c>
      <c r="F367">
        <v>-564.02</v>
      </c>
      <c r="G367">
        <v>7719.1216623523987</v>
      </c>
      <c r="H367" t="e">
        <f>+VLOOKUP(A367,'E. RESULTADOS'!$C$7:$AE$274,29,0)</f>
        <v>#N/A</v>
      </c>
    </row>
    <row r="368" spans="1:8">
      <c r="A368">
        <v>71040733019</v>
      </c>
      <c r="B368" t="s">
        <v>1260</v>
      </c>
      <c r="C368" t="s">
        <v>1041</v>
      </c>
      <c r="D368">
        <v>-135000000</v>
      </c>
      <c r="E368">
        <v>-135000000</v>
      </c>
      <c r="F368">
        <v>-17553.41</v>
      </c>
      <c r="G368">
        <v>7690.813351935607</v>
      </c>
      <c r="H368" t="e">
        <f>+VLOOKUP(A368,'E. RESULTADOS'!$C$7:$AE$274,29,0)</f>
        <v>#N/A</v>
      </c>
    </row>
    <row r="369" spans="1:8">
      <c r="A369">
        <v>71040733020</v>
      </c>
      <c r="B369" t="s">
        <v>923</v>
      </c>
      <c r="C369" t="s">
        <v>1041</v>
      </c>
      <c r="D369">
        <v>-102499998</v>
      </c>
      <c r="E369">
        <v>-102499998</v>
      </c>
      <c r="F369">
        <v>-13326.79</v>
      </c>
      <c r="G369">
        <v>7691.2743428837694</v>
      </c>
      <c r="H369" t="e">
        <f>+VLOOKUP(A369,'E. RESULTADOS'!$C$7:$AE$274,29,0)</f>
        <v>#N/A</v>
      </c>
    </row>
    <row r="370" spans="1:8">
      <c r="A370">
        <v>71040733021</v>
      </c>
      <c r="B370" t="s">
        <v>1261</v>
      </c>
      <c r="C370" t="s">
        <v>1041</v>
      </c>
      <c r="D370">
        <v>-1727272</v>
      </c>
      <c r="E370">
        <v>-1727272</v>
      </c>
      <c r="F370">
        <v>-226.15999999999997</v>
      </c>
      <c r="G370">
        <v>7637.3894587902378</v>
      </c>
      <c r="H370" t="e">
        <f>+VLOOKUP(A370,'E. RESULTADOS'!$C$7:$AE$274,29,0)</f>
        <v>#N/A</v>
      </c>
    </row>
    <row r="371" spans="1:8">
      <c r="A371">
        <v>71040733023</v>
      </c>
      <c r="B371" t="s">
        <v>1262</v>
      </c>
      <c r="C371" t="s">
        <v>1041</v>
      </c>
      <c r="D371">
        <v>-8775553</v>
      </c>
      <c r="E371">
        <v>-8775553</v>
      </c>
      <c r="F371">
        <v>-1146.07</v>
      </c>
      <c r="G371">
        <v>7657.08290069542</v>
      </c>
      <c r="H371" t="e">
        <f>+VLOOKUP(A371,'E. RESULTADOS'!$C$7:$AE$274,29,0)</f>
        <v>#N/A</v>
      </c>
    </row>
    <row r="372" spans="1:8">
      <c r="A372">
        <v>71040733028</v>
      </c>
      <c r="B372" t="s">
        <v>933</v>
      </c>
      <c r="C372" t="s">
        <v>1041</v>
      </c>
      <c r="D372">
        <v>14195018</v>
      </c>
      <c r="E372">
        <v>14195018</v>
      </c>
      <c r="F372">
        <v>-3763.77</v>
      </c>
      <c r="G372">
        <v>-3771.4892248995025</v>
      </c>
      <c r="H372" t="e">
        <f>+VLOOKUP(A372,'E. RESULTADOS'!$C$7:$AE$274,29,0)</f>
        <v>#N/A</v>
      </c>
    </row>
    <row r="373" spans="1:8">
      <c r="A373">
        <v>71040733029</v>
      </c>
      <c r="B373" t="s">
        <v>934</v>
      </c>
      <c r="C373" t="s">
        <v>1041</v>
      </c>
      <c r="D373">
        <v>0</v>
      </c>
      <c r="E373">
        <v>0</v>
      </c>
      <c r="F373">
        <v>0</v>
      </c>
      <c r="G373">
        <v>0</v>
      </c>
      <c r="H373" t="e">
        <f>+VLOOKUP(A373,'E. RESULTADOS'!$C$7:$AE$274,29,0)</f>
        <v>#N/A</v>
      </c>
    </row>
    <row r="374" spans="1:8">
      <c r="A374">
        <v>71040733030</v>
      </c>
      <c r="B374" t="s">
        <v>1263</v>
      </c>
      <c r="C374" t="s">
        <v>1041</v>
      </c>
      <c r="D374">
        <v>-1105190</v>
      </c>
      <c r="E374">
        <v>-1105190</v>
      </c>
      <c r="F374">
        <v>-143.84</v>
      </c>
      <c r="G374">
        <v>7683.4677419354839</v>
      </c>
      <c r="H374" t="e">
        <f>+VLOOKUP(A374,'E. RESULTADOS'!$C$7:$AE$274,29,0)</f>
        <v>#N/A</v>
      </c>
    </row>
    <row r="375" spans="1:8">
      <c r="A375">
        <v>71040733031</v>
      </c>
      <c r="B375" t="s">
        <v>1264</v>
      </c>
      <c r="C375" t="s">
        <v>1041</v>
      </c>
      <c r="D375">
        <v>-59087555</v>
      </c>
      <c r="E375">
        <v>-59087555</v>
      </c>
      <c r="F375">
        <v>-7685.79</v>
      </c>
      <c r="G375">
        <v>7687.8961043692325</v>
      </c>
      <c r="H375" t="e">
        <f>+VLOOKUP(A375,'E. RESULTADOS'!$C$7:$AE$274,29,0)</f>
        <v>#N/A</v>
      </c>
    </row>
    <row r="376" spans="1:8">
      <c r="A376">
        <v>71040733032</v>
      </c>
      <c r="B376" t="s">
        <v>936</v>
      </c>
      <c r="C376" t="s">
        <v>1041</v>
      </c>
      <c r="D376">
        <v>-34519780</v>
      </c>
      <c r="E376">
        <v>-34519780</v>
      </c>
      <c r="F376">
        <v>-4490.6099999999997</v>
      </c>
      <c r="G376">
        <v>7687.1026430707634</v>
      </c>
      <c r="H376" t="e">
        <f>+VLOOKUP(A376,'E. RESULTADOS'!$C$7:$AE$274,29,0)</f>
        <v>#N/A</v>
      </c>
    </row>
    <row r="377" spans="1:8">
      <c r="A377">
        <v>71040733035</v>
      </c>
      <c r="B377" t="s">
        <v>1265</v>
      </c>
      <c r="C377" t="s">
        <v>1041</v>
      </c>
      <c r="D377">
        <v>-318182</v>
      </c>
      <c r="E377">
        <v>-318182</v>
      </c>
      <c r="F377">
        <v>-41.56</v>
      </c>
      <c r="G377">
        <v>7655.9672762271412</v>
      </c>
      <c r="H377" t="e">
        <f>+VLOOKUP(A377,'E. RESULTADOS'!$C$7:$AE$274,29,0)</f>
        <v>#N/A</v>
      </c>
    </row>
    <row r="378" spans="1:8">
      <c r="A378">
        <v>71040733036</v>
      </c>
      <c r="B378" t="s">
        <v>1266</v>
      </c>
      <c r="C378" t="s">
        <v>1041</v>
      </c>
      <c r="D378">
        <v>-6193593</v>
      </c>
      <c r="E378">
        <v>-6193593</v>
      </c>
      <c r="F378">
        <v>-804.86</v>
      </c>
      <c r="G378">
        <v>7695.2426508958079</v>
      </c>
      <c r="H378" t="e">
        <f>+VLOOKUP(A378,'E. RESULTADOS'!$C$7:$AE$274,29,0)</f>
        <v>#N/A</v>
      </c>
    </row>
    <row r="379" spans="1:8">
      <c r="A379">
        <v>71040733038</v>
      </c>
      <c r="B379" t="s">
        <v>1267</v>
      </c>
      <c r="C379" t="s">
        <v>1041</v>
      </c>
      <c r="D379">
        <v>-541630</v>
      </c>
      <c r="E379">
        <v>-541630</v>
      </c>
      <c r="F379">
        <v>-70.489999999999995</v>
      </c>
      <c r="G379">
        <v>7683.7849340331968</v>
      </c>
      <c r="H379" t="e">
        <f>+VLOOKUP(A379,'E. RESULTADOS'!$C$7:$AE$274,29,0)</f>
        <v>#N/A</v>
      </c>
    </row>
    <row r="380" spans="1:8">
      <c r="A380">
        <v>71040733039</v>
      </c>
      <c r="B380" t="s">
        <v>1268</v>
      </c>
      <c r="C380" t="s">
        <v>1041</v>
      </c>
      <c r="D380">
        <v>-1638118</v>
      </c>
      <c r="E380">
        <v>-1638118</v>
      </c>
      <c r="F380">
        <v>-213.1</v>
      </c>
      <c r="G380">
        <v>7687.0858751759743</v>
      </c>
      <c r="H380" t="e">
        <f>+VLOOKUP(A380,'E. RESULTADOS'!$C$7:$AE$274,29,0)</f>
        <v>#N/A</v>
      </c>
    </row>
    <row r="381" spans="1:8">
      <c r="A381">
        <v>71040733040</v>
      </c>
      <c r="B381" t="s">
        <v>1269</v>
      </c>
      <c r="C381" t="s">
        <v>1041</v>
      </c>
      <c r="D381">
        <v>-23209232</v>
      </c>
      <c r="E381">
        <v>-23209232</v>
      </c>
      <c r="F381">
        <v>-3018.86</v>
      </c>
      <c r="G381">
        <v>7688.0782812054877</v>
      </c>
      <c r="H381" t="e">
        <f>+VLOOKUP(A381,'E. RESULTADOS'!$C$7:$AE$274,29,0)</f>
        <v>#N/A</v>
      </c>
    </row>
    <row r="382" spans="1:8">
      <c r="A382">
        <v>71040733043</v>
      </c>
      <c r="B382" t="s">
        <v>1270</v>
      </c>
      <c r="C382" t="s">
        <v>1041</v>
      </c>
      <c r="D382">
        <v>-2435174</v>
      </c>
      <c r="E382">
        <v>-2435174</v>
      </c>
      <c r="F382">
        <v>-315.52999999999997</v>
      </c>
      <c r="G382">
        <v>7717.7257313092268</v>
      </c>
      <c r="H382" t="e">
        <f>+VLOOKUP(A382,'E. RESULTADOS'!$C$7:$AE$274,29,0)</f>
        <v>#N/A</v>
      </c>
    </row>
    <row r="383" spans="1:8">
      <c r="A383">
        <v>71040733044</v>
      </c>
      <c r="B383" t="s">
        <v>1271</v>
      </c>
      <c r="C383" t="s">
        <v>1041</v>
      </c>
      <c r="D383">
        <v>-662728</v>
      </c>
      <c r="E383">
        <v>-662728</v>
      </c>
      <c r="F383">
        <v>-86.25</v>
      </c>
      <c r="G383">
        <v>7683.8028985507244</v>
      </c>
      <c r="H383" t="e">
        <f>+VLOOKUP(A383,'E. RESULTADOS'!$C$7:$AE$274,29,0)</f>
        <v>#N/A</v>
      </c>
    </row>
    <row r="384" spans="1:8">
      <c r="A384">
        <v>71040733046</v>
      </c>
      <c r="B384" t="s">
        <v>1272</v>
      </c>
      <c r="C384" t="s">
        <v>1041</v>
      </c>
      <c r="D384">
        <v>-56664276</v>
      </c>
      <c r="E384">
        <v>-56664276</v>
      </c>
      <c r="F384">
        <v>-7366.62</v>
      </c>
      <c r="G384">
        <v>7692.0318952246762</v>
      </c>
      <c r="H384" t="e">
        <f>+VLOOKUP(A384,'E. RESULTADOS'!$C$7:$AE$274,29,0)</f>
        <v>#N/A</v>
      </c>
    </row>
    <row r="385" spans="1:8">
      <c r="A385">
        <v>71040733052</v>
      </c>
      <c r="B385" t="s">
        <v>1273</v>
      </c>
      <c r="C385" t="s">
        <v>1041</v>
      </c>
      <c r="D385">
        <v>-59513327</v>
      </c>
      <c r="E385">
        <v>-59513327</v>
      </c>
      <c r="F385">
        <v>-7878.3899999999994</v>
      </c>
      <c r="G385">
        <v>7553.9960575701389</v>
      </c>
      <c r="H385" t="e">
        <f>+VLOOKUP(A385,'E. RESULTADOS'!$C$7:$AE$274,29,0)</f>
        <v>#N/A</v>
      </c>
    </row>
    <row r="386" spans="1:8">
      <c r="A386">
        <v>71040733055</v>
      </c>
      <c r="B386" t="s">
        <v>1321</v>
      </c>
      <c r="C386" t="s">
        <v>1041</v>
      </c>
      <c r="D386">
        <v>-140000</v>
      </c>
      <c r="E386">
        <v>-140000</v>
      </c>
      <c r="F386">
        <v>-18.29</v>
      </c>
      <c r="G386">
        <v>7654.4559868780761</v>
      </c>
      <c r="H386" t="e">
        <f>+VLOOKUP(A386,'E. RESULTADOS'!$C$7:$AE$274,29,0)</f>
        <v>#N/A</v>
      </c>
    </row>
    <row r="387" spans="1:8">
      <c r="A387">
        <v>71040733061</v>
      </c>
      <c r="B387" t="s">
        <v>1274</v>
      </c>
      <c r="C387" t="s">
        <v>1041</v>
      </c>
      <c r="D387">
        <v>-1418229210</v>
      </c>
      <c r="E387">
        <v>-1418229210</v>
      </c>
      <c r="F387">
        <v>-183076.62</v>
      </c>
      <c r="G387">
        <v>7746.6429629299473</v>
      </c>
      <c r="H387" t="e">
        <f>+VLOOKUP(A387,'E. RESULTADOS'!$C$7:$AE$274,29,0)</f>
        <v>#N/A</v>
      </c>
    </row>
    <row r="388" spans="1:8">
      <c r="A388">
        <v>71040733062</v>
      </c>
      <c r="B388" t="s">
        <v>143</v>
      </c>
      <c r="C388" t="s">
        <v>1041</v>
      </c>
      <c r="D388">
        <v>-175354665</v>
      </c>
      <c r="E388">
        <v>-175354665</v>
      </c>
      <c r="F388">
        <v>-22782.23</v>
      </c>
      <c r="G388">
        <v>7696.9930072692623</v>
      </c>
      <c r="H388" t="e">
        <f>+VLOOKUP(A388,'E. RESULTADOS'!$C$7:$AE$274,29,0)</f>
        <v>#N/A</v>
      </c>
    </row>
    <row r="389" spans="1:8">
      <c r="A389">
        <v>71040733063</v>
      </c>
      <c r="B389" t="s">
        <v>922</v>
      </c>
      <c r="C389" t="s">
        <v>1041</v>
      </c>
      <c r="D389">
        <v>-29545456</v>
      </c>
      <c r="E389">
        <v>-29545456</v>
      </c>
      <c r="F389">
        <v>-3839.56</v>
      </c>
      <c r="G389">
        <v>7695.0108866640967</v>
      </c>
      <c r="H389" t="e">
        <f>+VLOOKUP(A389,'E. RESULTADOS'!$C$7:$AE$274,29,0)</f>
        <v>#N/A</v>
      </c>
    </row>
    <row r="390" spans="1:8">
      <c r="A390">
        <v>71040733064</v>
      </c>
      <c r="B390" t="s">
        <v>925</v>
      </c>
      <c r="C390" t="s">
        <v>1041</v>
      </c>
      <c r="D390">
        <v>-167594338</v>
      </c>
      <c r="E390">
        <v>-167594338</v>
      </c>
      <c r="F390">
        <v>-21794.14</v>
      </c>
      <c r="G390">
        <v>7689.8807661141946</v>
      </c>
      <c r="H390" t="e">
        <f>+VLOOKUP(A390,'E. RESULTADOS'!$C$7:$AE$274,29,0)</f>
        <v>#N/A</v>
      </c>
    </row>
    <row r="391" spans="1:8">
      <c r="A391">
        <v>71040733065</v>
      </c>
      <c r="B391" t="s">
        <v>1275</v>
      </c>
      <c r="C391" t="s">
        <v>1041</v>
      </c>
      <c r="D391">
        <v>-194546824</v>
      </c>
      <c r="E391">
        <v>-194546824</v>
      </c>
      <c r="F391">
        <v>-25277.48</v>
      </c>
      <c r="G391">
        <v>7696.4485383827823</v>
      </c>
      <c r="H391" t="e">
        <f>+VLOOKUP(A391,'E. RESULTADOS'!$C$7:$AE$274,29,0)</f>
        <v>#N/A</v>
      </c>
    </row>
    <row r="392" spans="1:8">
      <c r="A392">
        <v>71040733066</v>
      </c>
      <c r="B392" t="s">
        <v>926</v>
      </c>
      <c r="C392" t="s">
        <v>1041</v>
      </c>
      <c r="D392">
        <v>-34250796</v>
      </c>
      <c r="E392">
        <v>-34250796</v>
      </c>
      <c r="F392">
        <v>-4450.8999999999996</v>
      </c>
      <c r="G392">
        <v>7695.2517468377191</v>
      </c>
      <c r="H392" t="e">
        <f>+VLOOKUP(A392,'E. RESULTADOS'!$C$7:$AE$274,29,0)</f>
        <v>#N/A</v>
      </c>
    </row>
    <row r="393" spans="1:8">
      <c r="A393">
        <v>71040733067</v>
      </c>
      <c r="B393" t="s">
        <v>927</v>
      </c>
      <c r="C393" t="s">
        <v>1041</v>
      </c>
      <c r="D393">
        <v>-64611225</v>
      </c>
      <c r="E393">
        <v>-64611225</v>
      </c>
      <c r="F393">
        <v>-8396.23</v>
      </c>
      <c r="G393">
        <v>7695.2662087627423</v>
      </c>
      <c r="H393" t="e">
        <f>+VLOOKUP(A393,'E. RESULTADOS'!$C$7:$AE$274,29,0)</f>
        <v>#N/A</v>
      </c>
    </row>
    <row r="394" spans="1:8">
      <c r="A394">
        <v>71040733068</v>
      </c>
      <c r="B394" t="s">
        <v>928</v>
      </c>
      <c r="C394" t="s">
        <v>1041</v>
      </c>
      <c r="D394">
        <v>-8271486</v>
      </c>
      <c r="E394">
        <v>-8271486</v>
      </c>
      <c r="F394">
        <v>-1074.8800000000001</v>
      </c>
      <c r="G394">
        <v>7695.264587674902</v>
      </c>
      <c r="H394" t="e">
        <f>+VLOOKUP(A394,'E. RESULTADOS'!$C$7:$AE$274,29,0)</f>
        <v>#N/A</v>
      </c>
    </row>
    <row r="395" spans="1:8">
      <c r="A395">
        <v>71040733069</v>
      </c>
      <c r="B395" t="s">
        <v>1276</v>
      </c>
      <c r="C395" t="s">
        <v>1041</v>
      </c>
      <c r="D395">
        <v>-23739183</v>
      </c>
      <c r="E395">
        <v>-23739183</v>
      </c>
      <c r="F395">
        <v>-3084.9</v>
      </c>
      <c r="G395">
        <v>7695.2844500632109</v>
      </c>
      <c r="H395" t="e">
        <f>+VLOOKUP(A395,'E. RESULTADOS'!$C$7:$AE$274,29,0)</f>
        <v>#N/A</v>
      </c>
    </row>
    <row r="396" spans="1:8">
      <c r="A396">
        <v>71040733072</v>
      </c>
      <c r="B396" t="s">
        <v>929</v>
      </c>
      <c r="C396" t="s">
        <v>1041</v>
      </c>
      <c r="D396">
        <v>-120572307</v>
      </c>
      <c r="E396">
        <v>-120572307</v>
      </c>
      <c r="F396">
        <v>-15661.6</v>
      </c>
      <c r="G396">
        <v>7698.5944603361086</v>
      </c>
      <c r="H396" t="e">
        <f>+VLOOKUP(A396,'E. RESULTADOS'!$C$7:$AE$274,29,0)</f>
        <v>#N/A</v>
      </c>
    </row>
    <row r="397" spans="1:8">
      <c r="A397">
        <v>71040733073</v>
      </c>
      <c r="B397" t="s">
        <v>930</v>
      </c>
      <c r="C397" t="s">
        <v>1041</v>
      </c>
      <c r="D397">
        <v>-83705770</v>
      </c>
      <c r="E397">
        <v>-83705770</v>
      </c>
      <c r="F397">
        <v>-10865.04</v>
      </c>
      <c r="G397">
        <v>7704.1382268265916</v>
      </c>
      <c r="H397" t="e">
        <f>+VLOOKUP(A397,'E. RESULTADOS'!$C$7:$AE$274,29,0)</f>
        <v>#N/A</v>
      </c>
    </row>
    <row r="398" spans="1:8">
      <c r="A398">
        <v>71040733074</v>
      </c>
      <c r="B398" t="s">
        <v>931</v>
      </c>
      <c r="C398" t="s">
        <v>1041</v>
      </c>
      <c r="D398">
        <v>-1199997</v>
      </c>
      <c r="E398">
        <v>-1199997</v>
      </c>
      <c r="F398">
        <v>-155.94</v>
      </c>
      <c r="G398">
        <v>7695.2481723739902</v>
      </c>
      <c r="H398" t="e">
        <f>+VLOOKUP(A398,'E. RESULTADOS'!$C$7:$AE$274,29,0)</f>
        <v>#N/A</v>
      </c>
    </row>
    <row r="399" spans="1:8">
      <c r="A399">
        <v>71040733076</v>
      </c>
      <c r="B399" t="s">
        <v>932</v>
      </c>
      <c r="C399" t="s">
        <v>1041</v>
      </c>
      <c r="D399">
        <v>-94980660</v>
      </c>
      <c r="E399">
        <v>-94980660</v>
      </c>
      <c r="F399">
        <v>-12353.85</v>
      </c>
      <c r="G399">
        <v>7688.3449289088012</v>
      </c>
      <c r="H399" t="e">
        <f>+VLOOKUP(A399,'E. RESULTADOS'!$C$7:$AE$274,29,0)</f>
        <v>#N/A</v>
      </c>
    </row>
    <row r="400" spans="1:8">
      <c r="A400">
        <v>71040733077</v>
      </c>
      <c r="B400" t="s">
        <v>1277</v>
      </c>
      <c r="C400" t="s">
        <v>1041</v>
      </c>
      <c r="D400">
        <v>-2247012</v>
      </c>
      <c r="E400">
        <v>-2247012</v>
      </c>
      <c r="F400">
        <v>-292.44</v>
      </c>
      <c r="G400">
        <v>7683.6684448091919</v>
      </c>
      <c r="H400" t="e">
        <f>+VLOOKUP(A400,'E. RESULTADOS'!$C$7:$AE$274,29,0)</f>
        <v>#N/A</v>
      </c>
    </row>
    <row r="401" spans="1:8">
      <c r="A401">
        <v>71040733081</v>
      </c>
      <c r="B401" t="s">
        <v>150</v>
      </c>
      <c r="C401" t="s">
        <v>1041</v>
      </c>
      <c r="D401">
        <v>-188321481</v>
      </c>
      <c r="E401">
        <v>-188321481</v>
      </c>
      <c r="F401">
        <v>-24494.85</v>
      </c>
      <c r="G401">
        <v>7688.2071537486454</v>
      </c>
      <c r="H401" t="e">
        <f>+VLOOKUP(A401,'E. RESULTADOS'!$C$7:$AE$274,29,0)</f>
        <v>#N/A</v>
      </c>
    </row>
    <row r="402" spans="1:8">
      <c r="A402">
        <v>71040733082</v>
      </c>
      <c r="B402" t="s">
        <v>935</v>
      </c>
      <c r="C402" t="s">
        <v>1041</v>
      </c>
      <c r="D402">
        <v>-70234319</v>
      </c>
      <c r="E402">
        <v>-70234319</v>
      </c>
      <c r="F402">
        <v>-9138.74</v>
      </c>
      <c r="G402">
        <v>7685.3394450438464</v>
      </c>
      <c r="H402" t="e">
        <f>+VLOOKUP(A402,'E. RESULTADOS'!$C$7:$AE$274,29,0)</f>
        <v>#N/A</v>
      </c>
    </row>
    <row r="403" spans="1:8">
      <c r="A403">
        <v>71040733084</v>
      </c>
      <c r="B403" t="s">
        <v>169</v>
      </c>
      <c r="C403" t="s">
        <v>1041</v>
      </c>
      <c r="D403">
        <v>-5000000</v>
      </c>
      <c r="E403">
        <v>-5000000</v>
      </c>
      <c r="F403">
        <v>-650.74</v>
      </c>
      <c r="G403">
        <v>7683.5602544795156</v>
      </c>
      <c r="H403" t="e">
        <f>+VLOOKUP(A403,'E. RESULTADOS'!$C$7:$AE$274,29,0)</f>
        <v>#N/A</v>
      </c>
    </row>
    <row r="404" spans="1:8">
      <c r="A404">
        <v>71040733086</v>
      </c>
      <c r="B404" t="s">
        <v>153</v>
      </c>
      <c r="C404" t="s">
        <v>1041</v>
      </c>
      <c r="D404">
        <v>-13334546</v>
      </c>
      <c r="E404">
        <v>-13334546</v>
      </c>
      <c r="F404">
        <v>-1735.46</v>
      </c>
      <c r="G404">
        <v>7683.5801458979176</v>
      </c>
      <c r="H404" t="e">
        <f>+VLOOKUP(A404,'E. RESULTADOS'!$C$7:$AE$274,29,0)</f>
        <v>#N/A</v>
      </c>
    </row>
    <row r="405" spans="1:8">
      <c r="A405">
        <v>71040733087</v>
      </c>
      <c r="B405" t="s">
        <v>154</v>
      </c>
      <c r="C405" t="s">
        <v>1041</v>
      </c>
      <c r="D405">
        <v>-40737768</v>
      </c>
      <c r="E405">
        <v>-40737768</v>
      </c>
      <c r="F405">
        <v>-5301.85</v>
      </c>
      <c r="G405">
        <v>7683.6892782707919</v>
      </c>
      <c r="H405" t="e">
        <f>+VLOOKUP(A405,'E. RESULTADOS'!$C$7:$AE$274,29,0)</f>
        <v>#N/A</v>
      </c>
    </row>
    <row r="406" spans="1:8">
      <c r="A406">
        <v>71040733088</v>
      </c>
      <c r="B406" t="s">
        <v>1278</v>
      </c>
      <c r="C406" t="s">
        <v>1041</v>
      </c>
      <c r="D406">
        <v>-74693789</v>
      </c>
      <c r="E406">
        <v>-74693789</v>
      </c>
      <c r="F406">
        <v>-9692.9599999999991</v>
      </c>
      <c r="G406">
        <v>7705.9834147670072</v>
      </c>
      <c r="H406" t="e">
        <f>+VLOOKUP(A406,'E. RESULTADOS'!$C$7:$AE$274,29,0)</f>
        <v>#N/A</v>
      </c>
    </row>
    <row r="407" spans="1:8">
      <c r="A407">
        <v>71040733089</v>
      </c>
      <c r="B407" t="s">
        <v>1279</v>
      </c>
      <c r="C407" t="s">
        <v>1041</v>
      </c>
      <c r="D407">
        <v>-12164160</v>
      </c>
      <c r="E407">
        <v>-12164160</v>
      </c>
      <c r="F407">
        <v>-1593.94</v>
      </c>
      <c r="G407">
        <v>7631.5043226219304</v>
      </c>
      <c r="H407" t="e">
        <f>+VLOOKUP(A407,'E. RESULTADOS'!$C$7:$AE$274,29,0)</f>
        <v>#N/A</v>
      </c>
    </row>
    <row r="408" spans="1:8">
      <c r="A408">
        <v>71040733090</v>
      </c>
      <c r="B408" t="s">
        <v>1280</v>
      </c>
      <c r="C408" t="s">
        <v>1041</v>
      </c>
      <c r="D408">
        <v>-56444550</v>
      </c>
      <c r="E408">
        <v>-56444550</v>
      </c>
      <c r="F408">
        <v>-7312.69</v>
      </c>
      <c r="G408">
        <v>7718.7122659377055</v>
      </c>
      <c r="H408" t="e">
        <f>+VLOOKUP(A408,'E. RESULTADOS'!$C$7:$AE$274,29,0)</f>
        <v>#N/A</v>
      </c>
    </row>
    <row r="409" spans="1:8">
      <c r="A409">
        <v>71040735001</v>
      </c>
      <c r="B409" t="s">
        <v>1281</v>
      </c>
      <c r="C409" t="s">
        <v>1041</v>
      </c>
      <c r="D409">
        <v>-712605991</v>
      </c>
      <c r="E409">
        <v>-712605991</v>
      </c>
      <c r="F409">
        <v>-92305.98</v>
      </c>
      <c r="G409">
        <v>7720.0414426020943</v>
      </c>
      <c r="H409" t="e">
        <f>+VLOOKUP(A409,'E. RESULTADOS'!$C$7:$AE$274,29,0)</f>
        <v>#N/A</v>
      </c>
    </row>
    <row r="410" spans="1:8">
      <c r="A410">
        <v>71040735002</v>
      </c>
      <c r="B410" t="s">
        <v>1282</v>
      </c>
      <c r="C410" t="s">
        <v>1041</v>
      </c>
      <c r="D410">
        <v>-571524891</v>
      </c>
      <c r="E410">
        <v>-571524891</v>
      </c>
      <c r="F410">
        <v>-74322.05</v>
      </c>
      <c r="G410">
        <v>7689.8429335574028</v>
      </c>
      <c r="H410" t="e">
        <f>+VLOOKUP(A410,'E. RESULTADOS'!$C$7:$AE$274,29,0)</f>
        <v>#N/A</v>
      </c>
    </row>
    <row r="411" spans="1:8">
      <c r="A411">
        <v>710407350031</v>
      </c>
      <c r="B411" t="s">
        <v>1283</v>
      </c>
      <c r="C411" t="s">
        <v>1041</v>
      </c>
      <c r="D411">
        <v>-875280220</v>
      </c>
      <c r="E411">
        <v>-875280220</v>
      </c>
      <c r="F411">
        <v>-113496.63</v>
      </c>
      <c r="G411">
        <v>7711.9489803353626</v>
      </c>
      <c r="H411" t="e">
        <f>+VLOOKUP(A411,'E. RESULTADOS'!$C$7:$AE$274,29,0)</f>
        <v>#N/A</v>
      </c>
    </row>
    <row r="412" spans="1:8">
      <c r="A412">
        <v>710407350032</v>
      </c>
      <c r="B412" t="s">
        <v>1284</v>
      </c>
      <c r="C412" t="s">
        <v>1043</v>
      </c>
      <c r="D412">
        <v>-617033112.39999998</v>
      </c>
      <c r="E412">
        <v>-677135380</v>
      </c>
      <c r="F412">
        <v>-90541.78</v>
      </c>
      <c r="G412">
        <v>7478.7062944863683</v>
      </c>
      <c r="H412" t="e">
        <f>+VLOOKUP(A412,'E. RESULTADOS'!$C$7:$AE$274,29,0)</f>
        <v>#N/A</v>
      </c>
    </row>
    <row r="413" spans="1:8">
      <c r="A413">
        <v>710407350033</v>
      </c>
      <c r="B413" t="s">
        <v>1285</v>
      </c>
      <c r="C413" t="s">
        <v>1041</v>
      </c>
      <c r="D413">
        <v>-278874618</v>
      </c>
      <c r="E413">
        <v>-278874618</v>
      </c>
      <c r="F413">
        <v>-36203.67</v>
      </c>
      <c r="G413">
        <v>7702.9377960853144</v>
      </c>
      <c r="H413" t="e">
        <f>+VLOOKUP(A413,'E. RESULTADOS'!$C$7:$AE$274,29,0)</f>
        <v>#N/A</v>
      </c>
    </row>
    <row r="414" spans="1:8">
      <c r="A414">
        <v>710407350034</v>
      </c>
      <c r="B414" t="s">
        <v>1286</v>
      </c>
      <c r="C414" t="s">
        <v>1043</v>
      </c>
      <c r="D414">
        <v>-278438699.04000002</v>
      </c>
      <c r="E414">
        <v>-278757992</v>
      </c>
      <c r="F414">
        <v>-37874.83</v>
      </c>
      <c r="G414">
        <v>7359.9800183921616</v>
      </c>
      <c r="H414" t="e">
        <f>+VLOOKUP(A414,'E. RESULTADOS'!$C$7:$AE$274,29,0)</f>
        <v>#N/A</v>
      </c>
    </row>
    <row r="415" spans="1:8">
      <c r="A415">
        <v>710407350035</v>
      </c>
      <c r="B415" t="s">
        <v>1287</v>
      </c>
      <c r="C415" t="s">
        <v>1041</v>
      </c>
      <c r="D415">
        <v>-1506891636</v>
      </c>
      <c r="E415">
        <v>-1506891636</v>
      </c>
      <c r="F415">
        <v>-195925.74</v>
      </c>
      <c r="G415">
        <v>7691.1366316646299</v>
      </c>
      <c r="H415" t="e">
        <f>+VLOOKUP(A415,'E. RESULTADOS'!$C$7:$AE$274,29,0)</f>
        <v>#N/A</v>
      </c>
    </row>
    <row r="416" spans="1:8">
      <c r="A416">
        <v>710407350036</v>
      </c>
      <c r="B416" t="s">
        <v>1288</v>
      </c>
      <c r="C416" t="s">
        <v>1043</v>
      </c>
      <c r="D416">
        <v>-1872581118.46</v>
      </c>
      <c r="E416">
        <v>-2105303089</v>
      </c>
      <c r="F416">
        <v>-283137.19</v>
      </c>
      <c r="G416">
        <v>7435.6289578207652</v>
      </c>
      <c r="H416" t="e">
        <f>+VLOOKUP(A416,'E. RESULTADOS'!$C$7:$AE$274,29,0)</f>
        <v>#N/A</v>
      </c>
    </row>
    <row r="417" spans="1:8">
      <c r="A417">
        <v>710407350037</v>
      </c>
      <c r="B417" t="s">
        <v>1289</v>
      </c>
      <c r="C417" t="s">
        <v>1041</v>
      </c>
      <c r="D417">
        <v>-14344925</v>
      </c>
      <c r="E417">
        <v>-14344925</v>
      </c>
      <c r="F417">
        <v>-1866.74</v>
      </c>
      <c r="G417">
        <v>7684.4793597394391</v>
      </c>
      <c r="H417" t="e">
        <f>+VLOOKUP(A417,'E. RESULTADOS'!$C$7:$AE$274,29,0)</f>
        <v>#N/A</v>
      </c>
    </row>
    <row r="418" spans="1:8">
      <c r="A418">
        <v>710407350038</v>
      </c>
      <c r="B418" t="s">
        <v>1290</v>
      </c>
      <c r="C418" t="s">
        <v>1043</v>
      </c>
      <c r="D418">
        <v>-358754663.88</v>
      </c>
      <c r="E418">
        <v>-358877349</v>
      </c>
      <c r="F418">
        <v>-48778.39</v>
      </c>
      <c r="G418">
        <v>7357.3020552748876</v>
      </c>
      <c r="H418" t="e">
        <f>+VLOOKUP(A418,'E. RESULTADOS'!$C$7:$AE$274,29,0)</f>
        <v>#N/A</v>
      </c>
    </row>
    <row r="419" spans="1:8">
      <c r="A419">
        <v>71040735004</v>
      </c>
      <c r="B419" t="s">
        <v>1291</v>
      </c>
      <c r="C419" t="s">
        <v>1041</v>
      </c>
      <c r="D419">
        <v>1</v>
      </c>
      <c r="E419">
        <v>1</v>
      </c>
      <c r="F419">
        <v>-0.41999999999999815</v>
      </c>
      <c r="G419">
        <v>-2.3809523809523916</v>
      </c>
      <c r="H419" t="e">
        <f>+VLOOKUP(A419,'E. RESULTADOS'!$C$7:$AE$274,29,0)</f>
        <v>#N/A</v>
      </c>
    </row>
    <row r="420" spans="1:8">
      <c r="A420">
        <v>71040735006</v>
      </c>
      <c r="B420" t="s">
        <v>1292</v>
      </c>
      <c r="C420" t="s">
        <v>1041</v>
      </c>
      <c r="D420">
        <v>-23457933</v>
      </c>
      <c r="E420">
        <v>-23457933</v>
      </c>
      <c r="F420">
        <v>-3038.58</v>
      </c>
      <c r="G420">
        <v>7720.0313962442988</v>
      </c>
      <c r="H420" t="e">
        <f>+VLOOKUP(A420,'E. RESULTADOS'!$C$7:$AE$274,29,0)</f>
        <v>#N/A</v>
      </c>
    </row>
    <row r="421" spans="1:8">
      <c r="A421">
        <v>71040735007</v>
      </c>
      <c r="B421" t="s">
        <v>1293</v>
      </c>
      <c r="C421" t="s">
        <v>1041</v>
      </c>
      <c r="D421">
        <v>-10922359322</v>
      </c>
      <c r="E421">
        <v>-10922359322</v>
      </c>
      <c r="F421">
        <v>-1335740.93</v>
      </c>
      <c r="G421">
        <v>8177.0042952865124</v>
      </c>
      <c r="H421" t="e">
        <f>+VLOOKUP(A421,'E. RESULTADOS'!$C$7:$AE$274,29,0)</f>
        <v>#N/A</v>
      </c>
    </row>
    <row r="422" spans="1:8">
      <c r="A422">
        <v>71040735008</v>
      </c>
      <c r="B422" t="s">
        <v>1294</v>
      </c>
      <c r="C422" t="s">
        <v>1041</v>
      </c>
      <c r="D422">
        <v>-11638091543</v>
      </c>
      <c r="E422">
        <v>-11638091543</v>
      </c>
      <c r="F422">
        <v>-735401.55</v>
      </c>
      <c r="G422">
        <v>15825.492267455786</v>
      </c>
      <c r="H422" t="e">
        <f>+VLOOKUP(A422,'E. RESULTADOS'!$C$7:$AE$274,29,0)</f>
        <v>#N/A</v>
      </c>
    </row>
    <row r="423" spans="1:8">
      <c r="A423">
        <v>71040735011</v>
      </c>
      <c r="B423" t="s">
        <v>156</v>
      </c>
      <c r="C423" t="s">
        <v>1041</v>
      </c>
      <c r="D423">
        <v>-10801632</v>
      </c>
      <c r="E423">
        <v>-10801632</v>
      </c>
      <c r="F423">
        <v>-1404.5800000000163</v>
      </c>
      <c r="G423">
        <v>7690.2931837274309</v>
      </c>
      <c r="H423" t="e">
        <f>+VLOOKUP(A423,'E. RESULTADOS'!$C$7:$AE$274,29,0)</f>
        <v>#N/A</v>
      </c>
    </row>
    <row r="424" spans="1:8">
      <c r="A424">
        <v>71040735012</v>
      </c>
      <c r="B424" t="s">
        <v>937</v>
      </c>
      <c r="C424" t="s">
        <v>1041</v>
      </c>
      <c r="D424">
        <v>-15844674</v>
      </c>
      <c r="E424">
        <v>-15844674</v>
      </c>
      <c r="F424">
        <v>-2062.14</v>
      </c>
      <c r="G424">
        <v>7683.6073205504963</v>
      </c>
      <c r="H424" t="e">
        <f>+VLOOKUP(A424,'E. RESULTADOS'!$C$7:$AE$274,29,0)</f>
        <v>#N/A</v>
      </c>
    </row>
    <row r="425" spans="1:8">
      <c r="A425">
        <v>71040735013</v>
      </c>
      <c r="B425" t="s">
        <v>1295</v>
      </c>
      <c r="C425" t="s">
        <v>1043</v>
      </c>
      <c r="D425">
        <v>133.54</v>
      </c>
      <c r="E425">
        <v>0</v>
      </c>
      <c r="F425">
        <v>133.54</v>
      </c>
      <c r="G425">
        <v>0</v>
      </c>
      <c r="H425" t="e">
        <f>+VLOOKUP(A425,'E. RESULTADOS'!$C$7:$AE$274,29,0)</f>
        <v>#N/A</v>
      </c>
    </row>
    <row r="426" spans="1:8">
      <c r="A426">
        <v>71040737001</v>
      </c>
      <c r="B426" t="s">
        <v>159</v>
      </c>
      <c r="C426" t="s">
        <v>1041</v>
      </c>
      <c r="D426">
        <v>-306703030</v>
      </c>
      <c r="E426">
        <v>-306703030</v>
      </c>
      <c r="F426">
        <v>-39868.31</v>
      </c>
      <c r="G426">
        <v>7692.9027089435194</v>
      </c>
      <c r="H426" t="e">
        <f>+VLOOKUP(A426,'E. RESULTADOS'!$C$7:$AE$274,29,0)</f>
        <v>#N/A</v>
      </c>
    </row>
    <row r="427" spans="1:8">
      <c r="A427">
        <v>71040737002</v>
      </c>
      <c r="B427" t="s">
        <v>1296</v>
      </c>
      <c r="C427" t="s">
        <v>1041</v>
      </c>
      <c r="D427">
        <v>-100000</v>
      </c>
      <c r="E427">
        <v>-100000</v>
      </c>
      <c r="F427">
        <v>-12.87</v>
      </c>
      <c r="G427">
        <v>7770.0077700077709</v>
      </c>
      <c r="H427" t="e">
        <f>+VLOOKUP(A427,'E. RESULTADOS'!$C$7:$AE$274,29,0)</f>
        <v>#N/A</v>
      </c>
    </row>
    <row r="428" spans="1:8">
      <c r="A428">
        <v>71040737003</v>
      </c>
      <c r="B428" t="s">
        <v>157</v>
      </c>
      <c r="C428" t="s">
        <v>1041</v>
      </c>
      <c r="D428">
        <v>-525499022</v>
      </c>
      <c r="E428">
        <v>-525499022</v>
      </c>
      <c r="F428">
        <v>-68298.69</v>
      </c>
      <c r="G428">
        <v>7694.1303266578025</v>
      </c>
      <c r="H428" t="e">
        <f>+VLOOKUP(A428,'E. RESULTADOS'!$C$7:$AE$274,29,0)</f>
        <v>#N/A</v>
      </c>
    </row>
    <row r="429" spans="1:8">
      <c r="A429">
        <v>71040737005</v>
      </c>
      <c r="B429" t="s">
        <v>938</v>
      </c>
      <c r="C429" t="s">
        <v>1041</v>
      </c>
      <c r="D429">
        <v>-23118063</v>
      </c>
      <c r="E429">
        <v>-23118063</v>
      </c>
      <c r="F429">
        <v>-2999.3</v>
      </c>
      <c r="G429">
        <v>7707.8194912146164</v>
      </c>
      <c r="H429" t="e">
        <f>+VLOOKUP(A429,'E. RESULTADOS'!$C$7:$AE$274,29,0)</f>
        <v>#N/A</v>
      </c>
    </row>
    <row r="430" spans="1:8">
      <c r="A430">
        <v>71040737006</v>
      </c>
      <c r="B430" t="s">
        <v>1297</v>
      </c>
      <c r="C430" t="s">
        <v>1041</v>
      </c>
      <c r="D430">
        <v>-1272338</v>
      </c>
      <c r="E430">
        <v>-1272338</v>
      </c>
      <c r="F430">
        <v>-165.21</v>
      </c>
      <c r="G430">
        <v>7701.3376914230366</v>
      </c>
      <c r="H430" t="e">
        <f>+VLOOKUP(A430,'E. RESULTADOS'!$C$7:$AE$274,29,0)</f>
        <v>#N/A</v>
      </c>
    </row>
    <row r="431" spans="1:8">
      <c r="A431">
        <v>72010741003</v>
      </c>
      <c r="B431" t="s">
        <v>160</v>
      </c>
      <c r="C431" t="s">
        <v>1041</v>
      </c>
      <c r="D431">
        <v>-117168</v>
      </c>
      <c r="E431">
        <v>-117168</v>
      </c>
      <c r="F431">
        <v>-15.24</v>
      </c>
      <c r="G431">
        <v>7688.1889763779527</v>
      </c>
      <c r="H431" t="e">
        <f>+VLOOKUP(A431,'E. RESULTADOS'!$C$7:$AE$274,29,0)</f>
        <v>#N/A</v>
      </c>
    </row>
    <row r="432" spans="1:8">
      <c r="A432">
        <v>72010741004</v>
      </c>
      <c r="B432" t="s">
        <v>243</v>
      </c>
      <c r="C432" t="s">
        <v>1041</v>
      </c>
      <c r="D432">
        <v>-7245580</v>
      </c>
      <c r="E432">
        <v>-7245580</v>
      </c>
      <c r="F432">
        <v>-942.99</v>
      </c>
      <c r="G432">
        <v>7683.6233682223565</v>
      </c>
      <c r="H432" t="e">
        <f>+VLOOKUP(A432,'E. RESULTADOS'!$C$7:$AE$274,29,0)</f>
        <v>#N/A</v>
      </c>
    </row>
    <row r="433" spans="1:8">
      <c r="A433">
        <v>72010741005</v>
      </c>
      <c r="B433" t="s">
        <v>161</v>
      </c>
      <c r="C433" t="s">
        <v>1041</v>
      </c>
      <c r="D433">
        <v>-72716</v>
      </c>
      <c r="E433">
        <v>-72716</v>
      </c>
      <c r="F433">
        <v>-9.4600000000000009</v>
      </c>
      <c r="G433">
        <v>7686.6807610993646</v>
      </c>
      <c r="H433" t="e">
        <f>+VLOOKUP(A433,'E. RESULTADOS'!$C$7:$AE$274,29,0)</f>
        <v>#N/A</v>
      </c>
    </row>
    <row r="434" spans="1:8">
      <c r="A434">
        <v>72010741006</v>
      </c>
      <c r="B434" t="s">
        <v>1298</v>
      </c>
      <c r="C434" t="s">
        <v>1041</v>
      </c>
      <c r="D434">
        <v>-5334672</v>
      </c>
      <c r="E434">
        <v>-5334672</v>
      </c>
      <c r="F434">
        <v>-694.29</v>
      </c>
      <c r="G434">
        <v>7683.6365207622175</v>
      </c>
      <c r="H434" t="e">
        <f>+VLOOKUP(A434,'E. RESULTADOS'!$C$7:$AE$274,29,0)</f>
        <v>#N/A</v>
      </c>
    </row>
    <row r="435" spans="1:8">
      <c r="A435">
        <v>7</v>
      </c>
      <c r="B435" t="s">
        <v>1299</v>
      </c>
      <c r="C435" t="s">
        <v>1035</v>
      </c>
      <c r="E435">
        <v>-42501890131</v>
      </c>
      <c r="F435">
        <v>-4682852.83</v>
      </c>
      <c r="H435" t="e">
        <f>+VLOOKUP(A435,'E. RESULTADOS'!$C$7:$AE$274,29,0)</f>
        <v>#N/A</v>
      </c>
    </row>
    <row r="436" spans="1:8">
      <c r="A436">
        <v>9201</v>
      </c>
      <c r="B436" t="s">
        <v>1300</v>
      </c>
      <c r="C436" t="s">
        <v>1041</v>
      </c>
      <c r="D436">
        <v>0</v>
      </c>
      <c r="E436">
        <v>0</v>
      </c>
      <c r="F436">
        <v>0</v>
      </c>
      <c r="G436">
        <v>0</v>
      </c>
      <c r="H436" t="e">
        <f>+VLOOKUP(A436,'E. RESULTADOS'!$C$7:$AE$274,29,0)</f>
        <v>#N/A</v>
      </c>
    </row>
    <row r="437" spans="1:8">
      <c r="A437">
        <v>9202</v>
      </c>
      <c r="B437" t="s">
        <v>1301</v>
      </c>
      <c r="C437" t="s">
        <v>1043</v>
      </c>
      <c r="D437">
        <v>0</v>
      </c>
      <c r="E437">
        <v>0</v>
      </c>
      <c r="F437">
        <v>0</v>
      </c>
      <c r="G437">
        <v>0</v>
      </c>
      <c r="H437" t="e">
        <f>+VLOOKUP(A437,'E. RESULTADOS'!$C$7:$AE$274,29,0)</f>
        <v>#N/A</v>
      </c>
    </row>
    <row r="438" spans="1:8">
      <c r="A438">
        <v>9</v>
      </c>
      <c r="B438" t="s">
        <v>1302</v>
      </c>
      <c r="C438" t="s">
        <v>1035</v>
      </c>
      <c r="E438">
        <v>0</v>
      </c>
      <c r="F438">
        <v>0</v>
      </c>
    </row>
  </sheetData>
  <mergeCells count="1">
    <mergeCell ref="A1:G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FF0000"/>
  </sheetPr>
  <dimension ref="B1:S137"/>
  <sheetViews>
    <sheetView showGridLines="0" tabSelected="1" zoomScaleNormal="80" workbookViewId="0">
      <selection activeCell="B10" sqref="B10:I10"/>
    </sheetView>
  </sheetViews>
  <sheetFormatPr baseColWidth="10" defaultColWidth="8.7109375" defaultRowHeight="12.75"/>
  <cols>
    <col min="1" max="1" width="2.42578125" style="185" customWidth="1"/>
    <col min="2" max="2" width="16.7109375" style="185" customWidth="1"/>
    <col min="3" max="3" width="58.7109375" style="185" customWidth="1"/>
    <col min="4" max="4" width="16" style="185" customWidth="1"/>
    <col min="5" max="5" width="14.42578125" style="185" customWidth="1"/>
    <col min="6" max="6" width="12.140625" style="185" customWidth="1"/>
    <col min="7" max="7" width="16.28515625" style="185" customWidth="1"/>
    <col min="8" max="10" width="12.140625" style="185" customWidth="1"/>
    <col min="11" max="11" width="8.7109375" style="185"/>
    <col min="12" max="12" width="13.7109375" style="185" bestFit="1" customWidth="1"/>
    <col min="13" max="13" width="8.7109375" style="185"/>
    <col min="14" max="14" width="8.85546875" style="185" bestFit="1" customWidth="1"/>
    <col min="15" max="15" width="16.85546875" style="185" customWidth="1"/>
    <col min="16" max="16384" width="8.7109375" style="185"/>
  </cols>
  <sheetData>
    <row r="1" spans="2:19" s="18" customFormat="1" ht="10.35" customHeight="1">
      <c r="O1" s="19"/>
      <c r="P1" s="19"/>
    </row>
    <row r="2" spans="2:19" s="315" customFormat="1" ht="20.45" customHeight="1">
      <c r="B2" s="314"/>
      <c r="C2" s="314"/>
      <c r="D2" s="314"/>
      <c r="E2" s="314"/>
      <c r="F2" s="314"/>
      <c r="G2" s="314"/>
      <c r="H2" s="314"/>
      <c r="I2" s="314"/>
      <c r="J2" s="314"/>
      <c r="K2" s="314"/>
      <c r="L2" s="314"/>
      <c r="M2" s="314"/>
      <c r="N2" s="314"/>
      <c r="O2" s="314"/>
      <c r="P2" s="314"/>
      <c r="Q2" s="314"/>
      <c r="R2" s="314"/>
      <c r="S2" s="314"/>
    </row>
    <row r="3" spans="2:19" s="315" customFormat="1" ht="18">
      <c r="B3" s="990"/>
      <c r="C3" s="990"/>
      <c r="D3" s="990"/>
      <c r="E3" s="990"/>
      <c r="F3" s="990"/>
      <c r="G3" s="990"/>
      <c r="H3" s="990"/>
      <c r="I3" s="990"/>
      <c r="J3" s="990"/>
      <c r="K3" s="990"/>
      <c r="L3" s="990"/>
      <c r="O3" s="316"/>
      <c r="P3" s="316"/>
    </row>
    <row r="4" spans="2:19" s="315" customFormat="1" ht="18">
      <c r="B4" s="990"/>
      <c r="C4" s="990"/>
      <c r="D4" s="990"/>
      <c r="E4" s="990"/>
      <c r="F4" s="990"/>
      <c r="G4" s="990"/>
      <c r="H4" s="990"/>
      <c r="I4" s="990"/>
      <c r="J4" s="990"/>
      <c r="K4" s="990"/>
      <c r="L4" s="990"/>
      <c r="O4" s="316"/>
      <c r="P4" s="316"/>
    </row>
    <row r="5" spans="2:19" s="315" customFormat="1" ht="18.600000000000001" customHeight="1">
      <c r="B5" s="990"/>
      <c r="C5" s="990"/>
      <c r="D5" s="990"/>
      <c r="E5" s="990"/>
      <c r="F5" s="990"/>
      <c r="G5" s="990"/>
      <c r="H5" s="990"/>
      <c r="I5" s="990"/>
      <c r="J5" s="990"/>
      <c r="K5" s="990"/>
      <c r="L5" s="990"/>
      <c r="O5" s="316"/>
      <c r="P5" s="316"/>
    </row>
    <row r="6" spans="2:19" s="315" customFormat="1" ht="20.45" customHeight="1">
      <c r="B6" s="314"/>
      <c r="C6" s="314"/>
      <c r="D6" s="314"/>
      <c r="E6" s="314"/>
      <c r="F6" s="314"/>
      <c r="G6" s="314"/>
      <c r="H6" s="314"/>
      <c r="I6" s="314"/>
      <c r="J6" s="314"/>
      <c r="K6" s="314"/>
      <c r="L6" s="314"/>
      <c r="M6" s="314"/>
      <c r="N6" s="314"/>
      <c r="O6" s="314"/>
      <c r="P6" s="314"/>
      <c r="Q6" s="314"/>
      <c r="R6" s="314"/>
      <c r="S6" s="314"/>
    </row>
    <row r="7" spans="2:19" s="18" customFormat="1" ht="16.5">
      <c r="H7" s="14"/>
      <c r="O7" s="19"/>
      <c r="P7" s="19"/>
    </row>
    <row r="8" spans="2:19">
      <c r="I8" s="229" t="s">
        <v>9</v>
      </c>
    </row>
    <row r="9" spans="2:19" ht="15.75">
      <c r="B9" s="1003" t="s">
        <v>696</v>
      </c>
      <c r="C9" s="1003"/>
      <c r="D9" s="1003"/>
      <c r="E9" s="1003"/>
      <c r="F9" s="1003"/>
      <c r="G9" s="1003"/>
      <c r="H9" s="1003"/>
      <c r="I9" s="1003"/>
    </row>
    <row r="10" spans="2:19" ht="11.45" customHeight="1">
      <c r="B10" s="1006" t="s">
        <v>10</v>
      </c>
      <c r="C10" s="1006"/>
      <c r="D10" s="1006"/>
      <c r="E10" s="1006"/>
      <c r="F10" s="1006"/>
      <c r="G10" s="1006"/>
      <c r="H10" s="1006"/>
      <c r="I10" s="1006"/>
      <c r="J10" s="14"/>
    </row>
    <row r="11" spans="2:19" ht="16.5">
      <c r="B11" s="1007" t="s">
        <v>1883</v>
      </c>
      <c r="C11" s="1007"/>
      <c r="D11" s="1007"/>
      <c r="E11" s="1007"/>
      <c r="F11" s="1007"/>
      <c r="G11" s="1007"/>
      <c r="H11" s="1007"/>
      <c r="I11" s="1007"/>
      <c r="J11" s="14"/>
    </row>
    <row r="12" spans="2:19" ht="16.5">
      <c r="B12" s="186"/>
      <c r="C12" s="186"/>
      <c r="D12" s="14"/>
      <c r="E12" s="14"/>
      <c r="F12" s="14"/>
      <c r="G12" s="14"/>
      <c r="H12" s="14"/>
      <c r="I12"/>
      <c r="J12" s="14"/>
    </row>
    <row r="13" spans="2:19" ht="16.5">
      <c r="B13" s="187" t="s">
        <v>11</v>
      </c>
      <c r="C13" s="187"/>
      <c r="D13" s="14"/>
      <c r="E13" s="14"/>
      <c r="F13" s="14"/>
      <c r="G13" s="14"/>
      <c r="H13" s="14"/>
      <c r="I13" s="14"/>
      <c r="J13" s="14"/>
    </row>
    <row r="14" spans="2:19" ht="16.5">
      <c r="B14" s="186"/>
      <c r="C14" s="186"/>
      <c r="D14" s="14"/>
      <c r="E14" s="14"/>
      <c r="F14" s="14"/>
      <c r="G14" s="14"/>
      <c r="H14" s="14"/>
      <c r="I14" s="14"/>
      <c r="J14" s="14"/>
    </row>
    <row r="15" spans="2:19" ht="16.5">
      <c r="B15" s="188" t="s">
        <v>12</v>
      </c>
      <c r="C15" s="188"/>
      <c r="D15" s="189" t="s">
        <v>697</v>
      </c>
      <c r="E15" s="14"/>
      <c r="F15" s="14"/>
      <c r="G15" s="14"/>
      <c r="H15" s="14"/>
      <c r="I15" s="14"/>
      <c r="J15" s="14"/>
    </row>
    <row r="16" spans="2:19" ht="16.5">
      <c r="B16" s="188" t="s">
        <v>13</v>
      </c>
      <c r="C16" s="188"/>
      <c r="D16" s="189" t="s">
        <v>14</v>
      </c>
      <c r="E16" s="14"/>
      <c r="F16" s="14"/>
      <c r="G16" s="14"/>
      <c r="H16" s="14"/>
      <c r="I16"/>
      <c r="J16" s="14"/>
    </row>
    <row r="17" spans="2:10" ht="16.5">
      <c r="B17" s="188" t="s">
        <v>15</v>
      </c>
      <c r="C17" s="188"/>
      <c r="D17" s="190">
        <v>27</v>
      </c>
      <c r="E17" s="14"/>
      <c r="F17" s="14"/>
      <c r="G17" s="14"/>
      <c r="H17" s="14"/>
      <c r="I17" s="14"/>
      <c r="J17" s="14"/>
    </row>
    <row r="18" spans="2:10" ht="16.5">
      <c r="B18" s="188" t="s">
        <v>16</v>
      </c>
      <c r="C18" s="188"/>
      <c r="D18" s="189" t="s">
        <v>730</v>
      </c>
      <c r="E18" s="14"/>
      <c r="F18" s="14"/>
      <c r="G18" s="14"/>
      <c r="H18" s="14"/>
      <c r="I18" s="14"/>
      <c r="J18" s="14"/>
    </row>
    <row r="19" spans="2:10" ht="16.5">
      <c r="B19" s="188" t="s">
        <v>17</v>
      </c>
      <c r="C19" s="188"/>
      <c r="D19" s="189" t="s">
        <v>688</v>
      </c>
      <c r="E19" s="14"/>
      <c r="F19" s="14"/>
      <c r="G19" s="14"/>
      <c r="H19" s="14"/>
      <c r="I19" s="14"/>
      <c r="J19" s="14"/>
    </row>
    <row r="20" spans="2:10" ht="16.5">
      <c r="B20" s="188" t="s">
        <v>18</v>
      </c>
      <c r="C20" s="188"/>
      <c r="D20" s="189" t="s">
        <v>719</v>
      </c>
      <c r="E20" s="14"/>
      <c r="F20" s="14"/>
      <c r="G20" s="14"/>
      <c r="H20" s="14"/>
      <c r="I20" s="14"/>
      <c r="J20" s="14"/>
    </row>
    <row r="21" spans="2:10" ht="16.5">
      <c r="B21" s="188" t="s">
        <v>19</v>
      </c>
      <c r="C21" s="188"/>
      <c r="D21" s="189" t="s">
        <v>730</v>
      </c>
      <c r="E21" s="14"/>
      <c r="F21" s="14"/>
      <c r="G21" s="14"/>
      <c r="H21" s="14"/>
      <c r="I21" s="14"/>
      <c r="J21" s="14"/>
    </row>
    <row r="22" spans="2:10" ht="16.5">
      <c r="B22" s="191"/>
      <c r="C22" s="191"/>
      <c r="D22" s="14"/>
      <c r="E22" s="14"/>
      <c r="F22" s="14"/>
      <c r="G22" s="14"/>
      <c r="H22" s="14"/>
      <c r="I22" s="14"/>
      <c r="J22" s="14"/>
    </row>
    <row r="23" spans="2:10" ht="16.5">
      <c r="B23" s="191"/>
      <c r="C23" s="191"/>
      <c r="D23" s="14"/>
      <c r="E23" s="14"/>
      <c r="F23" s="14"/>
      <c r="G23" s="14"/>
      <c r="H23" s="14"/>
      <c r="I23" s="14"/>
      <c r="J23" s="14"/>
    </row>
    <row r="24" spans="2:10" ht="16.5">
      <c r="B24" s="187" t="s">
        <v>20</v>
      </c>
      <c r="C24" s="187"/>
      <c r="D24" s="14"/>
      <c r="E24" s="14"/>
      <c r="F24" s="14"/>
      <c r="G24" s="14"/>
      <c r="H24" s="14"/>
      <c r="I24" s="14"/>
      <c r="J24" s="14"/>
    </row>
    <row r="25" spans="2:10" ht="16.5">
      <c r="B25" s="186"/>
      <c r="C25" s="186"/>
      <c r="D25" s="14"/>
      <c r="E25" s="14"/>
      <c r="F25" s="14"/>
      <c r="G25" s="14"/>
      <c r="H25" s="14"/>
      <c r="I25" s="14"/>
      <c r="J25" s="14"/>
    </row>
    <row r="26" spans="2:10" ht="16.5">
      <c r="B26" s="188" t="s">
        <v>21</v>
      </c>
      <c r="C26" s="188"/>
      <c r="D26" s="189" t="s">
        <v>22</v>
      </c>
      <c r="E26" s="14"/>
      <c r="F26" s="14"/>
      <c r="G26" s="14"/>
      <c r="H26" s="14"/>
      <c r="I26" s="14"/>
      <c r="J26" s="14"/>
    </row>
    <row r="27" spans="2:10" ht="16.5">
      <c r="B27" s="188" t="s">
        <v>23</v>
      </c>
      <c r="C27" s="188"/>
      <c r="D27" s="189" t="s">
        <v>24</v>
      </c>
      <c r="E27" s="14"/>
      <c r="F27" s="14"/>
      <c r="G27" s="14"/>
      <c r="H27" s="14"/>
      <c r="I27" s="14"/>
      <c r="J27" s="14"/>
    </row>
    <row r="28" spans="2:10" ht="16.5">
      <c r="B28" s="188" t="s">
        <v>25</v>
      </c>
      <c r="C28" s="188"/>
      <c r="D28" s="189" t="s">
        <v>26</v>
      </c>
      <c r="E28" s="14"/>
      <c r="F28" s="14"/>
      <c r="G28" s="14"/>
      <c r="H28" s="14"/>
      <c r="I28" s="14"/>
      <c r="J28" s="14"/>
    </row>
    <row r="29" spans="2:10" ht="16.5">
      <c r="B29" s="188" t="s">
        <v>21</v>
      </c>
      <c r="C29" s="188"/>
      <c r="D29" s="189" t="s">
        <v>27</v>
      </c>
      <c r="E29" s="14"/>
      <c r="F29" s="14"/>
      <c r="G29" s="14"/>
      <c r="H29" s="14"/>
      <c r="I29" s="14"/>
      <c r="J29" s="14"/>
    </row>
    <row r="30" spans="2:10">
      <c r="B30" s="188" t="s">
        <v>23</v>
      </c>
      <c r="C30" s="188"/>
      <c r="D30" s="189" t="s">
        <v>28</v>
      </c>
    </row>
    <row r="31" spans="2:10">
      <c r="B31" s="188"/>
      <c r="C31" s="188"/>
      <c r="D31" s="189"/>
    </row>
    <row r="32" spans="2:10">
      <c r="B32" s="188" t="s">
        <v>25</v>
      </c>
      <c r="C32" s="188"/>
      <c r="D32" s="189" t="s">
        <v>720</v>
      </c>
    </row>
    <row r="33" spans="2:14">
      <c r="B33" s="188" t="s">
        <v>21</v>
      </c>
      <c r="C33" s="188"/>
      <c r="D33" s="189" t="s">
        <v>721</v>
      </c>
    </row>
    <row r="34" spans="2:14">
      <c r="B34" s="188" t="s">
        <v>23</v>
      </c>
      <c r="C34" s="188"/>
      <c r="D34" s="189" t="s">
        <v>722</v>
      </c>
    </row>
    <row r="35" spans="2:14">
      <c r="B35" s="188"/>
      <c r="C35" s="188"/>
      <c r="D35" s="189"/>
    </row>
    <row r="36" spans="2:14">
      <c r="B36" s="188" t="s">
        <v>1986</v>
      </c>
      <c r="C36" s="188"/>
      <c r="D36" s="189" t="s">
        <v>1983</v>
      </c>
    </row>
    <row r="37" spans="2:14">
      <c r="B37" s="188" t="s">
        <v>21</v>
      </c>
      <c r="C37" s="188"/>
      <c r="D37" s="189" t="s">
        <v>1984</v>
      </c>
    </row>
    <row r="38" spans="2:14">
      <c r="B38" s="188" t="s">
        <v>23</v>
      </c>
      <c r="C38" s="188"/>
      <c r="D38" s="189" t="s">
        <v>1985</v>
      </c>
    </row>
    <row r="39" spans="2:14">
      <c r="B39" s="192"/>
    </row>
    <row r="40" spans="2:14">
      <c r="B40" s="193" t="s">
        <v>29</v>
      </c>
      <c r="C40" s="194"/>
    </row>
    <row r="42" spans="2:14" ht="13.5">
      <c r="B42" s="1008" t="s">
        <v>30</v>
      </c>
      <c r="C42" s="1009"/>
      <c r="D42" s="1008" t="s">
        <v>31</v>
      </c>
      <c r="E42" s="1010"/>
      <c r="F42" s="1009"/>
      <c r="G42" s="729"/>
      <c r="H42" s="729"/>
      <c r="I42" s="729"/>
      <c r="J42" s="729"/>
      <c r="K42" s="729"/>
    </row>
    <row r="43" spans="2:14" s="317" customFormat="1" ht="14.1" customHeight="1">
      <c r="B43" s="1039" t="s">
        <v>32</v>
      </c>
      <c r="C43" s="1040"/>
      <c r="D43" s="993" t="s">
        <v>1987</v>
      </c>
      <c r="E43" s="1001"/>
      <c r="F43" s="994"/>
      <c r="G43" s="185"/>
      <c r="H43" s="185"/>
      <c r="I43" s="185"/>
      <c r="J43" s="185"/>
      <c r="K43" s="185"/>
      <c r="L43" s="185"/>
      <c r="M43" s="185"/>
      <c r="N43" s="185"/>
    </row>
    <row r="44" spans="2:14" s="317" customFormat="1" ht="14.1" customHeight="1">
      <c r="B44" s="1041"/>
      <c r="C44" s="1042"/>
      <c r="D44" s="993" t="s">
        <v>1988</v>
      </c>
      <c r="E44" s="1001"/>
      <c r="F44" s="994"/>
      <c r="G44" s="185"/>
      <c r="H44" s="185"/>
      <c r="I44" s="185"/>
      <c r="J44" s="185"/>
      <c r="K44" s="185"/>
      <c r="L44" s="185"/>
      <c r="M44" s="185"/>
      <c r="N44" s="185"/>
    </row>
    <row r="45" spans="2:14" s="317" customFormat="1" ht="14.1" customHeight="1">
      <c r="B45" s="1041"/>
      <c r="C45" s="1042"/>
      <c r="D45" s="993" t="s">
        <v>1989</v>
      </c>
      <c r="E45" s="1001"/>
      <c r="F45" s="994"/>
      <c r="G45" s="185"/>
      <c r="H45" s="185"/>
      <c r="I45" s="185"/>
      <c r="J45" s="185"/>
      <c r="K45" s="185"/>
      <c r="L45" s="185"/>
      <c r="M45" s="185"/>
      <c r="N45" s="185"/>
    </row>
    <row r="46" spans="2:14" s="317" customFormat="1" ht="14.1" customHeight="1">
      <c r="B46" s="1041"/>
      <c r="C46" s="1042"/>
      <c r="D46" s="993" t="s">
        <v>1990</v>
      </c>
      <c r="E46" s="1001"/>
      <c r="F46" s="994"/>
      <c r="G46" s="185"/>
      <c r="H46" s="185"/>
      <c r="I46" s="185"/>
      <c r="J46" s="185"/>
      <c r="K46" s="185"/>
      <c r="L46" s="185"/>
      <c r="M46" s="185"/>
      <c r="N46" s="185"/>
    </row>
    <row r="47" spans="2:14" s="317" customFormat="1" ht="14.1" customHeight="1">
      <c r="B47" s="1041"/>
      <c r="C47" s="1042"/>
      <c r="D47" s="993" t="s">
        <v>1991</v>
      </c>
      <c r="E47" s="1001"/>
      <c r="F47" s="994"/>
      <c r="G47" s="185"/>
      <c r="H47" s="185"/>
      <c r="I47" s="185"/>
      <c r="J47" s="185"/>
      <c r="K47" s="185"/>
      <c r="L47" s="185"/>
      <c r="M47" s="185"/>
      <c r="N47" s="185"/>
    </row>
    <row r="48" spans="2:14" s="317" customFormat="1" ht="14.1" customHeight="1">
      <c r="B48" s="1041"/>
      <c r="C48" s="1042"/>
      <c r="D48" s="993" t="s">
        <v>1992</v>
      </c>
      <c r="E48" s="1001"/>
      <c r="F48" s="994"/>
      <c r="G48" s="185"/>
      <c r="H48" s="185"/>
      <c r="I48" s="185"/>
      <c r="J48" s="185"/>
      <c r="K48" s="185"/>
      <c r="L48" s="185"/>
      <c r="M48" s="185"/>
      <c r="N48" s="185"/>
    </row>
    <row r="49" spans="2:14" s="317" customFormat="1" ht="14.1" customHeight="1">
      <c r="B49" s="1041"/>
      <c r="C49" s="1042"/>
      <c r="D49" s="993" t="s">
        <v>1993</v>
      </c>
      <c r="E49" s="1001"/>
      <c r="F49" s="994"/>
      <c r="G49" s="185"/>
      <c r="H49" s="185"/>
      <c r="I49" s="185"/>
      <c r="J49" s="185"/>
      <c r="K49" s="185"/>
      <c r="L49" s="185"/>
      <c r="M49" s="185"/>
      <c r="N49" s="185"/>
    </row>
    <row r="50" spans="2:14" s="317" customFormat="1" ht="14.1" customHeight="1">
      <c r="B50" s="1043"/>
      <c r="C50" s="1044"/>
      <c r="D50" s="993" t="s">
        <v>1994</v>
      </c>
      <c r="E50" s="1001"/>
      <c r="F50" s="994"/>
      <c r="G50" s="185"/>
      <c r="H50" s="185"/>
      <c r="I50" s="185"/>
      <c r="J50" s="185"/>
      <c r="K50" s="185"/>
      <c r="L50" s="185"/>
      <c r="M50" s="185"/>
      <c r="N50" s="185"/>
    </row>
    <row r="51" spans="2:14" ht="14.1" customHeight="1">
      <c r="B51" s="995" t="s">
        <v>33</v>
      </c>
      <c r="C51" s="996"/>
      <c r="D51" s="996"/>
      <c r="E51" s="996"/>
      <c r="F51" s="997"/>
    </row>
    <row r="52" spans="2:14" s="317" customFormat="1" ht="15.75" customHeight="1">
      <c r="B52" s="993" t="s">
        <v>34</v>
      </c>
      <c r="C52" s="994"/>
      <c r="D52" s="993" t="s">
        <v>708</v>
      </c>
      <c r="E52" s="1001"/>
      <c r="F52" s="994"/>
    </row>
    <row r="53" spans="2:14" s="317" customFormat="1" ht="15.75" customHeight="1">
      <c r="B53" s="993" t="s">
        <v>35</v>
      </c>
      <c r="C53" s="994"/>
      <c r="D53" s="993" t="s">
        <v>756</v>
      </c>
      <c r="E53" s="1001"/>
      <c r="F53" s="994"/>
    </row>
    <row r="54" spans="2:14" s="317" customFormat="1" ht="15.75" customHeight="1">
      <c r="B54" s="993" t="s">
        <v>36</v>
      </c>
      <c r="C54" s="994"/>
      <c r="D54" s="993" t="s">
        <v>723</v>
      </c>
      <c r="E54" s="1001"/>
      <c r="F54" s="994"/>
    </row>
    <row r="55" spans="2:14" s="317" customFormat="1" ht="14.1" customHeight="1">
      <c r="B55" s="993" t="s">
        <v>38</v>
      </c>
      <c r="C55" s="994"/>
      <c r="D55" s="998" t="s">
        <v>39</v>
      </c>
      <c r="E55" s="999"/>
      <c r="F55" s="1000"/>
    </row>
    <row r="56" spans="2:14" s="317" customFormat="1" ht="15.75" customHeight="1">
      <c r="B56" s="993" t="s">
        <v>40</v>
      </c>
      <c r="C56" s="994"/>
      <c r="D56" s="993" t="s">
        <v>41</v>
      </c>
      <c r="E56" s="1001"/>
      <c r="F56" s="994"/>
    </row>
    <row r="57" spans="2:14" ht="13.5">
      <c r="B57" s="995" t="s">
        <v>42</v>
      </c>
      <c r="C57" s="996"/>
      <c r="D57" s="996"/>
      <c r="E57" s="996"/>
      <c r="F57" s="997"/>
    </row>
    <row r="58" spans="2:14" s="317" customFormat="1" ht="15.75" customHeight="1">
      <c r="B58" s="991" t="s">
        <v>1995</v>
      </c>
      <c r="C58" s="992"/>
      <c r="D58" s="991" t="s">
        <v>2000</v>
      </c>
      <c r="E58" s="1002"/>
      <c r="F58" s="992"/>
    </row>
    <row r="59" spans="2:14" s="317" customFormat="1" ht="15.75" customHeight="1">
      <c r="B59" s="991" t="s">
        <v>1996</v>
      </c>
      <c r="C59" s="992"/>
      <c r="D59" s="991" t="s">
        <v>1000</v>
      </c>
      <c r="E59" s="1002"/>
      <c r="F59" s="992"/>
    </row>
    <row r="60" spans="2:14" s="317" customFormat="1" ht="15" customHeight="1">
      <c r="B60" s="991" t="s">
        <v>43</v>
      </c>
      <c r="C60" s="992"/>
      <c r="D60" s="991" t="s">
        <v>37</v>
      </c>
      <c r="E60" s="1002"/>
      <c r="F60" s="992"/>
    </row>
    <row r="61" spans="2:14" s="317" customFormat="1" ht="15" customHeight="1">
      <c r="B61" s="1049" t="s">
        <v>1997</v>
      </c>
      <c r="C61" s="1050"/>
      <c r="D61" s="1049" t="s">
        <v>974</v>
      </c>
      <c r="E61" s="1051"/>
      <c r="F61" s="1050"/>
    </row>
    <row r="62" spans="2:14" s="317" customFormat="1" ht="15.75" customHeight="1">
      <c r="B62" s="991" t="s">
        <v>757</v>
      </c>
      <c r="C62" s="992"/>
      <c r="D62" s="991" t="s">
        <v>1909</v>
      </c>
      <c r="E62" s="1002"/>
      <c r="F62" s="992"/>
    </row>
    <row r="63" spans="2:14" s="317" customFormat="1" ht="15.75" customHeight="1">
      <c r="B63" s="991" t="s">
        <v>1998</v>
      </c>
      <c r="C63" s="992"/>
      <c r="D63" s="991" t="s">
        <v>758</v>
      </c>
      <c r="E63" s="1002"/>
      <c r="F63" s="992"/>
    </row>
    <row r="64" spans="2:14" s="317" customFormat="1" ht="15.75" customHeight="1">
      <c r="B64" s="991" t="s">
        <v>1999</v>
      </c>
      <c r="C64" s="992"/>
      <c r="D64" s="991" t="s">
        <v>2001</v>
      </c>
      <c r="E64" s="1002"/>
      <c r="F64" s="992"/>
    </row>
    <row r="66" spans="2:15">
      <c r="B66" s="1014" t="s">
        <v>44</v>
      </c>
      <c r="C66" s="1014"/>
    </row>
    <row r="68" spans="2:15">
      <c r="B68" s="190" t="s">
        <v>759</v>
      </c>
      <c r="C68" s="190"/>
    </row>
    <row r="69" spans="2:15">
      <c r="B69" s="190" t="s">
        <v>45</v>
      </c>
      <c r="C69" s="190"/>
    </row>
    <row r="70" spans="2:15">
      <c r="B70" s="190"/>
      <c r="C70" s="190"/>
    </row>
    <row r="71" spans="2:15">
      <c r="B71" s="190" t="s">
        <v>1911</v>
      </c>
      <c r="C71" s="190"/>
    </row>
    <row r="72" spans="2:15">
      <c r="B72" s="190"/>
      <c r="C72" s="190"/>
    </row>
    <row r="73" spans="2:15">
      <c r="B73" s="190" t="s">
        <v>1912</v>
      </c>
      <c r="C73" s="190"/>
    </row>
    <row r="74" spans="2:15">
      <c r="B74" s="190"/>
      <c r="C74" s="190"/>
    </row>
    <row r="75" spans="2:15" ht="37.35" customHeight="1">
      <c r="B75" s="1052" t="s">
        <v>1913</v>
      </c>
      <c r="C75" s="1052"/>
      <c r="D75" s="1052"/>
      <c r="E75" s="1052"/>
      <c r="F75" s="1052"/>
      <c r="G75" s="1052"/>
      <c r="H75" s="1052"/>
      <c r="I75" s="1052"/>
      <c r="J75" s="1052"/>
      <c r="K75" s="1052"/>
      <c r="L75" s="1052"/>
      <c r="M75" s="1052"/>
      <c r="N75" s="1052"/>
      <c r="O75" s="1052"/>
    </row>
    <row r="76" spans="2:15" ht="13.7" customHeight="1">
      <c r="B76" s="505"/>
      <c r="C76" s="505"/>
      <c r="D76" s="505"/>
      <c r="E76" s="505"/>
      <c r="F76" s="505"/>
      <c r="G76" s="505"/>
      <c r="H76" s="505"/>
      <c r="I76" s="505"/>
      <c r="J76" s="505"/>
      <c r="K76" s="505"/>
      <c r="L76" s="505"/>
      <c r="M76" s="505"/>
      <c r="N76" s="505"/>
      <c r="O76" s="505"/>
    </row>
    <row r="77" spans="2:15" ht="37.35" customHeight="1">
      <c r="B77" s="1052" t="s">
        <v>1914</v>
      </c>
      <c r="C77" s="1052"/>
      <c r="D77" s="1052"/>
      <c r="E77" s="1052"/>
      <c r="F77" s="1052"/>
      <c r="G77" s="1052"/>
      <c r="H77" s="1052"/>
      <c r="I77" s="1052"/>
      <c r="J77" s="1052"/>
      <c r="K77" s="1052"/>
      <c r="L77" s="1052"/>
      <c r="M77" s="1052"/>
      <c r="N77" s="1052"/>
      <c r="O77" s="1052"/>
    </row>
    <row r="79" spans="2:15">
      <c r="B79" s="195" t="s">
        <v>46</v>
      </c>
      <c r="C79" s="195"/>
      <c r="D79" s="196">
        <v>70000000000</v>
      </c>
    </row>
    <row r="80" spans="2:15" ht="13.5">
      <c r="B80" s="195" t="s">
        <v>47</v>
      </c>
      <c r="C80" s="195"/>
      <c r="D80" s="196">
        <v>70000000000</v>
      </c>
      <c r="F80" s="197"/>
      <c r="L80" s="198"/>
    </row>
    <row r="81" spans="2:12" ht="13.5">
      <c r="B81" s="195" t="s">
        <v>48</v>
      </c>
      <c r="C81" s="195"/>
      <c r="D81" s="196">
        <v>32487000000</v>
      </c>
      <c r="F81" s="197"/>
      <c r="L81" s="198"/>
    </row>
    <row r="82" spans="2:12" ht="13.5">
      <c r="B82" s="195" t="s">
        <v>49</v>
      </c>
      <c r="C82" s="195"/>
      <c r="D82" s="196">
        <v>1000000</v>
      </c>
      <c r="F82" s="197"/>
      <c r="L82" s="198"/>
    </row>
    <row r="84" spans="2:12" ht="15" customHeight="1">
      <c r="B84" s="1011" t="s">
        <v>50</v>
      </c>
      <c r="C84" s="1012"/>
      <c r="D84" s="1012"/>
      <c r="E84" s="1012"/>
      <c r="F84" s="1012"/>
      <c r="G84" s="1012"/>
      <c r="H84" s="1012"/>
      <c r="I84" s="1013"/>
    </row>
    <row r="85" spans="2:12" ht="40.5">
      <c r="B85" s="228" t="s">
        <v>51</v>
      </c>
      <c r="C85" s="228" t="s">
        <v>52</v>
      </c>
      <c r="D85" s="228" t="s">
        <v>53</v>
      </c>
      <c r="E85" s="228" t="s">
        <v>54</v>
      </c>
      <c r="F85" s="228" t="s">
        <v>55</v>
      </c>
      <c r="G85" s="228" t="s">
        <v>56</v>
      </c>
      <c r="H85" s="228" t="s">
        <v>57</v>
      </c>
      <c r="I85" s="228" t="s">
        <v>58</v>
      </c>
    </row>
    <row r="86" spans="2:12" s="317" customFormat="1">
      <c r="B86" s="1033">
        <v>1</v>
      </c>
      <c r="C86" s="1033" t="s">
        <v>504</v>
      </c>
      <c r="D86" s="1015" t="s">
        <v>1915</v>
      </c>
      <c r="E86" s="1015">
        <v>32486</v>
      </c>
      <c r="F86" s="1035" t="s">
        <v>1774</v>
      </c>
      <c r="G86" s="1015">
        <v>32486</v>
      </c>
      <c r="H86" s="1029">
        <v>32486000000</v>
      </c>
      <c r="I86" s="1031">
        <v>0.99990000000000001</v>
      </c>
      <c r="J86" s="185"/>
    </row>
    <row r="87" spans="2:12" s="317" customFormat="1">
      <c r="B87" s="1034"/>
      <c r="C87" s="1034"/>
      <c r="D87" s="1016"/>
      <c r="E87" s="1016"/>
      <c r="F87" s="1036"/>
      <c r="G87" s="1016"/>
      <c r="H87" s="1030"/>
      <c r="I87" s="1032"/>
      <c r="J87" s="185"/>
    </row>
    <row r="88" spans="2:12" s="317" customFormat="1" ht="27">
      <c r="B88" s="318">
        <v>2</v>
      </c>
      <c r="C88" s="318" t="s">
        <v>59</v>
      </c>
      <c r="D88" s="319">
        <v>32487</v>
      </c>
      <c r="E88" s="318">
        <v>1</v>
      </c>
      <c r="F88" s="466" t="s">
        <v>1774</v>
      </c>
      <c r="G88" s="318">
        <v>1</v>
      </c>
      <c r="H88" s="320">
        <v>1000000</v>
      </c>
      <c r="I88" s="321">
        <v>1E-4</v>
      </c>
      <c r="J88" s="185"/>
    </row>
    <row r="90" spans="2:12" ht="15" customHeight="1">
      <c r="B90" s="1011" t="s">
        <v>60</v>
      </c>
      <c r="C90" s="1012"/>
      <c r="D90" s="1012"/>
      <c r="E90" s="1012"/>
      <c r="F90" s="1012"/>
      <c r="G90" s="1012"/>
      <c r="H90" s="1012"/>
      <c r="I90" s="1013"/>
    </row>
    <row r="91" spans="2:12" ht="40.5">
      <c r="B91" s="228" t="s">
        <v>51</v>
      </c>
      <c r="C91" s="228" t="s">
        <v>52</v>
      </c>
      <c r="D91" s="228" t="s">
        <v>53</v>
      </c>
      <c r="E91" s="228" t="s">
        <v>54</v>
      </c>
      <c r="F91" s="228" t="s">
        <v>55</v>
      </c>
      <c r="G91" s="228" t="s">
        <v>56</v>
      </c>
      <c r="H91" s="228" t="s">
        <v>57</v>
      </c>
      <c r="I91" s="228" t="s">
        <v>61</v>
      </c>
    </row>
    <row r="92" spans="2:12" s="317" customFormat="1" ht="13.7" customHeight="1">
      <c r="B92" s="1033">
        <v>1</v>
      </c>
      <c r="C92" s="1033" t="s">
        <v>504</v>
      </c>
      <c r="D92" s="1037" t="s">
        <v>1916</v>
      </c>
      <c r="E92" s="1015">
        <v>69999</v>
      </c>
      <c r="F92" s="1035" t="s">
        <v>1774</v>
      </c>
      <c r="G92" s="1015">
        <v>69999</v>
      </c>
      <c r="H92" s="1029">
        <v>69999000000</v>
      </c>
      <c r="I92" s="1031">
        <v>0.99995999999999996</v>
      </c>
    </row>
    <row r="93" spans="2:12" s="317" customFormat="1">
      <c r="B93" s="1034"/>
      <c r="C93" s="1034"/>
      <c r="D93" s="1038"/>
      <c r="E93" s="1016"/>
      <c r="F93" s="1036"/>
      <c r="G93" s="1016"/>
      <c r="H93" s="1030"/>
      <c r="I93" s="1032"/>
    </row>
    <row r="94" spans="2:12" s="317" customFormat="1" ht="27">
      <c r="B94" s="318">
        <v>2</v>
      </c>
      <c r="C94" s="318" t="s">
        <v>59</v>
      </c>
      <c r="D94" s="319">
        <v>70000</v>
      </c>
      <c r="E94" s="318">
        <v>1</v>
      </c>
      <c r="F94" s="467" t="s">
        <v>1774</v>
      </c>
      <c r="G94" s="319">
        <v>1</v>
      </c>
      <c r="H94" s="320">
        <v>1000000</v>
      </c>
      <c r="I94" s="321">
        <v>4.0000000000000003E-5</v>
      </c>
    </row>
    <row r="97" spans="2:5">
      <c r="B97" s="199" t="s">
        <v>62</v>
      </c>
      <c r="C97" s="199"/>
    </row>
    <row r="99" spans="2:5" ht="15.75">
      <c r="B99" s="322" t="s">
        <v>975</v>
      </c>
      <c r="C99" s="323"/>
    </row>
    <row r="100" spans="2:5" ht="15.75">
      <c r="B100" s="322" t="s">
        <v>976</v>
      </c>
      <c r="C100" s="323"/>
    </row>
    <row r="102" spans="2:5">
      <c r="B102" s="199" t="s">
        <v>63</v>
      </c>
      <c r="C102" s="199"/>
    </row>
    <row r="104" spans="2:5" ht="15" customHeight="1">
      <c r="B104" s="1045" t="s">
        <v>64</v>
      </c>
      <c r="C104" s="1046"/>
      <c r="D104" s="1047" t="s">
        <v>65</v>
      </c>
      <c r="E104" s="1048"/>
    </row>
    <row r="105" spans="2:5" s="317" customFormat="1" ht="12.75" customHeight="1">
      <c r="B105" s="1027" t="s">
        <v>504</v>
      </c>
      <c r="C105" s="1028"/>
      <c r="D105" s="1004" t="s">
        <v>66</v>
      </c>
      <c r="E105" s="1005"/>
    </row>
    <row r="106" spans="2:5" s="317" customFormat="1" ht="12.75" customHeight="1">
      <c r="B106" s="1027" t="s">
        <v>744</v>
      </c>
      <c r="C106" s="1028"/>
      <c r="D106" s="1004" t="s">
        <v>67</v>
      </c>
      <c r="E106" s="1005"/>
    </row>
    <row r="107" spans="2:5" s="317" customFormat="1">
      <c r="B107" s="1027" t="s">
        <v>708</v>
      </c>
      <c r="C107" s="1028"/>
      <c r="D107" s="1004" t="s">
        <v>2002</v>
      </c>
      <c r="E107" s="1005"/>
    </row>
    <row r="108" spans="2:5" s="317" customFormat="1" ht="13.7" customHeight="1">
      <c r="B108" s="1027" t="s">
        <v>756</v>
      </c>
      <c r="C108" s="1028"/>
      <c r="D108" s="1004" t="s">
        <v>2003</v>
      </c>
      <c r="E108" s="1005"/>
    </row>
    <row r="109" spans="2:5" s="317" customFormat="1">
      <c r="B109" s="1027" t="s">
        <v>2007</v>
      </c>
      <c r="C109" s="1028"/>
      <c r="D109" s="1004" t="s">
        <v>2004</v>
      </c>
      <c r="E109" s="1005"/>
    </row>
    <row r="110" spans="2:5" s="317" customFormat="1">
      <c r="B110" s="1027" t="s">
        <v>68</v>
      </c>
      <c r="C110" s="1028"/>
      <c r="D110" s="1004" t="s">
        <v>2005</v>
      </c>
      <c r="E110" s="1005"/>
    </row>
    <row r="111" spans="2:5" s="317" customFormat="1">
      <c r="B111" s="1027" t="s">
        <v>41</v>
      </c>
      <c r="C111" s="1028"/>
      <c r="D111" s="1004" t="s">
        <v>2006</v>
      </c>
      <c r="E111" s="1005"/>
    </row>
    <row r="112" spans="2:5" ht="15.75" customHeight="1">
      <c r="B112" s="1027" t="s">
        <v>2008</v>
      </c>
      <c r="C112" s="1028"/>
      <c r="D112" s="1004" t="s">
        <v>1995</v>
      </c>
      <c r="E112" s="1005"/>
    </row>
    <row r="113" spans="2:9" s="317" customFormat="1" ht="15.75" customHeight="1">
      <c r="B113" s="1027" t="s">
        <v>1000</v>
      </c>
      <c r="C113" s="1028"/>
      <c r="D113" s="1004" t="s">
        <v>1996</v>
      </c>
      <c r="E113" s="1005"/>
    </row>
    <row r="114" spans="2:9" s="317" customFormat="1" ht="15.75" customHeight="1">
      <c r="B114" s="1027" t="s">
        <v>974</v>
      </c>
      <c r="C114" s="1028"/>
      <c r="D114" s="1027" t="s">
        <v>989</v>
      </c>
      <c r="E114" s="1028"/>
    </row>
    <row r="115" spans="2:9" s="317" customFormat="1" ht="15.75" customHeight="1">
      <c r="B115" s="1027" t="s">
        <v>37</v>
      </c>
      <c r="C115" s="1028"/>
      <c r="D115" s="1027" t="s">
        <v>43</v>
      </c>
      <c r="E115" s="1028"/>
    </row>
    <row r="116" spans="2:9" s="317" customFormat="1" ht="15.75" customHeight="1">
      <c r="B116" s="1027" t="s">
        <v>1909</v>
      </c>
      <c r="C116" s="1028"/>
      <c r="D116" s="1027" t="s">
        <v>757</v>
      </c>
      <c r="E116" s="1028"/>
    </row>
    <row r="117" spans="2:9" s="317" customFormat="1" ht="15.75" customHeight="1">
      <c r="B117" s="1027" t="s">
        <v>758</v>
      </c>
      <c r="C117" s="1028"/>
      <c r="D117" s="1027" t="s">
        <v>1998</v>
      </c>
      <c r="E117" s="1028"/>
    </row>
    <row r="118" spans="2:9" s="317" customFormat="1" ht="15.75" customHeight="1">
      <c r="B118" s="1027" t="s">
        <v>1001</v>
      </c>
      <c r="C118" s="1028"/>
      <c r="D118" s="1027" t="s">
        <v>1999</v>
      </c>
      <c r="E118" s="1028"/>
    </row>
    <row r="120" spans="2:9">
      <c r="B120" s="188" t="s">
        <v>709</v>
      </c>
      <c r="C120" s="188"/>
    </row>
    <row r="121" spans="2:9">
      <c r="B121" s="188" t="s">
        <v>70</v>
      </c>
      <c r="C121" s="188"/>
    </row>
    <row r="122" spans="2:9" ht="13.5">
      <c r="B122" s="200" t="s">
        <v>71</v>
      </c>
      <c r="C122" s="200"/>
    </row>
    <row r="123" spans="2:9">
      <c r="B123" s="188" t="s">
        <v>72</v>
      </c>
      <c r="C123" s="188"/>
    </row>
    <row r="124" spans="2:9">
      <c r="B124" s="188" t="s">
        <v>734</v>
      </c>
      <c r="C124" s="188"/>
    </row>
    <row r="125" spans="2:9" ht="13.5" thickBot="1"/>
    <row r="126" spans="2:9" ht="13.5" thickBot="1">
      <c r="B126" s="1017" t="s">
        <v>710</v>
      </c>
      <c r="C126" s="1018"/>
      <c r="D126" s="1018"/>
      <c r="E126" s="1018"/>
      <c r="F126" s="1018"/>
      <c r="G126" s="1018"/>
      <c r="H126" s="1018"/>
      <c r="I126" s="1019"/>
    </row>
    <row r="127" spans="2:9" ht="13.5" thickBot="1">
      <c r="B127" s="1017" t="s">
        <v>73</v>
      </c>
      <c r="C127" s="1020"/>
      <c r="D127" s="244" t="s">
        <v>74</v>
      </c>
      <c r="E127" s="1021" t="s">
        <v>75</v>
      </c>
      <c r="F127" s="1018"/>
      <c r="G127" s="1018"/>
      <c r="H127" s="1018"/>
      <c r="I127" s="1019"/>
    </row>
    <row r="128" spans="2:9" s="317" customFormat="1" ht="17.100000000000001" customHeight="1" thickBot="1">
      <c r="B128" s="1022" t="s">
        <v>711</v>
      </c>
      <c r="C128" s="1023"/>
      <c r="D128" s="324">
        <v>0.30249999999999999</v>
      </c>
      <c r="E128" s="1024" t="s">
        <v>717</v>
      </c>
      <c r="F128" s="1025"/>
      <c r="G128" s="1025"/>
      <c r="H128" s="1025"/>
      <c r="I128" s="1026"/>
    </row>
    <row r="129" spans="2:9" s="317" customFormat="1" ht="45" customHeight="1" thickBot="1">
      <c r="B129" s="985" t="s">
        <v>712</v>
      </c>
      <c r="C129" s="986"/>
      <c r="D129" s="325">
        <v>0.2346</v>
      </c>
      <c r="E129" s="987" t="s">
        <v>718</v>
      </c>
      <c r="F129" s="988"/>
      <c r="G129" s="988"/>
      <c r="H129" s="988"/>
      <c r="I129" s="989"/>
    </row>
    <row r="130" spans="2:9" s="317" customFormat="1" ht="45" customHeight="1" thickBot="1">
      <c r="B130" s="985" t="s">
        <v>713</v>
      </c>
      <c r="C130" s="986"/>
      <c r="D130" s="325">
        <v>5.8099999999999999E-2</v>
      </c>
      <c r="E130" s="987" t="s">
        <v>715</v>
      </c>
      <c r="F130" s="988"/>
      <c r="G130" s="988"/>
      <c r="H130" s="988"/>
      <c r="I130" s="989"/>
    </row>
    <row r="131" spans="2:9" s="317" customFormat="1" ht="45" customHeight="1" thickBot="1">
      <c r="B131" s="985" t="s">
        <v>714</v>
      </c>
      <c r="C131" s="986"/>
      <c r="D131" s="325">
        <v>0.40479999999999999</v>
      </c>
      <c r="E131" s="987" t="s">
        <v>716</v>
      </c>
      <c r="F131" s="988"/>
      <c r="G131" s="988"/>
      <c r="H131" s="988"/>
      <c r="I131" s="989"/>
    </row>
    <row r="132" spans="2:9" s="201" customFormat="1" ht="13.5"/>
    <row r="133" spans="2:9">
      <c r="C133" s="188"/>
    </row>
    <row r="134" spans="2:9">
      <c r="B134" s="188" t="s">
        <v>745</v>
      </c>
      <c r="C134" s="188"/>
    </row>
    <row r="135" spans="2:9" ht="13.5">
      <c r="B135" s="188" t="s">
        <v>707</v>
      </c>
      <c r="C135" s="200"/>
    </row>
    <row r="136" spans="2:9" ht="13.5">
      <c r="B136" s="200" t="s">
        <v>71</v>
      </c>
      <c r="C136" s="188"/>
    </row>
    <row r="137" spans="2:9">
      <c r="B137" s="188" t="s">
        <v>76</v>
      </c>
    </row>
  </sheetData>
  <mergeCells count="105">
    <mergeCell ref="B118:C118"/>
    <mergeCell ref="D112:E112"/>
    <mergeCell ref="D113:E113"/>
    <mergeCell ref="D114:E114"/>
    <mergeCell ref="D115:E115"/>
    <mergeCell ref="D116:E116"/>
    <mergeCell ref="D107:E107"/>
    <mergeCell ref="D108:E108"/>
    <mergeCell ref="D109:E109"/>
    <mergeCell ref="D110:E110"/>
    <mergeCell ref="B108:C108"/>
    <mergeCell ref="B109:C109"/>
    <mergeCell ref="B110:C110"/>
    <mergeCell ref="B111:C111"/>
    <mergeCell ref="B113:C113"/>
    <mergeCell ref="B114:C114"/>
    <mergeCell ref="B115:C115"/>
    <mergeCell ref="B116:C116"/>
    <mergeCell ref="B117:C117"/>
    <mergeCell ref="D111:E111"/>
    <mergeCell ref="D43:F43"/>
    <mergeCell ref="D44:F44"/>
    <mergeCell ref="D47:F47"/>
    <mergeCell ref="D48:F48"/>
    <mergeCell ref="D45:F45"/>
    <mergeCell ref="D46:F46"/>
    <mergeCell ref="B43:C50"/>
    <mergeCell ref="B130:C130"/>
    <mergeCell ref="E130:I130"/>
    <mergeCell ref="B129:C129"/>
    <mergeCell ref="E129:I129"/>
    <mergeCell ref="D106:E106"/>
    <mergeCell ref="B104:C104"/>
    <mergeCell ref="D104:E104"/>
    <mergeCell ref="B61:C61"/>
    <mergeCell ref="D61:F61"/>
    <mergeCell ref="B75:O75"/>
    <mergeCell ref="B77:O77"/>
    <mergeCell ref="D117:E117"/>
    <mergeCell ref="D118:E118"/>
    <mergeCell ref="B105:C105"/>
    <mergeCell ref="B106:C106"/>
    <mergeCell ref="B107:C107"/>
    <mergeCell ref="D49:F49"/>
    <mergeCell ref="B3:L3"/>
    <mergeCell ref="B126:I126"/>
    <mergeCell ref="B127:C127"/>
    <mergeCell ref="E127:I127"/>
    <mergeCell ref="B128:C128"/>
    <mergeCell ref="E128:I128"/>
    <mergeCell ref="B112:C112"/>
    <mergeCell ref="B58:C58"/>
    <mergeCell ref="D58:F58"/>
    <mergeCell ref="H86:H87"/>
    <mergeCell ref="I86:I87"/>
    <mergeCell ref="B92:B93"/>
    <mergeCell ref="I92:I93"/>
    <mergeCell ref="B86:B87"/>
    <mergeCell ref="C86:C87"/>
    <mergeCell ref="F86:F87"/>
    <mergeCell ref="G86:G87"/>
    <mergeCell ref="C92:C93"/>
    <mergeCell ref="E92:E93"/>
    <mergeCell ref="F92:F93"/>
    <mergeCell ref="G92:G93"/>
    <mergeCell ref="H92:H93"/>
    <mergeCell ref="D86:D87"/>
    <mergeCell ref="D92:D93"/>
    <mergeCell ref="D50:F50"/>
    <mergeCell ref="B64:C64"/>
    <mergeCell ref="D52:F52"/>
    <mergeCell ref="D53:F53"/>
    <mergeCell ref="D54:F54"/>
    <mergeCell ref="B51:F51"/>
    <mergeCell ref="D63:F63"/>
    <mergeCell ref="D59:F59"/>
    <mergeCell ref="B63:C63"/>
    <mergeCell ref="B60:C60"/>
    <mergeCell ref="D60:F60"/>
    <mergeCell ref="B62:C62"/>
    <mergeCell ref="D62:F62"/>
    <mergeCell ref="B131:C131"/>
    <mergeCell ref="E131:I131"/>
    <mergeCell ref="B4:L4"/>
    <mergeCell ref="B5:L5"/>
    <mergeCell ref="B59:C59"/>
    <mergeCell ref="B52:C52"/>
    <mergeCell ref="B53:C53"/>
    <mergeCell ref="B54:C54"/>
    <mergeCell ref="B55:C55"/>
    <mergeCell ref="B56:C56"/>
    <mergeCell ref="B57:F57"/>
    <mergeCell ref="D55:F55"/>
    <mergeCell ref="D56:F56"/>
    <mergeCell ref="D64:F64"/>
    <mergeCell ref="B9:I9"/>
    <mergeCell ref="D105:E105"/>
    <mergeCell ref="B10:I10"/>
    <mergeCell ref="B11:I11"/>
    <mergeCell ref="B42:C42"/>
    <mergeCell ref="D42:F42"/>
    <mergeCell ref="B84:I84"/>
    <mergeCell ref="B90:I90"/>
    <mergeCell ref="B66:C66"/>
    <mergeCell ref="E86:E87"/>
  </mergeCells>
  <hyperlinks>
    <hyperlink ref="I8" location="INDICE!A1" display="Índice" xr:uid="{C65AC89A-E0A9-4E38-A1E6-85FE94EA86AA}"/>
    <hyperlink ref="D19" r:id="rId1" xr:uid="{6B719048-7D7B-4840-86CF-3B6C2E0E6430}"/>
    <hyperlink ref="D20" r:id="rId2" display="mailto:info@sudameriscb.com.py" xr:uid="{67C4693C-A40B-4756-8C7F-130F2B255EF0}"/>
  </hyperlinks>
  <pageMargins left="0.75" right="0.75" top="1" bottom="1" header="0.5" footer="0.5"/>
  <pageSetup orientation="portrait" r:id="rId3"/>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pageSetUpPr fitToPage="1"/>
  </sheetPr>
  <dimension ref="B1:Q95"/>
  <sheetViews>
    <sheetView showGridLines="0" topLeftCell="A2" zoomScaleNormal="70" zoomScaleSheetLayoutView="80" workbookViewId="0">
      <selection activeCell="B5" sqref="B5:L5"/>
    </sheetView>
  </sheetViews>
  <sheetFormatPr baseColWidth="10" defaultColWidth="11.42578125" defaultRowHeight="15.75"/>
  <cols>
    <col min="1" max="1" width="1.42578125" style="18" customWidth="1"/>
    <col min="2" max="2" width="62.85546875" style="18" customWidth="1"/>
    <col min="3" max="3" width="11.140625" style="18" customWidth="1"/>
    <col min="4" max="4" width="22" style="18" bestFit="1" customWidth="1"/>
    <col min="5" max="5" width="2" style="18" customWidth="1"/>
    <col min="6" max="6" width="22.140625" style="18" customWidth="1"/>
    <col min="7" max="7" width="0.7109375" style="18" customWidth="1"/>
    <col min="8" max="8" width="63" style="18" customWidth="1"/>
    <col min="9" max="9" width="11.140625" style="18" customWidth="1"/>
    <col min="10" max="10" width="22" style="18" bestFit="1" customWidth="1"/>
    <col min="11" max="11" width="19.140625" style="18" bestFit="1" customWidth="1"/>
    <col min="12" max="12" width="22" style="18" bestFit="1" customWidth="1"/>
    <col min="13" max="13" width="2.42578125" style="18" customWidth="1"/>
    <col min="14" max="14" width="21.42578125" style="18" customWidth="1"/>
    <col min="15" max="15" width="16.7109375" style="18" customWidth="1"/>
    <col min="16" max="16" width="18.85546875" style="18" bestFit="1" customWidth="1"/>
    <col min="17" max="17" width="13.42578125" style="18" bestFit="1" customWidth="1"/>
    <col min="18" max="16384" width="11.42578125" style="18"/>
  </cols>
  <sheetData>
    <row r="1" spans="2:15" ht="10.35" customHeight="1"/>
    <row r="2" spans="2:15" s="315" customFormat="1" ht="20.45" customHeight="1">
      <c r="B2" s="535"/>
      <c r="C2" s="535"/>
      <c r="D2" s="535"/>
      <c r="E2" s="535"/>
      <c r="F2" s="535"/>
      <c r="G2" s="535"/>
      <c r="H2" s="535"/>
      <c r="I2" s="535"/>
      <c r="J2" s="535"/>
      <c r="K2" s="535"/>
      <c r="L2" s="535"/>
      <c r="M2" s="535"/>
      <c r="N2" s="535"/>
      <c r="O2" s="535"/>
    </row>
    <row r="3" spans="2:15" s="315" customFormat="1">
      <c r="B3" s="1053"/>
      <c r="C3" s="1053"/>
      <c r="D3" s="1053"/>
      <c r="E3" s="1053"/>
      <c r="F3" s="1053"/>
      <c r="G3" s="1053"/>
      <c r="H3" s="1053"/>
      <c r="I3" s="1053"/>
      <c r="J3" s="1053"/>
      <c r="K3" s="1053"/>
      <c r="L3" s="1053"/>
    </row>
    <row r="4" spans="2:15" s="315" customFormat="1">
      <c r="B4" s="1053"/>
      <c r="C4" s="1053"/>
      <c r="D4" s="1053"/>
      <c r="E4" s="1053"/>
      <c r="F4" s="1053"/>
      <c r="G4" s="1053"/>
      <c r="H4" s="1053"/>
      <c r="I4" s="1053"/>
      <c r="J4" s="1053"/>
      <c r="K4" s="1053"/>
      <c r="L4" s="1053"/>
    </row>
    <row r="5" spans="2:15" s="315" customFormat="1">
      <c r="B5" s="1053"/>
      <c r="C5" s="1053"/>
      <c r="D5" s="1053"/>
      <c r="E5" s="1053"/>
      <c r="F5" s="1053"/>
      <c r="G5" s="1053"/>
      <c r="H5" s="1053"/>
      <c r="I5" s="1053"/>
      <c r="J5" s="1053"/>
      <c r="K5" s="1053"/>
      <c r="L5" s="1053"/>
    </row>
    <row r="6" spans="2:15" s="315" customFormat="1" ht="18.600000000000001" customHeight="1">
      <c r="B6" s="1053"/>
      <c r="C6" s="1053"/>
      <c r="D6" s="1053"/>
      <c r="E6" s="1053"/>
      <c r="F6" s="1053"/>
      <c r="G6" s="1053"/>
      <c r="H6" s="1053"/>
      <c r="I6" s="1053"/>
      <c r="J6" s="1053"/>
      <c r="K6" s="1053"/>
      <c r="L6" s="1053"/>
    </row>
    <row r="7" spans="2:15" s="315" customFormat="1" ht="20.45" customHeight="1">
      <c r="B7" s="535"/>
      <c r="C7" s="535"/>
      <c r="D7" s="535"/>
      <c r="E7" s="535"/>
      <c r="F7" s="535"/>
      <c r="G7" s="535"/>
      <c r="H7" s="535"/>
      <c r="I7" s="535"/>
      <c r="J7" s="535"/>
      <c r="K7" s="535"/>
      <c r="L7" s="535"/>
      <c r="M7" s="535"/>
      <c r="N7" s="535"/>
      <c r="O7" s="535"/>
    </row>
    <row r="8" spans="2:15" ht="18.600000000000001" customHeight="1">
      <c r="B8" s="15"/>
      <c r="C8" s="15"/>
      <c r="D8" s="15"/>
      <c r="E8" s="15"/>
      <c r="F8" s="15"/>
      <c r="G8" s="15"/>
      <c r="H8" s="15"/>
      <c r="I8" s="15"/>
      <c r="J8" s="15"/>
      <c r="K8" s="15"/>
      <c r="L8" s="15"/>
    </row>
    <row r="9" spans="2:15">
      <c r="H9" s="15"/>
    </row>
    <row r="10" spans="2:15" s="21" customFormat="1">
      <c r="B10" s="22" t="s">
        <v>696</v>
      </c>
      <c r="C10" s="653"/>
      <c r="D10" s="654"/>
      <c r="E10" s="654"/>
      <c r="F10" s="654"/>
      <c r="G10" s="655"/>
      <c r="H10" s="654"/>
      <c r="I10" s="654"/>
      <c r="J10" s="654"/>
      <c r="K10" s="654"/>
      <c r="L10" s="536" t="s">
        <v>9</v>
      </c>
      <c r="M10" s="654"/>
    </row>
    <row r="11" spans="2:15" s="21" customFormat="1">
      <c r="B11" s="22" t="s">
        <v>246</v>
      </c>
      <c r="D11" s="22"/>
      <c r="E11" s="22"/>
      <c r="F11" s="22"/>
      <c r="G11" s="22"/>
      <c r="H11" s="22"/>
      <c r="I11" s="22"/>
      <c r="J11" s="22"/>
      <c r="K11" s="22"/>
      <c r="L11" s="22"/>
    </row>
    <row r="12" spans="2:15" s="21" customFormat="1">
      <c r="B12" s="22" t="s">
        <v>1918</v>
      </c>
      <c r="D12" s="22"/>
      <c r="E12" s="22"/>
      <c r="F12" s="22"/>
      <c r="G12" s="22"/>
      <c r="H12" s="22"/>
      <c r="I12" s="22"/>
      <c r="J12" s="22"/>
      <c r="K12" s="22"/>
      <c r="L12" s="22"/>
    </row>
    <row r="13" spans="2:15" s="21" customFormat="1">
      <c r="B13" s="23" t="s">
        <v>247</v>
      </c>
      <c r="C13" s="23"/>
      <c r="D13" s="23"/>
      <c r="E13" s="23"/>
      <c r="F13" s="23"/>
      <c r="G13" s="23"/>
      <c r="H13" s="23"/>
      <c r="I13" s="23"/>
      <c r="J13" s="23"/>
      <c r="K13" s="23"/>
      <c r="L13" s="23"/>
    </row>
    <row r="14" spans="2:15">
      <c r="D14" s="25"/>
      <c r="F14" s="25"/>
    </row>
    <row r="15" spans="2:15" ht="9.6" customHeight="1">
      <c r="G15" s="24"/>
    </row>
    <row r="16" spans="2:15">
      <c r="B16" s="656" t="s">
        <v>78</v>
      </c>
      <c r="C16" s="657"/>
      <c r="D16" s="578">
        <v>45657</v>
      </c>
      <c r="E16" s="578"/>
      <c r="F16" s="578">
        <v>45291</v>
      </c>
      <c r="G16" s="24"/>
      <c r="H16" s="656" t="s">
        <v>105</v>
      </c>
      <c r="I16" s="658"/>
      <c r="J16" s="578">
        <v>45657</v>
      </c>
      <c r="K16" s="578"/>
      <c r="L16" s="578">
        <v>45291</v>
      </c>
    </row>
    <row r="17" spans="2:16">
      <c r="B17" s="659" t="s">
        <v>79</v>
      </c>
      <c r="C17" s="660"/>
      <c r="D17" s="315"/>
      <c r="E17" s="315"/>
      <c r="F17" s="661"/>
      <c r="G17" s="662"/>
      <c r="H17" s="663" t="s">
        <v>106</v>
      </c>
      <c r="I17" s="663"/>
      <c r="J17" s="664"/>
      <c r="K17" s="664"/>
      <c r="L17" s="315"/>
    </row>
    <row r="18" spans="2:16">
      <c r="B18" s="659" t="s">
        <v>248</v>
      </c>
      <c r="C18" s="665" t="s">
        <v>249</v>
      </c>
      <c r="D18" s="894">
        <v>3387685171</v>
      </c>
      <c r="E18" s="894"/>
      <c r="F18" s="894">
        <v>13212503831</v>
      </c>
      <c r="G18" s="662"/>
      <c r="H18" s="663" t="s">
        <v>250</v>
      </c>
      <c r="I18" s="573"/>
      <c r="J18" s="894">
        <v>2199766484.909091</v>
      </c>
      <c r="K18" s="894"/>
      <c r="L18" s="894">
        <v>4413172719.1409998</v>
      </c>
    </row>
    <row r="19" spans="2:16">
      <c r="B19" s="667" t="s">
        <v>80</v>
      </c>
      <c r="C19" s="660"/>
      <c r="D19" s="895">
        <v>3387685171</v>
      </c>
      <c r="E19" s="895"/>
      <c r="F19" s="895">
        <v>13212503831</v>
      </c>
      <c r="G19" s="669"/>
      <c r="H19" s="670" t="s">
        <v>193</v>
      </c>
      <c r="I19" s="671" t="s">
        <v>251</v>
      </c>
      <c r="J19" s="895">
        <v>1678259144</v>
      </c>
      <c r="K19" s="895"/>
      <c r="L19" s="895">
        <v>4001406588</v>
      </c>
      <c r="O19" s="25"/>
      <c r="P19" s="25"/>
    </row>
    <row r="20" spans="2:16">
      <c r="B20" s="667"/>
      <c r="C20" s="660"/>
      <c r="D20" s="895"/>
      <c r="E20" s="895"/>
      <c r="F20" s="895"/>
      <c r="G20" s="669"/>
      <c r="H20" s="670" t="s">
        <v>199</v>
      </c>
      <c r="I20" s="671" t="s">
        <v>252</v>
      </c>
      <c r="J20" s="895">
        <v>353268505.40909094</v>
      </c>
      <c r="K20" s="895"/>
      <c r="L20" s="895">
        <v>217270382.141</v>
      </c>
      <c r="O20" s="25"/>
      <c r="P20" s="25"/>
    </row>
    <row r="21" spans="2:16">
      <c r="D21" s="896"/>
      <c r="E21" s="896"/>
      <c r="F21" s="896"/>
      <c r="G21" s="669"/>
      <c r="H21" s="670" t="s">
        <v>198</v>
      </c>
      <c r="I21" s="671" t="s">
        <v>253</v>
      </c>
      <c r="J21" s="895">
        <v>168238835.5</v>
      </c>
      <c r="K21" s="895"/>
      <c r="L21" s="895">
        <v>194495749</v>
      </c>
      <c r="O21" s="25"/>
      <c r="P21" s="25"/>
    </row>
    <row r="22" spans="2:16">
      <c r="B22" s="667"/>
      <c r="C22" s="660"/>
      <c r="D22" s="895"/>
      <c r="E22" s="895"/>
      <c r="F22" s="895"/>
      <c r="G22" s="669"/>
      <c r="H22" s="670"/>
      <c r="I22" s="671"/>
      <c r="J22" s="895"/>
      <c r="K22" s="895"/>
      <c r="L22" s="895"/>
      <c r="P22" s="25"/>
    </row>
    <row r="23" spans="2:16">
      <c r="B23" s="659" t="s">
        <v>254</v>
      </c>
      <c r="C23" s="665" t="s">
        <v>255</v>
      </c>
      <c r="D23" s="894">
        <v>130561859874</v>
      </c>
      <c r="E23" s="894"/>
      <c r="F23" s="894">
        <v>154796964287</v>
      </c>
      <c r="G23" s="662"/>
      <c r="H23" s="663" t="s">
        <v>256</v>
      </c>
      <c r="I23" s="671" t="s">
        <v>257</v>
      </c>
      <c r="J23" s="894">
        <v>62785495338</v>
      </c>
      <c r="K23" s="894"/>
      <c r="L23" s="894">
        <v>62742</v>
      </c>
      <c r="P23" s="25"/>
    </row>
    <row r="24" spans="2:16">
      <c r="B24" s="667" t="s">
        <v>177</v>
      </c>
      <c r="C24" s="660"/>
      <c r="D24" s="895">
        <v>94819930620</v>
      </c>
      <c r="E24" s="895"/>
      <c r="F24" s="895">
        <v>7841569868</v>
      </c>
      <c r="G24" s="669"/>
      <c r="H24" s="670" t="s">
        <v>110</v>
      </c>
      <c r="I24" s="671"/>
      <c r="J24" s="895">
        <v>22142328664</v>
      </c>
      <c r="K24" s="895"/>
      <c r="L24" s="895">
        <v>62742</v>
      </c>
    </row>
    <row r="25" spans="2:16">
      <c r="B25" s="667" t="s">
        <v>179</v>
      </c>
      <c r="C25" s="665"/>
      <c r="D25" s="895">
        <v>36040648580</v>
      </c>
      <c r="E25" s="895"/>
      <c r="F25" s="895">
        <v>146729067202</v>
      </c>
      <c r="G25" s="669"/>
      <c r="H25" s="672" t="s">
        <v>273</v>
      </c>
      <c r="I25" s="673"/>
      <c r="J25" s="895">
        <v>39156300000</v>
      </c>
      <c r="K25" s="899"/>
      <c r="L25" s="899">
        <v>0</v>
      </c>
      <c r="O25" s="25"/>
      <c r="P25" s="25"/>
    </row>
    <row r="26" spans="2:16">
      <c r="B26" s="667" t="s">
        <v>178</v>
      </c>
      <c r="C26" s="660" t="s">
        <v>724</v>
      </c>
      <c r="D26" s="895">
        <v>2623317317</v>
      </c>
      <c r="E26" s="895"/>
      <c r="F26" s="895">
        <v>226327217</v>
      </c>
      <c r="G26" s="669"/>
      <c r="H26" s="672" t="s">
        <v>1304</v>
      </c>
      <c r="J26" s="895">
        <v>2973733270</v>
      </c>
      <c r="K26" s="896"/>
      <c r="L26" s="896">
        <v>0</v>
      </c>
      <c r="O26" s="25"/>
      <c r="P26" s="25"/>
    </row>
    <row r="27" spans="2:16">
      <c r="B27" s="703" t="s">
        <v>258</v>
      </c>
      <c r="C27" s="704" t="s">
        <v>1927</v>
      </c>
      <c r="D27" s="897">
        <v>-2922036643</v>
      </c>
      <c r="E27" s="895"/>
      <c r="F27" s="895">
        <v>0</v>
      </c>
      <c r="G27" s="669"/>
      <c r="H27" s="672" t="s">
        <v>274</v>
      </c>
      <c r="I27" s="673"/>
      <c r="J27" s="895">
        <v>-1486866596</v>
      </c>
      <c r="K27" s="896"/>
      <c r="L27" s="896">
        <v>0</v>
      </c>
      <c r="O27" s="25"/>
      <c r="P27" s="25"/>
    </row>
    <row r="28" spans="2:16">
      <c r="D28" s="896"/>
      <c r="E28" s="896"/>
      <c r="F28" s="896"/>
      <c r="G28" s="669"/>
      <c r="J28" s="896"/>
      <c r="K28" s="896"/>
      <c r="L28" s="896"/>
      <c r="O28" s="25"/>
      <c r="P28" s="25"/>
    </row>
    <row r="29" spans="2:16">
      <c r="B29" s="667"/>
      <c r="C29" s="660"/>
      <c r="D29" s="895"/>
      <c r="E29" s="895"/>
      <c r="F29" s="895"/>
      <c r="G29" s="669"/>
      <c r="J29" s="896"/>
      <c r="K29" s="896"/>
      <c r="L29" s="896"/>
      <c r="O29" s="25"/>
      <c r="P29" s="25"/>
    </row>
    <row r="30" spans="2:16">
      <c r="B30" s="667"/>
      <c r="C30" s="660"/>
      <c r="D30" s="895"/>
      <c r="E30" s="895"/>
      <c r="F30" s="895"/>
      <c r="G30" s="669"/>
      <c r="J30" s="896"/>
      <c r="K30" s="896"/>
      <c r="L30" s="896"/>
    </row>
    <row r="31" spans="2:16">
      <c r="B31" s="659" t="s">
        <v>261</v>
      </c>
      <c r="C31" s="660"/>
      <c r="D31" s="894">
        <v>1320788370.2727301</v>
      </c>
      <c r="E31" s="894"/>
      <c r="F31" s="894">
        <v>1126607064</v>
      </c>
      <c r="G31" s="669"/>
      <c r="H31" s="663" t="s">
        <v>259</v>
      </c>
      <c r="I31" s="671" t="s">
        <v>260</v>
      </c>
      <c r="J31" s="894">
        <v>856849363</v>
      </c>
      <c r="K31" s="894"/>
      <c r="L31" s="894">
        <v>513973985</v>
      </c>
    </row>
    <row r="32" spans="2:16">
      <c r="B32" s="667" t="s">
        <v>180</v>
      </c>
      <c r="C32" s="665" t="s">
        <v>262</v>
      </c>
      <c r="D32" s="895">
        <v>0</v>
      </c>
      <c r="E32" s="895"/>
      <c r="F32" s="895">
        <v>929632775</v>
      </c>
      <c r="G32" s="662"/>
      <c r="H32" s="670" t="s">
        <v>114</v>
      </c>
      <c r="I32" s="315"/>
      <c r="J32" s="895">
        <v>545395010</v>
      </c>
      <c r="K32" s="899"/>
      <c r="L32" s="895">
        <v>389291868</v>
      </c>
    </row>
    <row r="33" spans="2:17">
      <c r="B33" s="667" t="s">
        <v>181</v>
      </c>
      <c r="C33" s="665" t="s">
        <v>263</v>
      </c>
      <c r="D33" s="895">
        <v>1192167994</v>
      </c>
      <c r="E33" s="895"/>
      <c r="F33" s="895">
        <v>37971229</v>
      </c>
      <c r="G33" s="669"/>
      <c r="H33" s="670" t="s">
        <v>207</v>
      </c>
      <c r="I33" s="594"/>
      <c r="J33" s="895">
        <v>48702630</v>
      </c>
      <c r="K33" s="895"/>
      <c r="L33" s="895">
        <v>58037225</v>
      </c>
    </row>
    <row r="34" spans="2:17">
      <c r="B34" s="703" t="s">
        <v>183</v>
      </c>
      <c r="C34" s="704" t="s">
        <v>265</v>
      </c>
      <c r="D34" s="897">
        <v>128620376.27272728</v>
      </c>
      <c r="E34" s="897"/>
      <c r="F34" s="897">
        <v>159003060</v>
      </c>
      <c r="G34" s="669"/>
      <c r="H34" s="787" t="s">
        <v>209</v>
      </c>
      <c r="J34" s="897">
        <v>112801402</v>
      </c>
      <c r="K34" s="896"/>
      <c r="L34" s="897">
        <v>8025399</v>
      </c>
    </row>
    <row r="35" spans="2:17">
      <c r="B35" s="667"/>
      <c r="C35" s="660"/>
      <c r="D35" s="895"/>
      <c r="E35" s="895"/>
      <c r="F35" s="895"/>
      <c r="G35" s="669"/>
      <c r="H35" s="670" t="s">
        <v>112</v>
      </c>
      <c r="I35" s="594"/>
      <c r="J35" s="895">
        <v>149950321</v>
      </c>
      <c r="K35" s="895"/>
      <c r="L35" s="895">
        <v>58619493</v>
      </c>
    </row>
    <row r="36" spans="2:17">
      <c r="D36" s="896"/>
      <c r="E36" s="896"/>
      <c r="F36" s="896"/>
      <c r="G36" s="786"/>
      <c r="J36" s="896"/>
      <c r="K36" s="896"/>
      <c r="L36" s="896"/>
      <c r="O36" s="788"/>
      <c r="P36" s="25"/>
    </row>
    <row r="37" spans="2:17">
      <c r="B37" s="659" t="s">
        <v>268</v>
      </c>
      <c r="C37" s="665" t="s">
        <v>269</v>
      </c>
      <c r="D37" s="894">
        <v>1304949678</v>
      </c>
      <c r="E37" s="894"/>
      <c r="F37" s="894">
        <v>319426697</v>
      </c>
      <c r="G37" s="669"/>
      <c r="H37" s="663" t="s">
        <v>266</v>
      </c>
      <c r="I37" s="573"/>
      <c r="J37" s="894">
        <v>53012386821</v>
      </c>
      <c r="K37" s="894"/>
      <c r="L37" s="894">
        <v>146373674565</v>
      </c>
      <c r="O37" s="26"/>
    </row>
    <row r="38" spans="2:17">
      <c r="B38" s="667" t="s">
        <v>184</v>
      </c>
      <c r="C38" s="665"/>
      <c r="D38" s="895">
        <v>540795134</v>
      </c>
      <c r="E38" s="895"/>
      <c r="F38" s="895">
        <v>319426697</v>
      </c>
      <c r="G38" s="669"/>
      <c r="H38" s="670" t="s">
        <v>204</v>
      </c>
      <c r="I38" s="671" t="s">
        <v>267</v>
      </c>
      <c r="J38" s="895">
        <v>17350557671</v>
      </c>
      <c r="K38" s="895"/>
      <c r="L38" s="895">
        <v>627858447</v>
      </c>
      <c r="O38" s="26"/>
    </row>
    <row r="39" spans="2:17">
      <c r="B39" s="667" t="s">
        <v>1926</v>
      </c>
      <c r="C39" s="660"/>
      <c r="D39" s="895">
        <v>709000000</v>
      </c>
      <c r="E39" s="895"/>
      <c r="F39" s="895">
        <v>0</v>
      </c>
      <c r="G39" s="669"/>
      <c r="H39" s="670" t="s">
        <v>203</v>
      </c>
      <c r="I39" s="671"/>
      <c r="J39" s="895">
        <v>35661829150</v>
      </c>
      <c r="K39" s="895"/>
      <c r="L39" s="895">
        <v>145745816118</v>
      </c>
      <c r="O39" s="26"/>
    </row>
    <row r="40" spans="2:17">
      <c r="B40" s="667" t="s">
        <v>1881</v>
      </c>
      <c r="C40" s="660"/>
      <c r="D40" s="895">
        <v>55154544</v>
      </c>
      <c r="E40" s="895"/>
      <c r="F40" s="895">
        <v>0</v>
      </c>
      <c r="G40" s="669"/>
      <c r="H40" s="670"/>
      <c r="I40" s="671"/>
      <c r="J40" s="895"/>
      <c r="K40" s="895"/>
      <c r="L40" s="895"/>
      <c r="O40" s="26"/>
    </row>
    <row r="41" spans="2:17">
      <c r="B41" s="667"/>
      <c r="C41" s="660"/>
      <c r="D41" s="895"/>
      <c r="E41" s="895"/>
      <c r="F41" s="895"/>
      <c r="G41" s="669"/>
      <c r="J41" s="896"/>
      <c r="K41" s="896"/>
      <c r="L41" s="896"/>
      <c r="O41" s="26"/>
    </row>
    <row r="42" spans="2:17">
      <c r="B42" s="659" t="s">
        <v>271</v>
      </c>
      <c r="C42" s="660"/>
      <c r="D42" s="894">
        <v>136575283093</v>
      </c>
      <c r="E42" s="894"/>
      <c r="F42" s="894">
        <v>169455501879</v>
      </c>
      <c r="G42" s="669"/>
      <c r="H42" s="663" t="s">
        <v>270</v>
      </c>
      <c r="I42" s="573"/>
      <c r="J42" s="894">
        <v>118854498006.90909</v>
      </c>
      <c r="K42" s="894"/>
      <c r="L42" s="894">
        <v>151300884011.14099</v>
      </c>
      <c r="O42" s="26"/>
    </row>
    <row r="43" spans="2:17">
      <c r="D43" s="896"/>
      <c r="E43" s="896"/>
      <c r="F43" s="896"/>
      <c r="G43" s="669"/>
      <c r="H43" s="670"/>
      <c r="I43" s="671"/>
      <c r="J43" s="895"/>
      <c r="K43" s="895"/>
      <c r="L43" s="895"/>
      <c r="N43" s="674"/>
      <c r="O43" s="26"/>
    </row>
    <row r="44" spans="2:17">
      <c r="B44" s="659" t="s">
        <v>94</v>
      </c>
      <c r="C44" s="660"/>
      <c r="D44" s="895"/>
      <c r="E44" s="895"/>
      <c r="F44" s="895"/>
      <c r="G44" s="669"/>
      <c r="H44" s="663" t="s">
        <v>275</v>
      </c>
      <c r="I44" s="573"/>
      <c r="J44" s="894">
        <v>118854498006.90909</v>
      </c>
      <c r="K44" s="894"/>
      <c r="L44" s="894">
        <v>151300884011.14099</v>
      </c>
      <c r="O44" s="26"/>
    </row>
    <row r="45" spans="2:17">
      <c r="B45" s="659" t="s">
        <v>272</v>
      </c>
      <c r="C45" s="665" t="s">
        <v>255</v>
      </c>
      <c r="D45" s="894">
        <v>19376923360</v>
      </c>
      <c r="E45" s="894"/>
      <c r="F45" s="894">
        <v>13594877084</v>
      </c>
      <c r="G45" s="662"/>
      <c r="H45" s="670"/>
      <c r="I45" s="594"/>
      <c r="J45" s="895"/>
      <c r="K45" s="895"/>
      <c r="L45" s="895"/>
      <c r="O45" s="26"/>
      <c r="P45" s="25"/>
      <c r="Q45" s="25"/>
    </row>
    <row r="46" spans="2:17">
      <c r="B46" s="667" t="s">
        <v>187</v>
      </c>
      <c r="C46" s="660"/>
      <c r="D46" s="895">
        <v>18373923360</v>
      </c>
      <c r="E46" s="895"/>
      <c r="F46" s="895">
        <v>12591877084</v>
      </c>
      <c r="G46" s="669"/>
      <c r="H46" s="663" t="s">
        <v>119</v>
      </c>
      <c r="I46" s="573"/>
      <c r="J46" s="895"/>
      <c r="K46" s="895"/>
      <c r="L46" s="895"/>
      <c r="O46" s="25"/>
      <c r="P46" s="25"/>
    </row>
    <row r="47" spans="2:17" ht="31.5">
      <c r="B47" s="667" t="s">
        <v>188</v>
      </c>
      <c r="C47" s="660"/>
      <c r="D47" s="895">
        <v>1003000000</v>
      </c>
      <c r="E47" s="895"/>
      <c r="F47" s="895">
        <v>1003000000</v>
      </c>
      <c r="G47" s="669"/>
      <c r="H47" s="675" t="s">
        <v>277</v>
      </c>
      <c r="I47" s="676" t="s">
        <v>278</v>
      </c>
      <c r="J47" s="894">
        <v>39667311415.400002</v>
      </c>
      <c r="K47" s="894"/>
      <c r="L47" s="894">
        <v>33135050810</v>
      </c>
      <c r="O47" s="25"/>
      <c r="P47" s="25"/>
    </row>
    <row r="48" spans="2:17">
      <c r="B48" s="667"/>
      <c r="C48" s="660"/>
      <c r="D48" s="895"/>
      <c r="E48" s="895"/>
      <c r="F48" s="895"/>
      <c r="G48" s="669"/>
      <c r="J48" s="682"/>
      <c r="K48" s="682"/>
      <c r="L48" s="682"/>
      <c r="O48" s="25"/>
    </row>
    <row r="49" spans="2:16">
      <c r="B49" s="675" t="s">
        <v>726</v>
      </c>
      <c r="C49" s="660"/>
      <c r="D49" s="898">
        <v>685303094</v>
      </c>
      <c r="E49" s="895"/>
      <c r="F49" s="898">
        <v>677353589</v>
      </c>
      <c r="G49" s="662"/>
      <c r="H49" s="672"/>
      <c r="I49" s="673"/>
      <c r="J49" s="668"/>
      <c r="K49" s="668"/>
      <c r="L49" s="668"/>
    </row>
    <row r="50" spans="2:16">
      <c r="B50" s="667" t="s">
        <v>189</v>
      </c>
      <c r="C50" s="665" t="s">
        <v>276</v>
      </c>
      <c r="D50" s="895">
        <v>1413310012</v>
      </c>
      <c r="E50" s="895"/>
      <c r="F50" s="895">
        <v>1241721501</v>
      </c>
      <c r="G50" s="669"/>
      <c r="H50" s="672"/>
      <c r="I50" s="673"/>
      <c r="J50" s="668"/>
      <c r="K50" s="668"/>
      <c r="L50" s="668"/>
    </row>
    <row r="51" spans="2:16">
      <c r="B51" s="667" t="s">
        <v>190</v>
      </c>
      <c r="C51" s="665"/>
      <c r="D51" s="895">
        <v>-728006918</v>
      </c>
      <c r="E51" s="895"/>
      <c r="F51" s="895">
        <v>-564367912</v>
      </c>
      <c r="G51" s="669"/>
      <c r="H51" s="672"/>
      <c r="I51" s="673"/>
      <c r="J51" s="668"/>
      <c r="K51" s="668"/>
      <c r="L51" s="668"/>
    </row>
    <row r="52" spans="2:16">
      <c r="B52" s="315"/>
      <c r="C52" s="660"/>
      <c r="D52" s="899"/>
      <c r="E52" s="899"/>
      <c r="F52" s="899"/>
      <c r="G52" s="669"/>
      <c r="H52" s="672"/>
      <c r="I52" s="673"/>
      <c r="J52" s="668"/>
      <c r="K52" s="668"/>
      <c r="L52" s="668"/>
    </row>
    <row r="53" spans="2:16">
      <c r="B53" s="659" t="s">
        <v>279</v>
      </c>
      <c r="C53" s="660" t="s">
        <v>280</v>
      </c>
      <c r="D53" s="894">
        <v>1871924957</v>
      </c>
      <c r="E53" s="894"/>
      <c r="F53" s="894">
        <v>679750462</v>
      </c>
      <c r="G53" s="662"/>
      <c r="H53" s="672"/>
      <c r="I53" s="673"/>
      <c r="J53" s="668"/>
      <c r="K53" s="668"/>
      <c r="L53" s="668"/>
    </row>
    <row r="54" spans="2:16">
      <c r="B54" s="667" t="s">
        <v>100</v>
      </c>
      <c r="C54" s="665"/>
      <c r="D54" s="895">
        <v>683094113</v>
      </c>
      <c r="E54" s="895"/>
      <c r="F54" s="895">
        <v>505144530</v>
      </c>
      <c r="G54" s="669"/>
      <c r="H54" s="672"/>
      <c r="I54" s="673"/>
      <c r="J54" s="668"/>
      <c r="K54" s="668"/>
      <c r="L54" s="668"/>
      <c r="O54" s="25"/>
    </row>
    <row r="55" spans="2:16">
      <c r="B55" s="667" t="s">
        <v>101</v>
      </c>
      <c r="C55" s="665"/>
      <c r="D55" s="895">
        <v>27400000</v>
      </c>
      <c r="E55" s="895"/>
      <c r="F55" s="895">
        <v>8000000</v>
      </c>
      <c r="G55" s="669"/>
      <c r="J55" s="682"/>
      <c r="K55" s="682"/>
      <c r="L55" s="682"/>
    </row>
    <row r="56" spans="2:16">
      <c r="B56" s="667" t="s">
        <v>102</v>
      </c>
      <c r="C56" s="665"/>
      <c r="D56" s="895">
        <v>32110370</v>
      </c>
      <c r="E56" s="895"/>
      <c r="F56" s="895">
        <v>36179280</v>
      </c>
      <c r="G56" s="669"/>
      <c r="J56" s="682"/>
      <c r="K56" s="682"/>
      <c r="L56" s="682"/>
      <c r="P56" s="27"/>
    </row>
    <row r="57" spans="2:16">
      <c r="B57" s="667" t="s">
        <v>103</v>
      </c>
      <c r="C57" s="665"/>
      <c r="D57" s="895">
        <v>918239060</v>
      </c>
      <c r="E57" s="895"/>
      <c r="F57" s="895">
        <v>914255767</v>
      </c>
      <c r="G57" s="669"/>
      <c r="J57" s="682"/>
      <c r="K57" s="682"/>
      <c r="L57" s="682"/>
    </row>
    <row r="58" spans="2:16">
      <c r="B58" s="667" t="s">
        <v>1966</v>
      </c>
      <c r="C58" s="665"/>
      <c r="D58" s="895">
        <v>1620155552</v>
      </c>
      <c r="E58" s="895"/>
      <c r="F58" s="895">
        <v>0</v>
      </c>
      <c r="G58" s="669"/>
      <c r="H58" s="675"/>
      <c r="I58" s="677"/>
      <c r="J58" s="666"/>
      <c r="K58" s="666"/>
      <c r="L58" s="666"/>
    </row>
    <row r="59" spans="2:16">
      <c r="B59" s="667" t="s">
        <v>191</v>
      </c>
      <c r="C59" s="665"/>
      <c r="D59" s="895">
        <v>-1409074138</v>
      </c>
      <c r="E59" s="895"/>
      <c r="F59" s="895">
        <v>-783829115</v>
      </c>
      <c r="G59" s="669"/>
      <c r="H59" s="667"/>
      <c r="I59" s="678"/>
      <c r="J59" s="668"/>
      <c r="K59" s="668"/>
      <c r="L59" s="668"/>
    </row>
    <row r="60" spans="2:16">
      <c r="B60" s="667"/>
      <c r="C60" s="660"/>
      <c r="D60" s="895"/>
      <c r="E60" s="895"/>
      <c r="F60" s="895"/>
      <c r="G60" s="662"/>
      <c r="H60" s="667"/>
      <c r="I60" s="678"/>
      <c r="J60" s="668"/>
      <c r="K60" s="668"/>
      <c r="L60" s="668"/>
    </row>
    <row r="61" spans="2:16">
      <c r="B61" s="659" t="s">
        <v>281</v>
      </c>
      <c r="C61" s="665" t="s">
        <v>269</v>
      </c>
      <c r="D61" s="894">
        <v>12374918</v>
      </c>
      <c r="E61" s="894"/>
      <c r="F61" s="894">
        <v>28451807</v>
      </c>
      <c r="G61" s="669"/>
      <c r="H61" s="663"/>
      <c r="I61" s="679"/>
      <c r="J61" s="668"/>
      <c r="K61" s="668"/>
      <c r="L61" s="668"/>
    </row>
    <row r="62" spans="2:16">
      <c r="B62" s="667" t="s">
        <v>192</v>
      </c>
      <c r="C62" s="665"/>
      <c r="D62" s="895">
        <v>12374918</v>
      </c>
      <c r="E62" s="895"/>
      <c r="F62" s="895">
        <v>12374918</v>
      </c>
      <c r="G62" s="669"/>
      <c r="H62" s="344"/>
      <c r="I62" s="680"/>
      <c r="J62" s="668"/>
      <c r="K62" s="668"/>
      <c r="L62" s="668"/>
    </row>
    <row r="63" spans="2:16">
      <c r="B63" s="667" t="s">
        <v>725</v>
      </c>
      <c r="C63" s="665"/>
      <c r="D63" s="895">
        <v>0</v>
      </c>
      <c r="E63" s="895"/>
      <c r="F63" s="895">
        <v>16076889</v>
      </c>
      <c r="G63" s="669"/>
      <c r="H63" s="344"/>
      <c r="I63" s="680"/>
      <c r="J63" s="668"/>
      <c r="K63" s="668"/>
      <c r="L63" s="668"/>
    </row>
    <row r="64" spans="2:16">
      <c r="B64" s="667"/>
      <c r="C64" s="660"/>
      <c r="D64" s="895"/>
      <c r="E64" s="895"/>
      <c r="F64" s="895"/>
      <c r="G64" s="669"/>
      <c r="H64" s="344"/>
      <c r="I64" s="680"/>
      <c r="J64" s="668"/>
      <c r="K64" s="668"/>
      <c r="L64" s="668"/>
    </row>
    <row r="65" spans="2:15">
      <c r="B65" s="659" t="s">
        <v>282</v>
      </c>
      <c r="C65" s="660"/>
      <c r="D65" s="894">
        <v>21946526329</v>
      </c>
      <c r="E65" s="894"/>
      <c r="F65" s="894">
        <v>14980432942</v>
      </c>
      <c r="G65" s="669"/>
      <c r="H65" s="344"/>
      <c r="I65" s="680"/>
      <c r="J65" s="668"/>
      <c r="K65" s="668"/>
      <c r="L65" s="668"/>
    </row>
    <row r="66" spans="2:15">
      <c r="D66" s="896"/>
      <c r="E66" s="896"/>
      <c r="F66" s="896"/>
      <c r="G66" s="669"/>
      <c r="H66" s="344"/>
      <c r="I66" s="680"/>
      <c r="J66" s="668"/>
      <c r="K66" s="668"/>
      <c r="L66" s="668"/>
    </row>
    <row r="67" spans="2:15">
      <c r="D67" s="896"/>
      <c r="E67" s="896"/>
      <c r="F67" s="896"/>
      <c r="G67" s="669"/>
      <c r="H67" s="344"/>
      <c r="I67" s="680"/>
      <c r="J67" s="668"/>
      <c r="K67" s="668"/>
      <c r="L67" s="668"/>
    </row>
    <row r="68" spans="2:15">
      <c r="B68" s="659" t="s">
        <v>283</v>
      </c>
      <c r="C68" s="681"/>
      <c r="D68" s="894">
        <v>158521809422.27271</v>
      </c>
      <c r="E68" s="894"/>
      <c r="F68" s="894">
        <v>184435934821</v>
      </c>
      <c r="G68" s="669"/>
      <c r="H68" s="663" t="s">
        <v>284</v>
      </c>
      <c r="I68" s="679"/>
      <c r="J68" s="666">
        <v>158521809422.30908</v>
      </c>
      <c r="K68" s="666"/>
      <c r="L68" s="666">
        <v>184435934821.14099</v>
      </c>
    </row>
    <row r="69" spans="2:15">
      <c r="B69" s="659"/>
      <c r="C69" s="681"/>
      <c r="D69" s="24"/>
      <c r="E69" s="24"/>
      <c r="F69" s="24"/>
      <c r="G69" s="662"/>
      <c r="J69" s="682"/>
    </row>
    <row r="70" spans="2:15">
      <c r="B70" s="18" t="s">
        <v>755</v>
      </c>
      <c r="D70" s="682"/>
      <c r="E70" s="682"/>
      <c r="F70" s="682"/>
      <c r="G70" s="24"/>
      <c r="H70" s="315"/>
      <c r="I70" s="678"/>
      <c r="J70" s="683"/>
      <c r="K70" s="683"/>
      <c r="L70" s="683"/>
    </row>
    <row r="71" spans="2:15">
      <c r="B71" s="684" t="s">
        <v>972</v>
      </c>
      <c r="C71" s="31"/>
      <c r="D71" s="682"/>
      <c r="E71" s="31"/>
      <c r="F71" s="685"/>
      <c r="G71" s="682"/>
      <c r="H71" s="682"/>
      <c r="J71" s="28"/>
    </row>
    <row r="72" spans="2:15">
      <c r="G72" s="31"/>
    </row>
    <row r="73" spans="2:15">
      <c r="D73" s="682"/>
      <c r="N73" s="507"/>
      <c r="O73" s="27">
        <v>-0.1409912109375</v>
      </c>
    </row>
    <row r="74" spans="2:15">
      <c r="B74" s="686" t="s">
        <v>78</v>
      </c>
      <c r="C74" s="657"/>
      <c r="D74" s="578">
        <v>45657</v>
      </c>
      <c r="E74" s="578"/>
      <c r="F74" s="578">
        <v>45291</v>
      </c>
      <c r="H74" s="686" t="s">
        <v>105</v>
      </c>
      <c r="I74" s="686"/>
      <c r="J74" s="578">
        <v>45657</v>
      </c>
      <c r="K74" s="578"/>
      <c r="L74" s="578">
        <v>45291</v>
      </c>
    </row>
    <row r="75" spans="2:15">
      <c r="B75" s="705" t="s">
        <v>244</v>
      </c>
      <c r="C75" s="705"/>
      <c r="D75" s="785">
        <v>3748216898312.2358</v>
      </c>
      <c r="E75" s="705"/>
      <c r="F75" s="785">
        <v>3444777681031</v>
      </c>
      <c r="G75" s="687"/>
      <c r="H75" s="705" t="s">
        <v>245</v>
      </c>
      <c r="I75" s="705"/>
      <c r="J75" s="785">
        <v>3748216898312.2358</v>
      </c>
      <c r="K75" s="705"/>
      <c r="L75" s="785">
        <v>3444777681031.0005</v>
      </c>
      <c r="M75" s="344"/>
    </row>
    <row r="76" spans="2:15" s="315" customFormat="1">
      <c r="B76" s="18"/>
      <c r="C76" s="18"/>
      <c r="D76" s="18"/>
      <c r="E76" s="18"/>
      <c r="F76" s="18"/>
      <c r="G76" s="687"/>
      <c r="H76" s="18"/>
      <c r="I76" s="15"/>
      <c r="J76" s="18"/>
      <c r="K76" s="18"/>
      <c r="L76" s="18"/>
      <c r="M76" s="18"/>
    </row>
    <row r="77" spans="2:15">
      <c r="G77" s="687"/>
      <c r="J77" s="682"/>
      <c r="K77" s="682"/>
      <c r="L77" s="682"/>
    </row>
    <row r="78" spans="2:15">
      <c r="B78" s="29" t="s">
        <v>285</v>
      </c>
      <c r="C78" s="29"/>
      <c r="D78" s="824"/>
      <c r="G78" s="687"/>
      <c r="J78" s="688"/>
      <c r="K78" s="688"/>
      <c r="N78" s="27"/>
    </row>
    <row r="79" spans="2:15">
      <c r="B79" s="29"/>
      <c r="C79" s="29"/>
      <c r="D79" s="824"/>
      <c r="F79" s="689"/>
      <c r="J79" s="688"/>
      <c r="K79" s="688"/>
      <c r="L79" s="688"/>
    </row>
    <row r="80" spans="2:15">
      <c r="B80" s="29"/>
      <c r="C80" s="29"/>
      <c r="J80" s="688"/>
      <c r="K80" s="688"/>
    </row>
    <row r="81" spans="2:13">
      <c r="B81" s="690"/>
      <c r="C81" s="571"/>
      <c r="D81" s="690"/>
      <c r="E81" s="690"/>
      <c r="F81" s="690"/>
      <c r="H81" s="15"/>
      <c r="I81" s="690"/>
      <c r="J81" s="690"/>
      <c r="K81" s="690"/>
      <c r="L81" s="690"/>
    </row>
    <row r="82" spans="2:13">
      <c r="B82" s="567" t="s">
        <v>1929</v>
      </c>
      <c r="C82" s="15"/>
      <c r="D82" s="30"/>
      <c r="E82" s="15"/>
      <c r="G82" s="538" t="s">
        <v>2010</v>
      </c>
      <c r="H82" s="538"/>
      <c r="I82" s="30"/>
      <c r="J82" s="538" t="s">
        <v>939</v>
      </c>
      <c r="L82" s="30"/>
      <c r="M82" s="30"/>
    </row>
    <row r="83" spans="2:13" s="30" customFormat="1">
      <c r="B83" s="691" t="s">
        <v>1930</v>
      </c>
      <c r="C83" s="15"/>
      <c r="D83" s="31"/>
      <c r="E83" s="15"/>
      <c r="G83" s="552" t="s">
        <v>2009</v>
      </c>
      <c r="H83" s="552"/>
      <c r="I83" s="31"/>
      <c r="J83" s="570" t="s">
        <v>940</v>
      </c>
      <c r="L83" s="31"/>
      <c r="M83" s="31"/>
    </row>
    <row r="84" spans="2:13" s="31" customFormat="1">
      <c r="B84" s="29"/>
      <c r="C84" s="29"/>
      <c r="D84" s="18"/>
      <c r="E84" s="18"/>
      <c r="F84" s="18"/>
      <c r="G84" s="552"/>
      <c r="H84" s="18"/>
      <c r="I84" s="18"/>
      <c r="J84" s="18"/>
      <c r="K84" s="18"/>
      <c r="L84" s="18"/>
      <c r="M84" s="18"/>
    </row>
    <row r="85" spans="2:13" ht="4.5" customHeight="1">
      <c r="B85" s="29"/>
      <c r="C85" s="29"/>
    </row>
    <row r="86" spans="2:13">
      <c r="B86" s="29"/>
      <c r="C86" s="29"/>
    </row>
    <row r="87" spans="2:13">
      <c r="F87" s="32"/>
    </row>
    <row r="88" spans="2:13">
      <c r="G88" s="32"/>
    </row>
    <row r="91" spans="2:13">
      <c r="B91" s="203"/>
    </row>
    <row r="92" spans="2:13">
      <c r="B92" s="567"/>
    </row>
    <row r="93" spans="2:13">
      <c r="B93" s="570"/>
    </row>
    <row r="94" spans="2:13">
      <c r="B94" s="552"/>
    </row>
    <row r="95" spans="2:13">
      <c r="B95" s="203"/>
    </row>
  </sheetData>
  <customSheetViews>
    <customSheetView guid="{F3648BCD-1CED-4BBB-AE63-37BDB925883F}" scale="80" showGridLines="0">
      <pane ySplit="7" topLeftCell="A8" activePane="bottomLeft" state="frozen"/>
      <selection pane="bottomLeft" activeCell="B38" sqref="B38"/>
      <colBreaks count="1" manualBreakCount="1">
        <brk id="7" max="1048575" man="1"/>
      </colBreaks>
      <pageMargins left="0" right="0" top="0" bottom="0" header="0" footer="0"/>
      <pageSetup paperSize="9" scale="46" orientation="portrait" r:id="rId1"/>
    </customSheetView>
    <customSheetView guid="{5FCC9217-B3E9-4B91-A943-5F21728EBEE9}" scale="80" showPageBreaks="1" showGridLines="0" printArea="1">
      <pane ySplit="7" topLeftCell="A8" activePane="bottomLeft" state="frozen"/>
      <selection pane="bottomLeft" activeCell="B7" sqref="B7:G72"/>
      <colBreaks count="1" manualBreakCount="1">
        <brk id="7" max="1048575" man="1"/>
      </colBreaks>
      <pageMargins left="0" right="0" top="0" bottom="0" header="0" footer="0"/>
      <pageSetup paperSize="9" scale="46" orientation="portrait" r:id="rId2"/>
    </customSheetView>
    <customSheetView guid="{7015FC6D-0680-4B00-AA0E-B83DA1D0B666}" scale="80" showPageBreaks="1" showGridLines="0" printArea="1">
      <pane ySplit="7" topLeftCell="A62" activePane="bottomLeft" state="frozen"/>
      <selection pane="bottomLeft" activeCell="F77" sqref="F77"/>
      <colBreaks count="1" manualBreakCount="1">
        <brk id="7" max="1048575" man="1"/>
      </colBreaks>
      <pageMargins left="0" right="0" top="0" bottom="0" header="0" footer="0"/>
      <pageSetup paperSize="9" scale="46" orientation="portrait" r:id="rId3"/>
    </customSheetView>
    <customSheetView guid="{B9F63820-5C32-455A-BC9D-0BE84D6B0867}" scale="80" showGridLines="0" state="hidden">
      <pane ySplit="7" topLeftCell="A62" activePane="bottomLeft" state="frozen"/>
      <selection pane="bottomLeft" activeCell="F77" sqref="F77"/>
      <colBreaks count="1" manualBreakCount="1">
        <brk id="7" max="1048575" man="1"/>
      </colBreaks>
      <pageMargins left="0" right="0" top="0" bottom="0" header="0" footer="0"/>
      <pageSetup paperSize="9" scale="46" orientation="portrait" r:id="rId4"/>
    </customSheetView>
  </customSheetViews>
  <mergeCells count="4">
    <mergeCell ref="B3:L3"/>
    <mergeCell ref="B4:L4"/>
    <mergeCell ref="B5:L5"/>
    <mergeCell ref="B6:L6"/>
  </mergeCells>
  <hyperlinks>
    <hyperlink ref="L10" location="Índice!A1" display="Índice" xr:uid="{1425BD2F-C851-43E1-A4DA-53FA6017DEB1}"/>
  </hyperlinks>
  <printOptions horizontalCentered="1" verticalCentered="1"/>
  <pageMargins left="0.62992125984251968" right="0.23622047244094491" top="0.74803149606299213" bottom="0.74803149606299213" header="0.31496062992125984" footer="0.31496062992125984"/>
  <pageSetup paperSize="9" scale="36" orientation="portrait" r:id="rId5"/>
  <colBreaks count="1" manualBreakCount="1">
    <brk id="12" max="1048575" man="1"/>
  </colBreaks>
  <drawing r:id="rId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755A1-E1FE-44E0-8AA0-F9D30887CEDF}">
  <sheetPr codeName="Hoja8">
    <tabColor rgb="FFFF0000"/>
    <pageSetUpPr fitToPage="1"/>
  </sheetPr>
  <dimension ref="B1:O110"/>
  <sheetViews>
    <sheetView showGridLines="0" zoomScale="91" zoomScaleNormal="70" zoomScaleSheetLayoutView="90" workbookViewId="0">
      <selection activeCell="I87" sqref="I87"/>
    </sheetView>
  </sheetViews>
  <sheetFormatPr baseColWidth="10" defaultColWidth="11.42578125" defaultRowHeight="15.75"/>
  <cols>
    <col min="1" max="1" width="2.7109375" style="21" customWidth="1"/>
    <col min="2" max="2" width="63.7109375" style="21" customWidth="1"/>
    <col min="3" max="3" width="8.85546875" style="21" customWidth="1"/>
    <col min="4" max="5" width="13.42578125" style="21" customWidth="1"/>
    <col min="6" max="6" width="24.28515625" style="612" bestFit="1" customWidth="1"/>
    <col min="7" max="7" width="18.7109375" style="612" customWidth="1"/>
    <col min="8" max="8" width="18.140625" style="617" bestFit="1" customWidth="1"/>
    <col min="9" max="9" width="20.7109375" style="612" bestFit="1" customWidth="1"/>
    <col min="10" max="10" width="16" style="21" bestFit="1" customWidth="1"/>
    <col min="11" max="11" width="20.7109375" style="21" bestFit="1" customWidth="1"/>
    <col min="12" max="16384" width="11.42578125" style="21"/>
  </cols>
  <sheetData>
    <row r="1" spans="2:15" ht="10.35" customHeight="1">
      <c r="F1" s="21"/>
      <c r="G1" s="21"/>
      <c r="H1" s="612"/>
    </row>
    <row r="2" spans="2:15" s="594" customFormat="1" ht="14.45" customHeight="1">
      <c r="B2" s="534"/>
      <c r="C2" s="534"/>
      <c r="D2" s="534"/>
      <c r="E2" s="534"/>
      <c r="F2" s="534"/>
      <c r="G2" s="534"/>
      <c r="H2" s="613"/>
      <c r="I2" s="613"/>
      <c r="J2" s="534"/>
      <c r="K2" s="534"/>
      <c r="L2" s="534"/>
      <c r="M2" s="534"/>
      <c r="N2" s="534"/>
      <c r="O2" s="534"/>
    </row>
    <row r="3" spans="2:15" s="594" customFormat="1">
      <c r="B3" s="1053"/>
      <c r="C3" s="1053"/>
      <c r="D3" s="1053"/>
      <c r="E3" s="1053"/>
      <c r="F3" s="1053"/>
      <c r="G3" s="1053"/>
      <c r="H3" s="1053"/>
      <c r="I3" s="1053"/>
      <c r="J3" s="573"/>
      <c r="K3" s="573"/>
    </row>
    <row r="4" spans="2:15" s="594" customFormat="1">
      <c r="B4" s="1053"/>
      <c r="C4" s="1053"/>
      <c r="D4" s="1053"/>
      <c r="E4" s="1053"/>
      <c r="F4" s="1053"/>
      <c r="G4" s="1053"/>
      <c r="H4" s="1053"/>
      <c r="I4" s="1053"/>
      <c r="J4" s="573"/>
      <c r="K4" s="573"/>
    </row>
    <row r="5" spans="2:15" s="594" customFormat="1">
      <c r="B5" s="1053"/>
      <c r="C5" s="1053"/>
      <c r="D5" s="1053"/>
      <c r="E5" s="1053"/>
      <c r="F5" s="1053"/>
      <c r="G5" s="1053"/>
      <c r="H5" s="1053"/>
      <c r="I5" s="1053"/>
      <c r="J5" s="573"/>
      <c r="K5" s="573"/>
    </row>
    <row r="6" spans="2:15" s="594" customFormat="1" ht="18.600000000000001" customHeight="1">
      <c r="B6" s="1053"/>
      <c r="C6" s="1053"/>
      <c r="D6" s="1053"/>
      <c r="E6" s="1053"/>
      <c r="F6" s="1053"/>
      <c r="G6" s="1053"/>
      <c r="H6" s="1053"/>
      <c r="I6" s="1053"/>
      <c r="J6" s="573"/>
      <c r="K6" s="573"/>
      <c r="L6" s="573"/>
    </row>
    <row r="7" spans="2:15" s="594" customFormat="1" ht="20.45" customHeight="1">
      <c r="B7" s="535"/>
      <c r="C7" s="535"/>
      <c r="D7" s="535"/>
      <c r="E7" s="535"/>
      <c r="F7" s="535"/>
      <c r="G7" s="535"/>
      <c r="H7" s="614"/>
      <c r="I7" s="614"/>
      <c r="J7" s="535"/>
      <c r="K7" s="535"/>
      <c r="L7" s="535"/>
      <c r="M7" s="535"/>
      <c r="N7" s="535"/>
      <c r="O7" s="535"/>
    </row>
    <row r="8" spans="2:15" ht="18.600000000000001" customHeight="1">
      <c r="B8" s="17"/>
      <c r="C8" s="17"/>
      <c r="D8" s="17"/>
      <c r="E8" s="17"/>
      <c r="F8" s="17"/>
      <c r="G8" s="17"/>
      <c r="H8" s="246"/>
      <c r="I8" s="246"/>
      <c r="J8" s="22"/>
      <c r="K8" s="22"/>
      <c r="L8" s="22"/>
    </row>
    <row r="9" spans="2:15">
      <c r="F9" s="21"/>
      <c r="G9" s="21"/>
      <c r="H9" s="612"/>
      <c r="I9" s="246"/>
    </row>
    <row r="10" spans="2:15">
      <c r="B10" s="615" t="s">
        <v>696</v>
      </c>
      <c r="C10" s="615"/>
      <c r="D10" s="615"/>
      <c r="E10" s="615"/>
      <c r="F10" s="616"/>
      <c r="G10" s="616"/>
      <c r="I10" s="618" t="s">
        <v>9</v>
      </c>
      <c r="J10" s="619"/>
    </row>
    <row r="11" spans="2:15">
      <c r="B11" s="620" t="s">
        <v>286</v>
      </c>
      <c r="C11" s="620"/>
      <c r="D11" s="620"/>
      <c r="E11" s="620"/>
      <c r="F11" s="621"/>
      <c r="G11" s="621"/>
      <c r="H11" s="622"/>
      <c r="I11" s="623"/>
    </row>
    <row r="12" spans="2:15">
      <c r="B12" s="22" t="s">
        <v>1919</v>
      </c>
      <c r="C12" s="22"/>
      <c r="D12" s="22"/>
      <c r="E12" s="22"/>
      <c r="F12" s="22"/>
      <c r="G12" s="22"/>
      <c r="H12" s="623"/>
      <c r="I12" s="623"/>
    </row>
    <row r="13" spans="2:15" ht="15" customHeight="1">
      <c r="B13" s="624" t="s">
        <v>247</v>
      </c>
      <c r="C13" s="625"/>
      <c r="D13" s="625"/>
      <c r="E13" s="625"/>
      <c r="F13" s="626"/>
      <c r="G13" s="627"/>
      <c r="H13" s="628"/>
      <c r="I13" s="623"/>
    </row>
    <row r="14" spans="2:15" ht="15" customHeight="1">
      <c r="B14" s="624"/>
      <c r="C14" s="625"/>
      <c r="D14" s="629"/>
      <c r="E14" s="629"/>
      <c r="F14" s="626"/>
      <c r="G14" s="627"/>
      <c r="H14" s="628"/>
      <c r="I14" s="623"/>
    </row>
    <row r="15" spans="2:15">
      <c r="B15" s="630"/>
      <c r="C15" s="630"/>
      <c r="D15" s="630"/>
      <c r="E15" s="630"/>
      <c r="F15" s="579">
        <v>45657</v>
      </c>
      <c r="G15" s="579">
        <v>45291</v>
      </c>
      <c r="I15" s="631"/>
    </row>
    <row r="16" spans="2:15" s="594" customFormat="1">
      <c r="F16" s="632"/>
      <c r="G16" s="632"/>
      <c r="H16" s="633"/>
      <c r="I16" s="634"/>
    </row>
    <row r="17" spans="2:10" ht="15" customHeight="1">
      <c r="B17" s="22" t="s">
        <v>287</v>
      </c>
      <c r="C17" s="22"/>
      <c r="D17" s="22"/>
      <c r="E17" s="22"/>
      <c r="F17" s="900">
        <v>26560825468</v>
      </c>
      <c r="G17" s="900">
        <v>21341972237</v>
      </c>
      <c r="H17" s="635"/>
      <c r="I17" s="636"/>
    </row>
    <row r="18" spans="2:10">
      <c r="B18" s="22"/>
      <c r="C18" s="22"/>
      <c r="D18" s="22"/>
      <c r="E18" s="22"/>
      <c r="F18" s="900"/>
      <c r="G18" s="900"/>
      <c r="H18" s="635"/>
      <c r="I18" s="636"/>
    </row>
    <row r="19" spans="2:10" ht="15" customHeight="1">
      <c r="B19" s="637" t="s">
        <v>123</v>
      </c>
      <c r="C19" s="637"/>
      <c r="D19" s="22"/>
      <c r="E19" s="22"/>
      <c r="F19" s="900">
        <v>2389852163</v>
      </c>
      <c r="G19" s="900">
        <v>2002842546</v>
      </c>
      <c r="H19" s="635"/>
      <c r="I19" s="636"/>
      <c r="J19" s="638"/>
    </row>
    <row r="20" spans="2:10" ht="15" customHeight="1">
      <c r="B20" s="639" t="s">
        <v>213</v>
      </c>
      <c r="C20" s="639"/>
      <c r="D20" s="22"/>
      <c r="E20" s="22"/>
      <c r="F20" s="901">
        <v>491924661</v>
      </c>
      <c r="G20" s="901">
        <v>4935242</v>
      </c>
      <c r="H20" s="635"/>
      <c r="I20" s="636"/>
      <c r="J20" s="638"/>
    </row>
    <row r="21" spans="2:10" ht="15" customHeight="1">
      <c r="B21" s="639" t="s">
        <v>214</v>
      </c>
      <c r="C21" s="639"/>
      <c r="D21" s="22"/>
      <c r="E21" s="22"/>
      <c r="F21" s="901">
        <v>1897927502</v>
      </c>
      <c r="G21" s="901">
        <v>1997907304</v>
      </c>
      <c r="H21" s="635"/>
      <c r="I21" s="636"/>
      <c r="J21" s="638"/>
    </row>
    <row r="22" spans="2:10" ht="15" customHeight="1">
      <c r="B22" s="22"/>
      <c r="C22" s="22"/>
      <c r="D22" s="22"/>
      <c r="E22" s="22"/>
      <c r="F22" s="900"/>
      <c r="G22" s="900"/>
      <c r="H22" s="635"/>
      <c r="I22" s="636"/>
      <c r="J22" s="638"/>
    </row>
    <row r="23" spans="2:10" ht="15" customHeight="1">
      <c r="B23" s="637" t="s">
        <v>290</v>
      </c>
      <c r="C23" s="637"/>
      <c r="D23" s="641"/>
      <c r="E23" s="642"/>
      <c r="F23" s="900">
        <v>1088238646</v>
      </c>
      <c r="G23" s="900">
        <v>3837035692</v>
      </c>
      <c r="H23" s="635"/>
      <c r="I23" s="636"/>
      <c r="J23" s="638"/>
    </row>
    <row r="24" spans="2:10" ht="15" customHeight="1">
      <c r="B24" s="823" t="s">
        <v>215</v>
      </c>
      <c r="C24" s="823"/>
      <c r="D24" s="643"/>
      <c r="E24" s="643"/>
      <c r="F24" s="901">
        <v>1088238646</v>
      </c>
      <c r="G24" s="901">
        <v>3837035692</v>
      </c>
      <c r="H24" s="635"/>
      <c r="I24" s="636"/>
      <c r="J24" s="638"/>
    </row>
    <row r="25" spans="2:10" ht="15" customHeight="1">
      <c r="F25" s="902"/>
      <c r="G25" s="902"/>
      <c r="H25" s="635"/>
      <c r="I25" s="636"/>
      <c r="J25" s="638"/>
    </row>
    <row r="26" spans="2:10" ht="15" customHeight="1">
      <c r="B26" s="643" t="s">
        <v>217</v>
      </c>
      <c r="C26" s="643"/>
      <c r="D26" s="643"/>
      <c r="E26" s="643"/>
      <c r="F26" s="901">
        <v>1200000</v>
      </c>
      <c r="G26" s="901">
        <v>2173973</v>
      </c>
      <c r="H26" s="635"/>
      <c r="I26" s="636"/>
      <c r="J26" s="638"/>
    </row>
    <row r="27" spans="2:10" ht="15" customHeight="1">
      <c r="B27" s="643" t="s">
        <v>218</v>
      </c>
      <c r="C27" s="643"/>
      <c r="D27" s="643"/>
      <c r="E27" s="643"/>
      <c r="F27" s="901">
        <v>231593296</v>
      </c>
      <c r="G27" s="901">
        <v>412427410</v>
      </c>
      <c r="H27" s="635"/>
      <c r="I27" s="636"/>
    </row>
    <row r="28" spans="2:10" ht="15" customHeight="1">
      <c r="B28" s="643" t="s">
        <v>219</v>
      </c>
      <c r="C28" s="643"/>
      <c r="D28" s="643"/>
      <c r="E28" s="643"/>
      <c r="F28" s="901">
        <v>15494628544</v>
      </c>
      <c r="G28" s="901">
        <v>9149672345</v>
      </c>
      <c r="H28" s="635"/>
      <c r="I28" s="636"/>
      <c r="J28" s="638"/>
    </row>
    <row r="29" spans="2:10" ht="15" customHeight="1">
      <c r="B29" s="643" t="s">
        <v>220</v>
      </c>
      <c r="C29" s="643"/>
      <c r="D29" s="643"/>
      <c r="E29" s="643"/>
      <c r="F29" s="901">
        <v>1908103493</v>
      </c>
      <c r="G29" s="901">
        <v>1902907362</v>
      </c>
      <c r="H29" s="635"/>
      <c r="I29" s="636"/>
      <c r="J29" s="638"/>
    </row>
    <row r="30" spans="2:10" ht="15" customHeight="1">
      <c r="B30" s="643" t="s">
        <v>222</v>
      </c>
      <c r="C30" s="643"/>
      <c r="D30" s="643" t="s">
        <v>292</v>
      </c>
      <c r="E30" s="643"/>
      <c r="F30" s="901">
        <v>350855759</v>
      </c>
      <c r="G30" s="901">
        <v>23420128</v>
      </c>
      <c r="H30" s="635"/>
      <c r="I30" s="636"/>
      <c r="J30" s="638"/>
    </row>
    <row r="31" spans="2:10" ht="15" customHeight="1">
      <c r="B31" s="643" t="s">
        <v>223</v>
      </c>
      <c r="C31" s="643"/>
      <c r="D31" s="21" t="s">
        <v>292</v>
      </c>
      <c r="F31" s="901">
        <v>2129537218</v>
      </c>
      <c r="G31" s="901">
        <v>571732756</v>
      </c>
      <c r="H31" s="635"/>
      <c r="I31" s="636"/>
    </row>
    <row r="32" spans="2:10" ht="15" customHeight="1">
      <c r="B32" s="643" t="s">
        <v>221</v>
      </c>
      <c r="C32" s="643"/>
      <c r="D32" s="643" t="s">
        <v>293</v>
      </c>
      <c r="E32" s="643"/>
      <c r="F32" s="901">
        <v>1080096192</v>
      </c>
      <c r="G32" s="901">
        <v>2472734327</v>
      </c>
      <c r="H32" s="635"/>
      <c r="I32" s="636"/>
    </row>
    <row r="33" spans="2:11" ht="15" customHeight="1">
      <c r="B33" s="643" t="s">
        <v>130</v>
      </c>
      <c r="C33" s="643"/>
      <c r="D33" s="643" t="s">
        <v>294</v>
      </c>
      <c r="E33" s="643"/>
      <c r="F33" s="901">
        <v>1886720157</v>
      </c>
      <c r="G33" s="901">
        <v>967025698</v>
      </c>
      <c r="H33" s="635"/>
      <c r="I33" s="636"/>
    </row>
    <row r="34" spans="2:11" ht="15" customHeight="1">
      <c r="F34" s="900"/>
      <c r="G34" s="901"/>
      <c r="H34" s="635"/>
      <c r="I34" s="636"/>
      <c r="K34" s="644"/>
    </row>
    <row r="35" spans="2:11" ht="15" customHeight="1">
      <c r="B35" s="22" t="s">
        <v>295</v>
      </c>
      <c r="C35" s="22"/>
      <c r="D35" s="22"/>
      <c r="E35" s="22"/>
      <c r="F35" s="900">
        <v>-9372043505</v>
      </c>
      <c r="G35" s="900">
        <v>-13031543901</v>
      </c>
      <c r="H35" s="635"/>
      <c r="I35" s="636"/>
    </row>
    <row r="36" spans="2:11" ht="15" customHeight="1">
      <c r="B36" s="21" t="s">
        <v>135</v>
      </c>
      <c r="F36" s="901">
        <v>-132586402</v>
      </c>
      <c r="G36" s="901">
        <v>-200616696</v>
      </c>
      <c r="H36" s="635"/>
      <c r="I36" s="636"/>
    </row>
    <row r="37" spans="2:11" ht="15" customHeight="1">
      <c r="B37" s="21" t="s">
        <v>226</v>
      </c>
      <c r="F37" s="901">
        <v>-760410673</v>
      </c>
      <c r="G37" s="901">
        <v>-1044073037</v>
      </c>
      <c r="H37" s="635"/>
      <c r="I37" s="636"/>
    </row>
    <row r="38" spans="2:11" ht="15" customHeight="1">
      <c r="B38" s="21" t="s">
        <v>227</v>
      </c>
      <c r="D38" s="21" t="s">
        <v>296</v>
      </c>
      <c r="F38" s="901">
        <v>-8479046430</v>
      </c>
      <c r="G38" s="901">
        <v>-11786854168</v>
      </c>
      <c r="H38" s="635"/>
      <c r="I38" s="636"/>
    </row>
    <row r="39" spans="2:11" ht="15" customHeight="1">
      <c r="F39" s="901"/>
      <c r="G39" s="901"/>
      <c r="H39" s="635"/>
      <c r="I39" s="636"/>
    </row>
    <row r="40" spans="2:11" ht="15" customHeight="1">
      <c r="B40" s="22" t="s">
        <v>297</v>
      </c>
      <c r="C40" s="22"/>
      <c r="D40" s="22"/>
      <c r="E40" s="22"/>
      <c r="F40" s="900">
        <v>17188781963</v>
      </c>
      <c r="G40" s="900">
        <v>8310428336</v>
      </c>
      <c r="H40" s="635"/>
      <c r="I40" s="636"/>
    </row>
    <row r="41" spans="2:11" ht="15" customHeight="1">
      <c r="B41" s="22"/>
      <c r="C41" s="22"/>
      <c r="D41" s="22"/>
      <c r="E41" s="22"/>
      <c r="F41" s="900"/>
      <c r="G41" s="901"/>
      <c r="H41" s="635"/>
      <c r="I41" s="636"/>
    </row>
    <row r="42" spans="2:11" ht="15" customHeight="1">
      <c r="B42" s="22" t="s">
        <v>298</v>
      </c>
      <c r="C42" s="22"/>
      <c r="D42" s="22"/>
      <c r="E42" s="22"/>
      <c r="F42" s="900">
        <v>-1702251687</v>
      </c>
      <c r="G42" s="900">
        <v>-706140001</v>
      </c>
      <c r="H42" s="635"/>
      <c r="I42" s="636"/>
    </row>
    <row r="43" spans="2:11" ht="14.45" customHeight="1">
      <c r="B43" s="21" t="s">
        <v>229</v>
      </c>
      <c r="F43" s="901">
        <v>-390338036</v>
      </c>
      <c r="G43" s="901">
        <v>-158859214</v>
      </c>
      <c r="H43" s="635"/>
      <c r="I43" s="636"/>
    </row>
    <row r="44" spans="2:11">
      <c r="F44" s="901"/>
      <c r="G44" s="901"/>
      <c r="H44" s="635"/>
      <c r="I44" s="636"/>
    </row>
    <row r="45" spans="2:11">
      <c r="B45" s="21" t="s">
        <v>230</v>
      </c>
      <c r="D45" s="21" t="s">
        <v>296</v>
      </c>
      <c r="E45" s="643"/>
      <c r="F45" s="901">
        <v>-1311913651</v>
      </c>
      <c r="G45" s="901">
        <v>-547280787</v>
      </c>
      <c r="H45" s="635"/>
      <c r="I45" s="636"/>
    </row>
    <row r="46" spans="2:11" ht="15" customHeight="1">
      <c r="F46" s="901"/>
      <c r="G46" s="901"/>
      <c r="H46" s="635"/>
      <c r="I46" s="636"/>
    </row>
    <row r="47" spans="2:11" ht="15" customHeight="1">
      <c r="B47" s="22" t="s">
        <v>299</v>
      </c>
      <c r="C47" s="22"/>
      <c r="D47" s="22"/>
      <c r="E47" s="22"/>
      <c r="F47" s="900">
        <v>-14232019307</v>
      </c>
      <c r="G47" s="900">
        <v>-8959785296</v>
      </c>
      <c r="H47" s="635"/>
      <c r="I47" s="636"/>
    </row>
    <row r="48" spans="2:11" ht="15" customHeight="1">
      <c r="B48" s="21" t="s">
        <v>1980</v>
      </c>
      <c r="D48" s="22"/>
      <c r="E48" s="22"/>
      <c r="F48" s="901">
        <v>-934744927</v>
      </c>
      <c r="G48" s="901">
        <v>-5882278509</v>
      </c>
      <c r="H48" s="635"/>
      <c r="I48" s="636"/>
    </row>
    <row r="49" spans="2:11" ht="15" customHeight="1">
      <c r="B49" s="21" t="s">
        <v>233</v>
      </c>
      <c r="F49" s="901">
        <v>-3757949819</v>
      </c>
      <c r="G49" s="901">
        <v>-692283461</v>
      </c>
      <c r="H49" s="635"/>
      <c r="I49" s="636"/>
      <c r="J49" s="638"/>
      <c r="K49" s="638"/>
    </row>
    <row r="50" spans="2:11" ht="15" customHeight="1">
      <c r="B50" s="21" t="s">
        <v>234</v>
      </c>
      <c r="F50" s="901">
        <v>-224437055</v>
      </c>
      <c r="G50" s="901">
        <v>-93092880</v>
      </c>
      <c r="H50" s="635"/>
      <c r="I50" s="636"/>
    </row>
    <row r="51" spans="2:11" ht="15" customHeight="1">
      <c r="B51" s="21" t="s">
        <v>235</v>
      </c>
      <c r="F51" s="901">
        <v>-6863637</v>
      </c>
      <c r="G51" s="901">
        <v>-201868972</v>
      </c>
      <c r="H51" s="635"/>
      <c r="I51" s="636"/>
    </row>
    <row r="52" spans="2:11" ht="15" customHeight="1">
      <c r="B52" s="21" t="s">
        <v>236</v>
      </c>
      <c r="D52" s="21" t="s">
        <v>296</v>
      </c>
      <c r="F52" s="901">
        <v>0</v>
      </c>
      <c r="G52" s="901">
        <v>-43385560</v>
      </c>
      <c r="H52" s="635"/>
      <c r="I52" s="636"/>
    </row>
    <row r="53" spans="2:11" ht="15" customHeight="1">
      <c r="B53" s="21" t="s">
        <v>145</v>
      </c>
      <c r="F53" s="901">
        <v>-7081562</v>
      </c>
      <c r="G53" s="901">
        <v>-7744119</v>
      </c>
      <c r="H53" s="635"/>
      <c r="I53" s="636"/>
    </row>
    <row r="54" spans="2:11" ht="15" customHeight="1">
      <c r="B54" s="21" t="s">
        <v>241</v>
      </c>
      <c r="F54" s="901">
        <v>-100000</v>
      </c>
      <c r="G54" s="901">
        <v>-1560799</v>
      </c>
      <c r="H54" s="635"/>
      <c r="I54" s="636"/>
    </row>
    <row r="55" spans="2:11" ht="15" customHeight="1">
      <c r="B55" s="21" t="s">
        <v>146</v>
      </c>
      <c r="F55" s="901">
        <v>-75502724</v>
      </c>
      <c r="G55" s="901">
        <v>-82627349</v>
      </c>
      <c r="H55" s="635"/>
      <c r="I55" s="636"/>
    </row>
    <row r="56" spans="2:11" ht="15" customHeight="1">
      <c r="B56" s="21" t="s">
        <v>232</v>
      </c>
      <c r="D56" s="21" t="s">
        <v>296</v>
      </c>
      <c r="E56" s="643"/>
      <c r="F56" s="901">
        <v>-9225339583</v>
      </c>
      <c r="G56" s="901">
        <v>-1954943647</v>
      </c>
      <c r="H56" s="635"/>
      <c r="I56" s="636"/>
      <c r="K56" s="22"/>
    </row>
    <row r="57" spans="2:11" ht="15" customHeight="1">
      <c r="F57" s="900"/>
      <c r="G57" s="901"/>
      <c r="H57" s="635"/>
      <c r="I57" s="636"/>
    </row>
    <row r="58" spans="2:11" ht="15" customHeight="1">
      <c r="B58" s="22" t="s">
        <v>300</v>
      </c>
      <c r="C58" s="22"/>
      <c r="D58" s="22"/>
      <c r="E58" s="22"/>
      <c r="F58" s="900">
        <v>1254510969</v>
      </c>
      <c r="G58" s="900">
        <v>-1355496961</v>
      </c>
      <c r="H58" s="635"/>
      <c r="I58" s="636"/>
    </row>
    <row r="59" spans="2:11" ht="15" customHeight="1">
      <c r="B59" s="22"/>
      <c r="C59" s="22"/>
      <c r="D59" s="22"/>
      <c r="E59" s="22"/>
      <c r="F59" s="900"/>
      <c r="G59" s="900"/>
      <c r="H59" s="635"/>
      <c r="I59" s="636"/>
    </row>
    <row r="60" spans="2:11" ht="15" customHeight="1">
      <c r="B60" s="22" t="s">
        <v>301</v>
      </c>
      <c r="C60" s="22"/>
      <c r="D60" s="22"/>
      <c r="E60" s="22"/>
      <c r="F60" s="900">
        <v>6908146053</v>
      </c>
      <c r="G60" s="900">
        <v>3235512383</v>
      </c>
      <c r="H60" s="635"/>
      <c r="I60" s="636"/>
    </row>
    <row r="61" spans="2:11" ht="15" customHeight="1">
      <c r="B61" s="21" t="s">
        <v>212</v>
      </c>
      <c r="D61" s="643" t="s">
        <v>302</v>
      </c>
      <c r="E61" s="643"/>
      <c r="F61" s="901">
        <v>6915528868</v>
      </c>
      <c r="G61" s="901">
        <v>3236485125</v>
      </c>
      <c r="H61" s="635"/>
      <c r="I61" s="636"/>
    </row>
    <row r="62" spans="2:11" ht="15" customHeight="1">
      <c r="B62" s="21" t="s">
        <v>242</v>
      </c>
      <c r="D62" s="643" t="s">
        <v>302</v>
      </c>
      <c r="E62" s="643"/>
      <c r="F62" s="901">
        <v>-7382815</v>
      </c>
      <c r="G62" s="901">
        <v>-972742</v>
      </c>
      <c r="H62" s="635"/>
      <c r="I62" s="636"/>
    </row>
    <row r="63" spans="2:11" ht="15" customHeight="1">
      <c r="F63" s="900"/>
      <c r="G63" s="901"/>
      <c r="H63" s="635"/>
      <c r="I63" s="636"/>
    </row>
    <row r="64" spans="2:11" ht="15" customHeight="1">
      <c r="B64" s="22" t="s">
        <v>303</v>
      </c>
      <c r="C64" s="22"/>
      <c r="D64" s="22"/>
      <c r="E64" s="22"/>
      <c r="F64" s="900">
        <v>-1124793237</v>
      </c>
      <c r="G64" s="900">
        <v>-365073883</v>
      </c>
      <c r="H64" s="635"/>
      <c r="I64" s="636"/>
    </row>
    <row r="65" spans="2:10" ht="15" customHeight="1">
      <c r="B65" s="22" t="s">
        <v>304</v>
      </c>
      <c r="D65" s="643" t="s">
        <v>305</v>
      </c>
      <c r="E65" s="643"/>
      <c r="F65" s="900">
        <v>6327268240</v>
      </c>
      <c r="G65" s="900">
        <v>-1229575346</v>
      </c>
      <c r="H65" s="635"/>
      <c r="I65" s="636"/>
    </row>
    <row r="66" spans="2:10" ht="15" customHeight="1">
      <c r="B66" s="21" t="s">
        <v>224</v>
      </c>
      <c r="F66" s="901">
        <v>1718348</v>
      </c>
      <c r="G66" s="901">
        <v>4578288</v>
      </c>
      <c r="H66" s="635"/>
      <c r="I66" s="636"/>
    </row>
    <row r="67" spans="2:10" ht="15" customHeight="1">
      <c r="B67" s="21" t="s">
        <v>306</v>
      </c>
      <c r="D67" s="643" t="s">
        <v>307</v>
      </c>
      <c r="E67" s="643"/>
      <c r="F67" s="901">
        <v>6325549892</v>
      </c>
      <c r="G67" s="901">
        <v>-1234153634</v>
      </c>
      <c r="H67" s="635"/>
      <c r="I67" s="636"/>
    </row>
    <row r="68" spans="2:10" ht="15" customHeight="1">
      <c r="B68" s="22" t="s">
        <v>308</v>
      </c>
      <c r="D68" s="643" t="s">
        <v>305</v>
      </c>
      <c r="E68" s="643"/>
      <c r="F68" s="900">
        <v>-7452061477</v>
      </c>
      <c r="G68" s="900">
        <v>864501463</v>
      </c>
      <c r="H68" s="635"/>
      <c r="I68" s="636"/>
    </row>
    <row r="69" spans="2:10" ht="15" customHeight="1">
      <c r="B69" s="21" t="s">
        <v>237</v>
      </c>
      <c r="F69" s="901">
        <v>-2351750347</v>
      </c>
      <c r="G69" s="901">
        <v>-226256344</v>
      </c>
      <c r="H69" s="635"/>
      <c r="I69" s="636"/>
    </row>
    <row r="70" spans="2:10" ht="15" customHeight="1">
      <c r="B70" s="21" t="s">
        <v>1925</v>
      </c>
      <c r="D70" s="643" t="s">
        <v>307</v>
      </c>
      <c r="E70" s="643"/>
      <c r="F70" s="901">
        <v>-5100311130</v>
      </c>
      <c r="G70" s="901">
        <v>1090757807</v>
      </c>
      <c r="H70" s="635"/>
      <c r="I70" s="636"/>
    </row>
    <row r="71" spans="2:10" ht="15" customHeight="1">
      <c r="F71" s="900"/>
      <c r="G71" s="901"/>
      <c r="H71" s="635"/>
      <c r="I71" s="636"/>
    </row>
    <row r="72" spans="2:10" ht="15" customHeight="1">
      <c r="B72" s="22" t="s">
        <v>309</v>
      </c>
      <c r="D72" s="22"/>
      <c r="E72" s="22"/>
      <c r="F72" s="900">
        <v>39791828</v>
      </c>
      <c r="G72" s="903">
        <v>408985022</v>
      </c>
      <c r="H72" s="635"/>
      <c r="I72" s="636"/>
    </row>
    <row r="73" spans="2:10" ht="15" customHeight="1">
      <c r="B73" s="21" t="s">
        <v>133</v>
      </c>
      <c r="D73" s="643" t="s">
        <v>310</v>
      </c>
      <c r="F73" s="901">
        <v>42335014</v>
      </c>
      <c r="G73" s="901">
        <v>409080266</v>
      </c>
      <c r="H73" s="635"/>
      <c r="I73" s="636"/>
      <c r="J73" s="638"/>
    </row>
    <row r="74" spans="2:10" ht="15" customHeight="1">
      <c r="B74" s="21" t="s">
        <v>311</v>
      </c>
      <c r="D74" s="643"/>
      <c r="F74" s="901">
        <v>-2543186</v>
      </c>
      <c r="G74" s="901">
        <v>-95244</v>
      </c>
      <c r="H74" s="635"/>
      <c r="I74" s="636"/>
    </row>
    <row r="75" spans="2:10" ht="15" customHeight="1">
      <c r="F75" s="902"/>
      <c r="G75" s="902"/>
      <c r="H75" s="635"/>
      <c r="I75" s="636"/>
    </row>
    <row r="76" spans="2:10" ht="15" customHeight="1">
      <c r="F76" s="902"/>
      <c r="G76" s="902"/>
      <c r="H76" s="635"/>
      <c r="I76" s="636"/>
      <c r="J76" s="638"/>
    </row>
    <row r="77" spans="2:10" ht="15" customHeight="1">
      <c r="B77" s="22" t="s">
        <v>313</v>
      </c>
      <c r="C77" s="22"/>
      <c r="D77" s="640"/>
      <c r="E77" s="22"/>
      <c r="F77" s="900">
        <v>7077655613</v>
      </c>
      <c r="G77" s="900">
        <v>1923926561</v>
      </c>
      <c r="H77" s="635"/>
      <c r="I77" s="636"/>
    </row>
    <row r="78" spans="2:10" ht="15" customHeight="1">
      <c r="B78" s="22"/>
      <c r="C78" s="22"/>
      <c r="D78" s="22"/>
      <c r="E78" s="22"/>
      <c r="F78" s="900"/>
      <c r="G78" s="900"/>
      <c r="H78" s="635"/>
      <c r="I78" s="636"/>
    </row>
    <row r="79" spans="2:10" ht="15" customHeight="1">
      <c r="B79" s="22" t="s">
        <v>239</v>
      </c>
      <c r="C79" s="22"/>
      <c r="D79" s="643"/>
      <c r="E79" s="643"/>
      <c r="F79" s="901">
        <v>-545395010</v>
      </c>
      <c r="G79" s="901">
        <v>-389291868</v>
      </c>
      <c r="H79" s="635"/>
      <c r="I79" s="636"/>
    </row>
    <row r="80" spans="2:10" ht="15" customHeight="1">
      <c r="B80" s="22"/>
      <c r="C80" s="22"/>
      <c r="D80" s="22"/>
      <c r="E80" s="22"/>
      <c r="F80" s="900"/>
      <c r="G80" s="901"/>
      <c r="H80" s="635"/>
      <c r="I80" s="636"/>
    </row>
    <row r="81" spans="2:10" ht="15" customHeight="1" thickBot="1">
      <c r="B81" s="22" t="s">
        <v>314</v>
      </c>
      <c r="C81" s="22"/>
      <c r="D81" s="22"/>
      <c r="E81" s="22"/>
      <c r="F81" s="904">
        <v>6532260603</v>
      </c>
      <c r="G81" s="904">
        <v>1534634693</v>
      </c>
      <c r="H81" s="635"/>
      <c r="I81" s="636"/>
    </row>
    <row r="82" spans="2:10" ht="15" customHeight="1" thickTop="1">
      <c r="B82" s="23"/>
      <c r="F82" s="647">
        <v>-24724167820</v>
      </c>
      <c r="G82" s="648"/>
      <c r="H82" s="635"/>
      <c r="I82" s="636"/>
    </row>
    <row r="83" spans="2:10" ht="15" customHeight="1">
      <c r="F83" s="648"/>
      <c r="G83" s="648"/>
      <c r="H83" s="635"/>
      <c r="I83" s="636"/>
    </row>
    <row r="84" spans="2:10">
      <c r="B84" s="832" t="s">
        <v>972</v>
      </c>
      <c r="C84" s="832"/>
      <c r="D84" s="832"/>
      <c r="E84" s="832"/>
      <c r="F84" s="832"/>
      <c r="G84" s="832"/>
      <c r="H84" s="635"/>
      <c r="I84" s="636"/>
    </row>
    <row r="85" spans="2:10" ht="15" customHeight="1">
      <c r="H85" s="635"/>
      <c r="I85" s="636"/>
    </row>
    <row r="86" spans="2:10" ht="15" customHeight="1">
      <c r="H86" s="635"/>
      <c r="I86" s="636"/>
    </row>
    <row r="87" spans="2:10" ht="15" customHeight="1">
      <c r="H87" s="635"/>
      <c r="I87" s="636"/>
    </row>
    <row r="88" spans="2:10" ht="15" customHeight="1">
      <c r="H88" s="635"/>
      <c r="I88" s="636"/>
    </row>
    <row r="89" spans="2:10" ht="15" customHeight="1">
      <c r="H89" s="635"/>
      <c r="I89" s="636"/>
    </row>
    <row r="90" spans="2:10" ht="15" customHeight="1">
      <c r="I90" s="635"/>
      <c r="J90" s="646"/>
    </row>
    <row r="91" spans="2:10" ht="15" customHeight="1"/>
    <row r="92" spans="2:10" ht="15" customHeight="1"/>
    <row r="93" spans="2:10" ht="15" customHeight="1">
      <c r="J93" s="638"/>
    </row>
    <row r="94" spans="2:10" ht="15" customHeight="1">
      <c r="H94" s="649"/>
    </row>
    <row r="95" spans="2:10" ht="15" customHeight="1">
      <c r="B95" s="566" t="s">
        <v>1929</v>
      </c>
      <c r="C95" s="584"/>
      <c r="D95" s="1054" t="s">
        <v>2010</v>
      </c>
      <c r="E95" s="1054"/>
      <c r="F95" s="34"/>
      <c r="G95" s="538" t="s">
        <v>939</v>
      </c>
      <c r="H95" s="649"/>
    </row>
    <row r="96" spans="2:10" ht="15" customHeight="1">
      <c r="B96" s="569" t="s">
        <v>1930</v>
      </c>
      <c r="C96" s="584"/>
      <c r="D96" s="1055" t="s">
        <v>2009</v>
      </c>
      <c r="E96" s="1055"/>
      <c r="F96" s="650"/>
      <c r="G96" s="651" t="s">
        <v>940</v>
      </c>
      <c r="H96" s="649"/>
    </row>
    <row r="97" spans="2:9" ht="15" customHeight="1">
      <c r="H97" s="649"/>
    </row>
    <row r="98" spans="2:9" ht="15" customHeight="1">
      <c r="H98" s="649"/>
    </row>
    <row r="99" spans="2:9" s="17" customFormat="1">
      <c r="H99" s="246"/>
      <c r="I99" s="246"/>
    </row>
    <row r="100" spans="2:9" s="17" customFormat="1">
      <c r="H100" s="246"/>
      <c r="I100" s="246"/>
    </row>
    <row r="101" spans="2:9" s="17" customFormat="1">
      <c r="B101" s="207"/>
      <c r="H101" s="246"/>
      <c r="I101" s="246"/>
    </row>
    <row r="108" spans="2:9">
      <c r="B108" s="652"/>
    </row>
    <row r="109" spans="2:9">
      <c r="B109" s="651"/>
    </row>
    <row r="110" spans="2:9">
      <c r="B110" s="611"/>
    </row>
  </sheetData>
  <mergeCells count="6">
    <mergeCell ref="D95:E95"/>
    <mergeCell ref="D96:E96"/>
    <mergeCell ref="B3:I3"/>
    <mergeCell ref="B4:I4"/>
    <mergeCell ref="B5:I5"/>
    <mergeCell ref="B6:I6"/>
  </mergeCells>
  <hyperlinks>
    <hyperlink ref="I10" location="Índice!A1" display="Índice" xr:uid="{546507BD-ABBE-4E1F-871D-6CF99634EE75}"/>
  </hyperlinks>
  <printOptions horizontalCentered="1"/>
  <pageMargins left="0.48" right="0.39" top="0.74803149606299213" bottom="0.74803149606299213" header="0.31496062992125984" footer="0.31496062992125984"/>
  <pageSetup paperSize="9" scale="52"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9">
    <tabColor rgb="FFFF0000"/>
    <pageSetUpPr fitToPage="1"/>
  </sheetPr>
  <dimension ref="B1:Y72"/>
  <sheetViews>
    <sheetView showGridLines="0" topLeftCell="A15" zoomScale="108" zoomScaleNormal="70" zoomScaleSheetLayoutView="90" workbookViewId="0">
      <selection activeCell="E21" sqref="E21"/>
    </sheetView>
  </sheetViews>
  <sheetFormatPr baseColWidth="10" defaultColWidth="11.42578125" defaultRowHeight="15.75"/>
  <cols>
    <col min="1" max="1" width="1.85546875" style="15" customWidth="1"/>
    <col min="2" max="2" width="52.42578125" style="16" customWidth="1"/>
    <col min="3" max="3" width="17" style="16" bestFit="1" customWidth="1"/>
    <col min="4" max="4" width="10.42578125" style="16" customWidth="1"/>
    <col min="5" max="5" width="23.140625" style="16" bestFit="1" customWidth="1"/>
    <col min="6" max="6" width="2.42578125" style="16" customWidth="1"/>
    <col min="7" max="7" width="19" style="610" customWidth="1"/>
    <col min="8" max="8" width="4.140625" style="15" customWidth="1"/>
    <col min="9" max="9" width="3" style="15" customWidth="1"/>
    <col min="10" max="10" width="19.42578125" style="15" customWidth="1"/>
    <col min="11" max="11" width="5.140625" style="15" customWidth="1"/>
    <col min="12" max="12" width="25.140625" style="15" customWidth="1"/>
    <col min="13" max="13" width="19.42578125" style="15" bestFit="1" customWidth="1"/>
    <col min="14" max="14" width="11.42578125" style="15"/>
    <col min="15" max="15" width="14.140625" style="15" bestFit="1" customWidth="1"/>
    <col min="16" max="16384" width="11.42578125" style="15"/>
  </cols>
  <sheetData>
    <row r="1" spans="2:22" s="18" customFormat="1" ht="10.35" customHeight="1"/>
    <row r="2" spans="2:22" s="315" customFormat="1">
      <c r="B2" s="534"/>
      <c r="C2" s="534"/>
      <c r="D2" s="534"/>
      <c r="E2" s="534"/>
      <c r="F2" s="534"/>
      <c r="G2" s="534"/>
      <c r="H2" s="534"/>
      <c r="I2" s="534"/>
      <c r="J2" s="534"/>
      <c r="K2" s="534"/>
      <c r="L2" s="534"/>
      <c r="M2" s="534"/>
      <c r="N2" s="534"/>
      <c r="O2" s="534"/>
      <c r="P2" s="534"/>
      <c r="Q2" s="534"/>
      <c r="R2" s="534"/>
      <c r="S2" s="534"/>
      <c r="T2" s="534"/>
      <c r="U2" s="534"/>
      <c r="V2" s="534"/>
    </row>
    <row r="3" spans="2:22" s="315" customFormat="1">
      <c r="B3" s="1053"/>
      <c r="C3" s="1053"/>
      <c r="D3" s="1053"/>
      <c r="E3" s="1053"/>
      <c r="F3" s="1053"/>
      <c r="G3" s="1053"/>
      <c r="H3" s="1053"/>
      <c r="I3" s="1053"/>
      <c r="J3" s="1053"/>
      <c r="K3" s="1053"/>
    </row>
    <row r="4" spans="2:22" s="315" customFormat="1">
      <c r="B4" s="1053"/>
      <c r="C4" s="1053"/>
      <c r="D4" s="1053"/>
      <c r="E4" s="1053"/>
      <c r="F4" s="1053"/>
      <c r="G4" s="1053"/>
      <c r="H4" s="1053"/>
      <c r="I4" s="1053"/>
      <c r="J4" s="1053"/>
      <c r="K4" s="1053"/>
      <c r="L4" s="573"/>
    </row>
    <row r="5" spans="2:22" s="315" customFormat="1">
      <c r="B5" s="1053"/>
      <c r="C5" s="1053"/>
      <c r="D5" s="1053"/>
      <c r="E5" s="1053"/>
      <c r="F5" s="1053"/>
      <c r="G5" s="1053"/>
      <c r="H5" s="1053"/>
      <c r="I5" s="1053"/>
      <c r="J5" s="1053"/>
      <c r="K5" s="1053"/>
      <c r="L5" s="573"/>
    </row>
    <row r="6" spans="2:22" s="315" customFormat="1">
      <c r="B6" s="1053"/>
      <c r="C6" s="1053"/>
      <c r="D6" s="1053"/>
      <c r="E6" s="1053"/>
      <c r="F6" s="1053"/>
      <c r="G6" s="1053"/>
      <c r="H6" s="1053"/>
      <c r="I6" s="1053"/>
      <c r="J6" s="1053"/>
      <c r="K6" s="1053"/>
      <c r="L6" s="573"/>
    </row>
    <row r="7" spans="2:22" s="315" customFormat="1" ht="20.45" customHeight="1">
      <c r="B7" s="535"/>
      <c r="C7" s="535"/>
      <c r="D7" s="535"/>
      <c r="E7" s="535"/>
      <c r="F7" s="535"/>
      <c r="G7" s="535"/>
      <c r="H7" s="535"/>
      <c r="I7" s="535"/>
      <c r="J7" s="535"/>
      <c r="K7" s="535"/>
      <c r="L7" s="535"/>
      <c r="M7" s="535"/>
      <c r="N7" s="535"/>
      <c r="O7" s="535"/>
      <c r="P7" s="535"/>
      <c r="Q7" s="535"/>
      <c r="R7" s="535"/>
      <c r="S7" s="535"/>
      <c r="T7" s="535"/>
      <c r="U7" s="535"/>
      <c r="V7" s="535"/>
    </row>
    <row r="8" spans="2:22" s="18" customFormat="1">
      <c r="H8" s="15"/>
    </row>
    <row r="9" spans="2:22">
      <c r="B9" s="15"/>
      <c r="C9" s="15"/>
      <c r="D9" s="15"/>
      <c r="E9" s="15"/>
      <c r="F9" s="15"/>
      <c r="G9" s="15"/>
      <c r="J9" s="536" t="s">
        <v>9</v>
      </c>
    </row>
    <row r="10" spans="2:22">
      <c r="B10" s="1057" t="s">
        <v>696</v>
      </c>
      <c r="C10" s="1057"/>
      <c r="D10" s="1057"/>
      <c r="E10" s="1057"/>
      <c r="F10" s="1057"/>
      <c r="G10" s="1057"/>
      <c r="H10" s="1057"/>
      <c r="I10" s="574"/>
      <c r="J10" s="574"/>
      <c r="K10" s="574" t="s">
        <v>285</v>
      </c>
    </row>
    <row r="11" spans="2:22">
      <c r="B11" s="1057" t="s">
        <v>332</v>
      </c>
      <c r="C11" s="1057"/>
      <c r="D11" s="1057"/>
      <c r="E11" s="1057"/>
      <c r="F11" s="1057"/>
      <c r="G11" s="1057"/>
      <c r="H11" s="1057"/>
      <c r="I11" s="575"/>
      <c r="J11" s="575"/>
      <c r="K11" s="575"/>
    </row>
    <row r="12" spans="2:22">
      <c r="B12" s="553" t="s">
        <v>1920</v>
      </c>
      <c r="C12" s="553"/>
      <c r="D12" s="553"/>
      <c r="E12" s="553"/>
      <c r="F12" s="553"/>
      <c r="G12" s="553"/>
      <c r="H12" s="553"/>
      <c r="I12" s="575"/>
      <c r="J12" s="575"/>
      <c r="K12" s="575"/>
    </row>
    <row r="13" spans="2:22">
      <c r="B13" s="1056" t="s">
        <v>247</v>
      </c>
      <c r="C13" s="1056"/>
      <c r="D13" s="1056"/>
      <c r="E13" s="1056"/>
      <c r="F13" s="1056"/>
      <c r="G13" s="1056"/>
      <c r="H13" s="1056"/>
      <c r="I13" s="575"/>
      <c r="J13" s="575"/>
      <c r="K13" s="575"/>
    </row>
    <row r="14" spans="2:22">
      <c r="B14" s="576"/>
      <c r="C14" s="576"/>
      <c r="D14" s="576"/>
      <c r="E14" s="576"/>
      <c r="F14" s="576"/>
      <c r="G14" s="17"/>
      <c r="H14" s="16"/>
    </row>
    <row r="15" spans="2:22">
      <c r="B15" s="577"/>
      <c r="C15" s="577"/>
      <c r="D15" s="577"/>
      <c r="E15" s="578"/>
      <c r="F15" s="578"/>
      <c r="G15" s="578">
        <v>45657</v>
      </c>
      <c r="H15" s="578"/>
      <c r="I15" s="578"/>
      <c r="J15" s="579">
        <v>45291</v>
      </c>
    </row>
    <row r="16" spans="2:22" s="330" customFormat="1" ht="31.5" customHeight="1">
      <c r="B16" s="1059" t="s">
        <v>333</v>
      </c>
      <c r="C16" s="1059"/>
      <c r="D16" s="1059"/>
      <c r="E16" s="580"/>
      <c r="F16" s="580"/>
      <c r="G16" s="580"/>
      <c r="H16" s="580"/>
      <c r="I16" s="580"/>
      <c r="J16" s="581"/>
    </row>
    <row r="17" spans="2:25" s="584" customFormat="1">
      <c r="B17" s="582" t="s">
        <v>334</v>
      </c>
      <c r="C17" s="582"/>
      <c r="D17" s="582"/>
      <c r="E17" s="583"/>
      <c r="F17" s="583"/>
      <c r="G17" s="905">
        <v>8807237672</v>
      </c>
      <c r="H17" s="905"/>
      <c r="I17" s="905"/>
      <c r="J17" s="905">
        <v>6310013165</v>
      </c>
      <c r="K17" s="17"/>
    </row>
    <row r="18" spans="2:25" s="584" customFormat="1">
      <c r="B18" s="582" t="s">
        <v>335</v>
      </c>
      <c r="C18" s="582"/>
      <c r="D18" s="582"/>
      <c r="E18" s="583"/>
      <c r="F18" s="583"/>
      <c r="G18" s="901">
        <v>-6458736667</v>
      </c>
      <c r="H18" s="905"/>
      <c r="I18" s="905"/>
      <c r="J18" s="901">
        <v>-4222464365</v>
      </c>
      <c r="L18" s="645"/>
      <c r="M18" s="645"/>
      <c r="N18" s="645"/>
      <c r="O18" s="645"/>
      <c r="P18" s="645"/>
      <c r="Q18" s="645"/>
      <c r="R18" s="645"/>
      <c r="S18" s="645"/>
      <c r="T18" s="17"/>
      <c r="U18" s="17"/>
      <c r="V18" s="17"/>
      <c r="W18" s="17"/>
      <c r="X18" s="17"/>
      <c r="Y18" s="17"/>
    </row>
    <row r="19" spans="2:25" s="584" customFormat="1" ht="31.5" customHeight="1">
      <c r="B19" s="1058" t="s">
        <v>336</v>
      </c>
      <c r="C19" s="1058"/>
      <c r="D19" s="1058"/>
      <c r="E19" s="585"/>
      <c r="F19" s="585"/>
      <c r="G19" s="906">
        <v>2348501005</v>
      </c>
      <c r="H19" s="906"/>
      <c r="I19" s="906"/>
      <c r="J19" s="906">
        <v>2087548800</v>
      </c>
      <c r="L19" s="17"/>
      <c r="M19" s="17"/>
      <c r="N19" s="17"/>
      <c r="O19" s="17"/>
      <c r="P19" s="17"/>
      <c r="Q19" s="17"/>
      <c r="R19" s="17"/>
      <c r="S19" s="17"/>
      <c r="T19" s="17"/>
      <c r="U19" s="17"/>
      <c r="V19" s="17"/>
      <c r="W19" s="17"/>
      <c r="X19" s="17"/>
      <c r="Y19" s="17"/>
    </row>
    <row r="20" spans="2:25" s="584" customFormat="1">
      <c r="B20" s="586" t="s">
        <v>337</v>
      </c>
      <c r="C20" s="586"/>
      <c r="D20" s="586"/>
      <c r="E20" s="585"/>
      <c r="F20" s="585"/>
      <c r="G20" s="907">
        <v>0</v>
      </c>
      <c r="H20" s="907"/>
      <c r="I20" s="907"/>
      <c r="J20" s="907">
        <v>0</v>
      </c>
      <c r="L20" s="17"/>
      <c r="M20" s="17"/>
      <c r="N20" s="17"/>
      <c r="O20" s="17"/>
      <c r="P20" s="17"/>
      <c r="Q20" s="17"/>
      <c r="R20" s="17"/>
      <c r="S20" s="17"/>
      <c r="T20" s="17"/>
      <c r="U20" s="17"/>
      <c r="V20" s="17"/>
      <c r="W20" s="17"/>
      <c r="X20" s="17"/>
      <c r="Y20" s="17"/>
    </row>
    <row r="21" spans="2:25" s="584" customFormat="1">
      <c r="B21" s="582" t="s">
        <v>338</v>
      </c>
      <c r="C21" s="582"/>
      <c r="D21" s="586"/>
      <c r="E21" s="585"/>
      <c r="F21" s="585"/>
      <c r="G21" s="908">
        <v>0</v>
      </c>
      <c r="H21" s="908"/>
      <c r="I21" s="908"/>
      <c r="J21" s="908">
        <v>0</v>
      </c>
      <c r="L21" s="17"/>
      <c r="M21" s="17"/>
      <c r="N21" s="17"/>
      <c r="O21" s="17"/>
      <c r="P21" s="17"/>
      <c r="Q21" s="17"/>
      <c r="R21" s="17"/>
      <c r="S21" s="17"/>
      <c r="T21" s="17"/>
      <c r="U21" s="17"/>
      <c r="V21" s="17"/>
      <c r="W21" s="17"/>
      <c r="X21" s="17"/>
      <c r="Y21" s="17"/>
    </row>
    <row r="22" spans="2:25" s="584" customFormat="1">
      <c r="B22" s="586" t="s">
        <v>339</v>
      </c>
      <c r="C22" s="586"/>
      <c r="D22" s="586"/>
      <c r="E22" s="585"/>
      <c r="F22" s="585"/>
      <c r="G22" s="900">
        <v>-4787047767.5046358</v>
      </c>
      <c r="H22" s="900"/>
      <c r="I22" s="900"/>
      <c r="J22" s="900">
        <v>-4462253041.9701109</v>
      </c>
      <c r="L22" s="17"/>
      <c r="M22" s="17"/>
      <c r="N22" s="17"/>
      <c r="O22" s="17"/>
      <c r="P22" s="17"/>
      <c r="Q22" s="17"/>
      <c r="R22" s="17"/>
      <c r="S22" s="17"/>
      <c r="T22" s="17"/>
      <c r="U22" s="17"/>
      <c r="V22" s="17"/>
      <c r="W22" s="17"/>
      <c r="X22" s="17"/>
      <c r="Y22" s="17"/>
    </row>
    <row r="23" spans="2:25" s="584" customFormat="1">
      <c r="B23" s="582" t="s">
        <v>340</v>
      </c>
      <c r="C23" s="582"/>
      <c r="D23" s="586"/>
      <c r="E23" s="583"/>
      <c r="F23" s="583"/>
      <c r="G23" s="901">
        <v>-4787047767.5046358</v>
      </c>
      <c r="H23" s="901"/>
      <c r="I23" s="901"/>
      <c r="J23" s="901">
        <v>-4462253041.9701109</v>
      </c>
      <c r="K23" s="587"/>
      <c r="L23" s="645"/>
      <c r="M23" s="645"/>
      <c r="N23" s="645"/>
      <c r="O23" s="645"/>
      <c r="P23" s="645"/>
      <c r="Q23" s="17"/>
      <c r="R23" s="17"/>
      <c r="S23" s="17"/>
      <c r="T23" s="17"/>
      <c r="U23" s="17"/>
      <c r="V23" s="17"/>
      <c r="W23" s="17"/>
      <c r="X23" s="17"/>
      <c r="Y23" s="17"/>
    </row>
    <row r="24" spans="2:25" s="584" customFormat="1" ht="18" customHeight="1">
      <c r="B24" s="1058" t="s">
        <v>341</v>
      </c>
      <c r="C24" s="1058"/>
      <c r="D24" s="1058"/>
      <c r="E24" s="585"/>
      <c r="F24" s="585"/>
      <c r="G24" s="900">
        <v>-2438546762.5046358</v>
      </c>
      <c r="H24" s="900"/>
      <c r="I24" s="900"/>
      <c r="J24" s="900">
        <v>-2374704241.9701109</v>
      </c>
      <c r="K24" s="587"/>
      <c r="L24" s="17"/>
      <c r="M24" s="17"/>
      <c r="N24" s="17"/>
      <c r="O24" s="17"/>
      <c r="P24" s="17"/>
      <c r="Q24" s="17"/>
      <c r="R24" s="17"/>
      <c r="S24" s="17"/>
      <c r="T24" s="17"/>
      <c r="U24" s="17"/>
      <c r="V24" s="17"/>
      <c r="W24" s="17"/>
      <c r="X24" s="17"/>
      <c r="Y24" s="17"/>
    </row>
    <row r="25" spans="2:25" s="584" customFormat="1">
      <c r="B25" s="582" t="s">
        <v>157</v>
      </c>
      <c r="C25" s="582"/>
      <c r="D25" s="586"/>
      <c r="E25" s="583"/>
      <c r="F25" s="583"/>
      <c r="G25" s="901">
        <v>-389291868</v>
      </c>
      <c r="H25" s="901"/>
      <c r="I25" s="901"/>
      <c r="J25" s="901">
        <v>-339612721</v>
      </c>
      <c r="K25" s="587"/>
      <c r="L25" s="17"/>
      <c r="M25" s="17"/>
      <c r="N25" s="17"/>
      <c r="O25" s="17"/>
      <c r="P25" s="17"/>
      <c r="Q25" s="17"/>
      <c r="R25" s="17"/>
      <c r="S25" s="17"/>
      <c r="T25" s="17"/>
      <c r="U25" s="17"/>
      <c r="V25" s="17"/>
      <c r="W25" s="17"/>
      <c r="X25" s="17"/>
      <c r="Y25" s="17"/>
    </row>
    <row r="26" spans="2:25" s="584" customFormat="1">
      <c r="B26" s="586" t="s">
        <v>342</v>
      </c>
      <c r="C26" s="586"/>
      <c r="D26" s="586"/>
      <c r="E26" s="585"/>
      <c r="F26" s="585"/>
      <c r="G26" s="900">
        <v>-2827838630.5046358</v>
      </c>
      <c r="H26" s="900"/>
      <c r="I26" s="900"/>
      <c r="J26" s="900">
        <v>-2714316962.9701109</v>
      </c>
      <c r="K26" s="587"/>
      <c r="L26" s="17"/>
      <c r="M26" s="17"/>
      <c r="N26" s="17"/>
      <c r="O26" s="17"/>
      <c r="P26" s="17"/>
      <c r="Q26" s="17"/>
      <c r="R26" s="17"/>
      <c r="S26" s="17"/>
      <c r="T26" s="17"/>
      <c r="U26" s="17"/>
      <c r="V26" s="17"/>
      <c r="W26" s="17"/>
      <c r="X26" s="17"/>
      <c r="Y26" s="17"/>
    </row>
    <row r="27" spans="2:25" s="584" customFormat="1">
      <c r="B27" s="586"/>
      <c r="C27" s="586"/>
      <c r="D27" s="586"/>
      <c r="E27" s="585"/>
      <c r="F27" s="585"/>
      <c r="G27" s="906"/>
      <c r="H27" s="906"/>
      <c r="I27" s="906"/>
      <c r="J27" s="906"/>
      <c r="K27" s="587"/>
      <c r="L27" s="17"/>
      <c r="M27" s="17"/>
      <c r="N27" s="17"/>
      <c r="O27" s="17"/>
      <c r="P27" s="17"/>
      <c r="Q27" s="17"/>
      <c r="R27" s="17"/>
      <c r="S27" s="17"/>
      <c r="T27" s="17"/>
      <c r="U27" s="17"/>
      <c r="V27" s="17"/>
      <c r="W27" s="17"/>
      <c r="X27" s="17"/>
      <c r="Y27" s="17"/>
    </row>
    <row r="28" spans="2:25" s="584" customFormat="1" ht="31.5" customHeight="1">
      <c r="B28" s="1059" t="s">
        <v>343</v>
      </c>
      <c r="C28" s="1059"/>
      <c r="D28" s="1059"/>
      <c r="E28" s="588"/>
      <c r="F28" s="588"/>
      <c r="G28" s="909"/>
      <c r="H28" s="909"/>
      <c r="I28" s="909"/>
      <c r="J28" s="909"/>
      <c r="K28" s="587"/>
      <c r="L28" s="17"/>
      <c r="M28" s="17"/>
      <c r="N28" s="17"/>
      <c r="O28" s="17"/>
      <c r="P28" s="17"/>
      <c r="Q28" s="17"/>
      <c r="R28" s="17"/>
      <c r="S28" s="17"/>
      <c r="T28" s="17"/>
      <c r="U28" s="17"/>
      <c r="V28" s="17"/>
      <c r="W28" s="17"/>
      <c r="X28" s="17"/>
      <c r="Y28" s="17"/>
    </row>
    <row r="29" spans="2:25" s="584" customFormat="1">
      <c r="B29" s="589" t="s">
        <v>344</v>
      </c>
      <c r="C29" s="589"/>
      <c r="D29" s="586"/>
      <c r="E29" s="583"/>
      <c r="F29" s="583"/>
      <c r="G29" s="908">
        <v>0</v>
      </c>
      <c r="H29" s="908"/>
      <c r="I29" s="908"/>
      <c r="J29" s="908">
        <v>0</v>
      </c>
      <c r="K29" s="587"/>
      <c r="L29" s="17"/>
      <c r="M29" s="17"/>
      <c r="N29" s="17"/>
      <c r="O29" s="17"/>
      <c r="P29" s="17"/>
      <c r="Q29" s="17"/>
      <c r="R29" s="17"/>
      <c r="S29" s="17"/>
      <c r="T29" s="17"/>
      <c r="U29" s="17"/>
      <c r="V29" s="17"/>
      <c r="W29" s="17"/>
      <c r="X29" s="17"/>
      <c r="Y29" s="17"/>
    </row>
    <row r="30" spans="2:25" s="584" customFormat="1">
      <c r="B30" s="589" t="s">
        <v>254</v>
      </c>
      <c r="C30" s="589"/>
      <c r="D30" s="586"/>
      <c r="E30" s="583"/>
      <c r="F30" s="583"/>
      <c r="G30" s="905">
        <v>32806909297</v>
      </c>
      <c r="H30" s="905"/>
      <c r="I30" s="905"/>
      <c r="J30" s="905">
        <v>2074529388</v>
      </c>
      <c r="K30" s="587"/>
      <c r="L30" s="17"/>
      <c r="M30" s="17"/>
      <c r="N30" s="17"/>
      <c r="O30" s="17"/>
      <c r="P30" s="17"/>
      <c r="Q30" s="17"/>
      <c r="R30" s="17"/>
      <c r="S30" s="17"/>
      <c r="T30" s="17"/>
      <c r="U30" s="17"/>
      <c r="V30" s="17"/>
      <c r="W30" s="17"/>
      <c r="X30" s="17"/>
      <c r="Y30" s="17"/>
    </row>
    <row r="31" spans="2:25" s="584" customFormat="1">
      <c r="B31" s="589" t="s">
        <v>345</v>
      </c>
      <c r="C31" s="589"/>
      <c r="D31" s="586"/>
      <c r="E31" s="583"/>
      <c r="F31" s="583"/>
      <c r="G31" s="908">
        <v>0</v>
      </c>
      <c r="H31" s="908"/>
      <c r="I31" s="908"/>
      <c r="J31" s="908">
        <v>0</v>
      </c>
      <c r="K31" s="587"/>
      <c r="L31" s="17"/>
      <c r="M31" s="17"/>
      <c r="N31" s="17"/>
      <c r="O31" s="17"/>
      <c r="P31" s="17"/>
      <c r="Q31" s="17"/>
      <c r="R31" s="17"/>
      <c r="S31" s="17"/>
      <c r="T31" s="17"/>
      <c r="U31" s="17"/>
      <c r="V31" s="17"/>
      <c r="W31" s="17"/>
      <c r="X31" s="17"/>
      <c r="Y31" s="17"/>
    </row>
    <row r="32" spans="2:25" s="584" customFormat="1">
      <c r="B32" s="582" t="s">
        <v>346</v>
      </c>
      <c r="C32" s="582"/>
      <c r="D32" s="582"/>
      <c r="E32" s="583"/>
      <c r="F32" s="583"/>
      <c r="G32" s="901">
        <v>-2036037176</v>
      </c>
      <c r="H32" s="905"/>
      <c r="I32" s="905"/>
      <c r="J32" s="901">
        <v>-45459103</v>
      </c>
      <c r="K32" s="587"/>
      <c r="L32" s="645"/>
      <c r="M32" s="645"/>
      <c r="N32" s="645"/>
      <c r="O32" s="645"/>
      <c r="P32" s="645"/>
      <c r="Q32" s="645"/>
      <c r="R32" s="645"/>
      <c r="S32" s="645"/>
      <c r="T32" s="17"/>
      <c r="U32" s="17"/>
      <c r="V32" s="17"/>
      <c r="W32" s="17"/>
      <c r="X32" s="17"/>
      <c r="Y32" s="17"/>
    </row>
    <row r="33" spans="2:25" s="17" customFormat="1">
      <c r="B33" s="207" t="s">
        <v>1931</v>
      </c>
      <c r="C33" s="207"/>
      <c r="D33" s="207"/>
      <c r="E33" s="707"/>
      <c r="F33" s="707"/>
      <c r="G33" s="901">
        <v>-1620155552</v>
      </c>
      <c r="H33" s="905"/>
      <c r="I33" s="905"/>
      <c r="J33" s="908">
        <v>0</v>
      </c>
      <c r="K33" s="719"/>
      <c r="L33" s="645"/>
      <c r="M33" s="645"/>
      <c r="N33" s="645"/>
      <c r="O33" s="645"/>
      <c r="P33" s="645"/>
      <c r="Q33" s="645"/>
      <c r="R33" s="645"/>
      <c r="S33" s="645"/>
    </row>
    <row r="34" spans="2:25" s="584" customFormat="1" ht="18" customHeight="1">
      <c r="B34" s="1061" t="s">
        <v>347</v>
      </c>
      <c r="C34" s="1061"/>
      <c r="D34" s="1061"/>
      <c r="E34" s="583"/>
      <c r="F34" s="583"/>
      <c r="G34" s="908">
        <v>0</v>
      </c>
      <c r="H34" s="905"/>
      <c r="I34" s="905"/>
      <c r="J34" s="905">
        <v>3491331651</v>
      </c>
      <c r="K34" s="587"/>
      <c r="L34" s="645"/>
      <c r="M34" s="726"/>
      <c r="N34" s="645"/>
      <c r="O34" s="645"/>
      <c r="P34" s="645"/>
      <c r="Q34" s="645"/>
      <c r="R34" s="645"/>
      <c r="S34" s="645"/>
      <c r="T34" s="17"/>
      <c r="U34" s="17"/>
      <c r="V34" s="17"/>
      <c r="W34" s="17"/>
      <c r="X34" s="17"/>
      <c r="Y34" s="17"/>
    </row>
    <row r="35" spans="2:25" s="584" customFormat="1">
      <c r="B35" s="582" t="s">
        <v>348</v>
      </c>
      <c r="C35" s="582"/>
      <c r="D35" s="582"/>
      <c r="E35" s="583"/>
      <c r="F35" s="583"/>
      <c r="G35" s="905">
        <v>13128312525</v>
      </c>
      <c r="H35" s="905"/>
      <c r="I35" s="905"/>
      <c r="J35" s="905">
        <v>9397578023</v>
      </c>
      <c r="L35" s="17"/>
      <c r="M35" s="17"/>
      <c r="N35" s="17"/>
      <c r="O35" s="17"/>
      <c r="P35" s="17"/>
      <c r="Q35" s="17"/>
      <c r="R35" s="17"/>
      <c r="S35" s="17"/>
      <c r="T35" s="17"/>
      <c r="U35" s="17"/>
      <c r="V35" s="17"/>
      <c r="W35" s="17"/>
      <c r="X35" s="17"/>
      <c r="Y35" s="17"/>
    </row>
    <row r="36" spans="2:25" s="584" customFormat="1" ht="15.6" customHeight="1">
      <c r="B36" s="582" t="s">
        <v>349</v>
      </c>
      <c r="C36" s="582"/>
      <c r="D36" s="582"/>
      <c r="E36" s="583"/>
      <c r="F36" s="583"/>
      <c r="G36" s="908">
        <v>0</v>
      </c>
      <c r="H36" s="905"/>
      <c r="I36" s="905"/>
      <c r="J36" s="908">
        <v>0</v>
      </c>
      <c r="L36" s="17"/>
      <c r="M36" s="17"/>
      <c r="N36" s="17"/>
      <c r="O36" s="17"/>
      <c r="P36" s="17"/>
      <c r="Q36" s="17"/>
      <c r="R36" s="17"/>
      <c r="S36" s="17"/>
      <c r="T36" s="17"/>
      <c r="U36" s="17"/>
      <c r="V36" s="17"/>
      <c r="W36" s="17"/>
      <c r="X36" s="17"/>
      <c r="Y36" s="17"/>
    </row>
    <row r="37" spans="2:25" s="584" customFormat="1">
      <c r="B37" s="582" t="s">
        <v>350</v>
      </c>
      <c r="C37" s="582"/>
      <c r="D37" s="582"/>
      <c r="E37" s="583"/>
      <c r="F37" s="583"/>
      <c r="G37" s="908">
        <v>0</v>
      </c>
      <c r="H37" s="908"/>
      <c r="I37" s="908"/>
      <c r="J37" s="908">
        <v>0</v>
      </c>
      <c r="L37" s="17"/>
      <c r="M37" s="17"/>
      <c r="N37" s="17"/>
      <c r="O37" s="17"/>
      <c r="P37" s="17"/>
      <c r="Q37" s="17"/>
      <c r="R37" s="17"/>
      <c r="S37" s="17"/>
      <c r="T37" s="17"/>
      <c r="U37" s="17"/>
      <c r="V37" s="17"/>
      <c r="W37" s="17"/>
      <c r="X37" s="17"/>
      <c r="Y37" s="17"/>
    </row>
    <row r="38" spans="2:25" s="584" customFormat="1">
      <c r="B38" s="590" t="s">
        <v>351</v>
      </c>
      <c r="C38" s="586"/>
      <c r="D38" s="586"/>
      <c r="E38" s="585"/>
      <c r="F38" s="585"/>
      <c r="G38" s="906">
        <v>42279029094</v>
      </c>
      <c r="H38" s="906"/>
      <c r="I38" s="906"/>
      <c r="J38" s="906">
        <v>14917979959</v>
      </c>
      <c r="L38" s="17"/>
      <c r="M38" s="17"/>
      <c r="N38" s="17"/>
      <c r="O38" s="17"/>
      <c r="P38" s="17"/>
      <c r="Q38" s="17"/>
      <c r="R38" s="17"/>
      <c r="S38" s="17"/>
      <c r="T38" s="17"/>
      <c r="U38" s="17"/>
      <c r="V38" s="17"/>
      <c r="W38" s="17"/>
      <c r="X38" s="17"/>
      <c r="Y38" s="17"/>
    </row>
    <row r="39" spans="2:25" s="584" customFormat="1" ht="7.5" customHeight="1">
      <c r="B39" s="586"/>
      <c r="C39" s="586"/>
      <c r="D39" s="586"/>
      <c r="E39" s="583"/>
      <c r="F39" s="583"/>
      <c r="G39" s="905"/>
      <c r="H39" s="905"/>
      <c r="I39" s="905"/>
      <c r="J39" s="905"/>
      <c r="L39" s="17"/>
      <c r="M39" s="17"/>
      <c r="N39" s="17"/>
      <c r="O39" s="17"/>
      <c r="P39" s="17"/>
      <c r="Q39" s="17"/>
      <c r="R39" s="17"/>
      <c r="S39" s="17"/>
      <c r="T39" s="17"/>
      <c r="U39" s="17"/>
      <c r="V39" s="17"/>
      <c r="W39" s="17"/>
      <c r="X39" s="17"/>
      <c r="Y39" s="17"/>
    </row>
    <row r="40" spans="2:25" s="584" customFormat="1" ht="31.5" customHeight="1">
      <c r="B40" s="1059" t="s">
        <v>352</v>
      </c>
      <c r="C40" s="1059"/>
      <c r="D40" s="1059"/>
      <c r="E40" s="583"/>
      <c r="F40" s="583"/>
      <c r="G40" s="905"/>
      <c r="H40" s="905"/>
      <c r="I40" s="905"/>
      <c r="J40" s="905"/>
      <c r="L40" s="17"/>
      <c r="M40" s="17"/>
      <c r="N40" s="17"/>
      <c r="O40" s="17"/>
      <c r="P40" s="17"/>
      <c r="Q40" s="17"/>
      <c r="R40" s="17"/>
      <c r="S40" s="17"/>
      <c r="T40" s="17"/>
      <c r="U40" s="17"/>
      <c r="V40" s="17"/>
      <c r="W40" s="17"/>
      <c r="X40" s="17"/>
      <c r="Y40" s="17"/>
    </row>
    <row r="41" spans="2:25" s="584" customFormat="1">
      <c r="B41" s="582" t="s">
        <v>353</v>
      </c>
      <c r="C41" s="582"/>
      <c r="D41" s="582"/>
      <c r="E41" s="583"/>
      <c r="F41" s="583"/>
      <c r="G41" s="908">
        <v>0</v>
      </c>
      <c r="H41" s="905"/>
      <c r="I41" s="905"/>
      <c r="J41" s="908">
        <v>0</v>
      </c>
      <c r="L41" s="17"/>
      <c r="M41" s="17"/>
      <c r="N41" s="17"/>
      <c r="O41" s="17"/>
      <c r="P41" s="17"/>
      <c r="Q41" s="17"/>
      <c r="R41" s="17"/>
      <c r="S41" s="17"/>
      <c r="T41" s="17"/>
      <c r="U41" s="17"/>
      <c r="V41" s="17"/>
      <c r="W41" s="17"/>
      <c r="X41" s="17"/>
      <c r="Y41" s="17"/>
    </row>
    <row r="42" spans="2:25" s="584" customFormat="1">
      <c r="B42" s="582" t="s">
        <v>354</v>
      </c>
      <c r="C42" s="582"/>
      <c r="D42" s="582"/>
      <c r="E42" s="583"/>
      <c r="F42" s="583"/>
      <c r="G42" s="901">
        <v>-42221888556</v>
      </c>
      <c r="H42" s="905"/>
      <c r="I42" s="905"/>
      <c r="J42" s="905">
        <v>28056401</v>
      </c>
      <c r="L42" s="727"/>
      <c r="M42" s="17"/>
      <c r="N42" s="17"/>
      <c r="O42" s="17"/>
      <c r="P42" s="17"/>
      <c r="Q42" s="17"/>
      <c r="R42" s="17"/>
      <c r="S42" s="17"/>
      <c r="T42" s="17"/>
      <c r="U42" s="17"/>
      <c r="V42" s="17"/>
      <c r="W42" s="17"/>
      <c r="X42" s="17"/>
      <c r="Y42" s="17"/>
    </row>
    <row r="43" spans="2:25" s="584" customFormat="1">
      <c r="B43" s="582" t="s">
        <v>355</v>
      </c>
      <c r="C43" s="582"/>
      <c r="D43" s="582"/>
      <c r="E43" s="583"/>
      <c r="F43" s="583"/>
      <c r="G43" s="908">
        <v>0</v>
      </c>
      <c r="H43" s="905"/>
      <c r="I43" s="905"/>
      <c r="J43" s="908">
        <v>0</v>
      </c>
      <c r="K43" s="591"/>
      <c r="L43" s="17"/>
      <c r="M43" s="17"/>
      <c r="N43" s="17"/>
      <c r="O43" s="17"/>
      <c r="P43" s="17"/>
      <c r="Q43" s="17"/>
      <c r="R43" s="17"/>
      <c r="S43" s="17"/>
      <c r="T43" s="17"/>
      <c r="U43" s="17"/>
      <c r="V43" s="17"/>
      <c r="W43" s="17"/>
      <c r="X43" s="17"/>
      <c r="Y43" s="17"/>
    </row>
    <row r="44" spans="2:25" s="584" customFormat="1">
      <c r="B44" s="582" t="s">
        <v>356</v>
      </c>
      <c r="C44" s="582"/>
      <c r="D44" s="582"/>
      <c r="E44" s="583"/>
      <c r="F44" s="583"/>
      <c r="G44" s="901">
        <v>-7428416163</v>
      </c>
      <c r="H44" s="905"/>
      <c r="I44" s="905"/>
      <c r="J44" s="901">
        <v>-226256344</v>
      </c>
      <c r="K44" s="592"/>
      <c r="L44" s="645"/>
      <c r="M44" s="645"/>
      <c r="N44" s="645"/>
      <c r="O44" s="645"/>
      <c r="P44" s="645"/>
      <c r="Q44" s="645"/>
      <c r="R44" s="645"/>
      <c r="S44" s="645"/>
      <c r="T44" s="645"/>
      <c r="U44" s="645"/>
      <c r="V44" s="645"/>
      <c r="W44" s="645"/>
      <c r="X44" s="645"/>
      <c r="Y44" s="645"/>
    </row>
    <row r="45" spans="2:25" s="584" customFormat="1">
      <c r="B45" s="586" t="s">
        <v>357</v>
      </c>
      <c r="C45" s="586"/>
      <c r="D45" s="586"/>
      <c r="E45" s="585"/>
      <c r="F45" s="585"/>
      <c r="G45" s="900">
        <v>-49650304719</v>
      </c>
      <c r="H45" s="906"/>
      <c r="I45" s="906"/>
      <c r="J45" s="900">
        <v>-198199943</v>
      </c>
      <c r="K45" s="592"/>
      <c r="L45" s="21"/>
      <c r="M45" s="601"/>
      <c r="N45" s="601"/>
      <c r="O45" s="17"/>
      <c r="P45" s="17"/>
      <c r="Q45" s="17"/>
      <c r="R45" s="17"/>
      <c r="S45" s="17"/>
      <c r="T45" s="17"/>
      <c r="U45" s="17"/>
      <c r="V45" s="17"/>
      <c r="W45" s="17"/>
      <c r="X45" s="17"/>
      <c r="Y45" s="17"/>
    </row>
    <row r="46" spans="2:25" s="584" customFormat="1" ht="9.6" customHeight="1">
      <c r="B46" s="586"/>
      <c r="C46" s="586"/>
      <c r="D46" s="586"/>
      <c r="E46" s="585"/>
      <c r="F46" s="585"/>
      <c r="G46" s="906"/>
      <c r="H46" s="906"/>
      <c r="I46" s="906"/>
      <c r="J46" s="909"/>
      <c r="K46" s="592"/>
      <c r="L46" s="601"/>
      <c r="M46" s="601"/>
      <c r="N46" s="601"/>
      <c r="O46" s="17"/>
      <c r="P46" s="17"/>
      <c r="Q46" s="17"/>
      <c r="R46" s="17"/>
      <c r="S46" s="17"/>
      <c r="T46" s="17"/>
      <c r="U46" s="17"/>
      <c r="V46" s="17"/>
      <c r="W46" s="17"/>
      <c r="X46" s="17"/>
      <c r="Y46" s="17"/>
    </row>
    <row r="47" spans="2:25" s="584" customFormat="1">
      <c r="B47" s="582" t="s">
        <v>358</v>
      </c>
      <c r="C47" s="582"/>
      <c r="D47" s="582"/>
      <c r="E47" s="583"/>
      <c r="F47" s="583"/>
      <c r="G47" s="905">
        <v>374295595</v>
      </c>
      <c r="H47" s="905"/>
      <c r="I47" s="905"/>
      <c r="J47" s="901">
        <v>-143395827</v>
      </c>
      <c r="K47" s="592"/>
      <c r="L47" s="1064"/>
      <c r="M47" s="1064"/>
      <c r="N47" s="1064"/>
      <c r="O47" s="1064"/>
      <c r="P47" s="1064"/>
      <c r="Q47" s="1064"/>
      <c r="R47" s="1064"/>
      <c r="S47" s="1064"/>
      <c r="T47" s="1064"/>
      <c r="U47" s="17"/>
      <c r="V47" s="17"/>
      <c r="W47" s="17"/>
      <c r="X47" s="17"/>
      <c r="Y47" s="17"/>
    </row>
    <row r="48" spans="2:25" s="584" customFormat="1" ht="13.35" customHeight="1">
      <c r="B48" s="582"/>
      <c r="C48" s="582"/>
      <c r="D48" s="582"/>
      <c r="E48" s="583"/>
      <c r="F48" s="583"/>
      <c r="G48" s="905"/>
      <c r="H48" s="905"/>
      <c r="I48" s="905"/>
      <c r="J48" s="905"/>
      <c r="K48" s="592"/>
      <c r="L48" s="1064"/>
      <c r="M48" s="1064"/>
      <c r="N48" s="1064"/>
      <c r="O48" s="1064"/>
      <c r="P48" s="1064"/>
      <c r="Q48" s="1064"/>
      <c r="R48" s="1064"/>
      <c r="S48" s="1064"/>
      <c r="T48" s="1064"/>
      <c r="U48" s="17"/>
      <c r="V48" s="17"/>
      <c r="W48" s="17"/>
      <c r="X48" s="17"/>
      <c r="Y48" s="17"/>
    </row>
    <row r="49" spans="2:25" s="584" customFormat="1" ht="18" customHeight="1">
      <c r="B49" s="1058" t="s">
        <v>359</v>
      </c>
      <c r="C49" s="1058"/>
      <c r="D49" s="1058"/>
      <c r="E49" s="585"/>
      <c r="F49" s="585"/>
      <c r="G49" s="900">
        <v>-9824818660</v>
      </c>
      <c r="H49" s="906"/>
      <c r="I49" s="906"/>
      <c r="J49" s="906">
        <v>11862067226.029888</v>
      </c>
      <c r="L49" s="21"/>
      <c r="M49" s="601"/>
      <c r="N49" s="601"/>
      <c r="O49" s="17"/>
      <c r="P49" s="17"/>
      <c r="Q49" s="17"/>
      <c r="R49" s="17"/>
      <c r="S49" s="17"/>
      <c r="T49" s="17"/>
      <c r="U49" s="17"/>
      <c r="V49" s="17"/>
      <c r="W49" s="17"/>
      <c r="X49" s="17"/>
      <c r="Y49" s="17"/>
    </row>
    <row r="50" spans="2:25" s="584" customFormat="1">
      <c r="B50" s="586" t="s">
        <v>360</v>
      </c>
      <c r="C50" s="586"/>
      <c r="D50" s="586"/>
      <c r="E50" s="583"/>
      <c r="F50" s="583"/>
      <c r="G50" s="905">
        <v>13212503831.4</v>
      </c>
      <c r="H50" s="905"/>
      <c r="I50" s="905"/>
      <c r="J50" s="905">
        <v>1350436605</v>
      </c>
      <c r="L50" s="595"/>
      <c r="M50" s="593"/>
      <c r="N50" s="593"/>
    </row>
    <row r="51" spans="2:25" s="584" customFormat="1">
      <c r="B51" s="586" t="s">
        <v>361</v>
      </c>
      <c r="C51" s="586"/>
      <c r="D51" s="586"/>
      <c r="E51" s="585"/>
      <c r="F51" s="585"/>
      <c r="G51" s="906">
        <v>3387685170.8953648</v>
      </c>
      <c r="H51" s="906"/>
      <c r="I51" s="906"/>
      <c r="J51" s="906">
        <v>13212503831.029888</v>
      </c>
      <c r="L51" s="596"/>
      <c r="M51" s="596"/>
      <c r="N51" s="593"/>
      <c r="O51" s="592"/>
    </row>
    <row r="52" spans="2:25" s="584" customFormat="1">
      <c r="B52" s="586"/>
      <c r="C52" s="586"/>
      <c r="D52" s="586"/>
      <c r="E52" s="597"/>
      <c r="F52" s="597"/>
      <c r="G52" s="833"/>
      <c r="H52" s="833"/>
      <c r="I52" s="833"/>
      <c r="J52" s="833"/>
      <c r="L52" s="598"/>
      <c r="N52" s="593"/>
    </row>
    <row r="53" spans="2:25" s="17" customFormat="1">
      <c r="B53" s="599"/>
      <c r="J53" s="600"/>
      <c r="L53" s="601"/>
    </row>
    <row r="54" spans="2:25" s="17" customFormat="1" ht="9" customHeight="1">
      <c r="B54" s="599"/>
      <c r="J54" s="600"/>
      <c r="L54" s="601"/>
    </row>
    <row r="55" spans="2:25" s="17" customFormat="1">
      <c r="B55" s="1060" t="s">
        <v>972</v>
      </c>
      <c r="C55" s="1060"/>
      <c r="D55" s="1060"/>
      <c r="E55" s="1060"/>
      <c r="F55" s="1060"/>
      <c r="G55" s="1060"/>
      <c r="J55" s="603"/>
      <c r="K55" s="603"/>
      <c r="L55" s="601"/>
    </row>
    <row r="56" spans="2:25" s="17" customFormat="1">
      <c r="B56" s="602"/>
      <c r="C56" s="602"/>
      <c r="D56" s="602"/>
      <c r="E56" s="602"/>
      <c r="F56" s="602"/>
      <c r="G56" s="602"/>
      <c r="J56" s="603"/>
      <c r="K56" s="603"/>
      <c r="L56" s="601"/>
    </row>
    <row r="57" spans="2:25" s="17" customFormat="1">
      <c r="B57" s="602"/>
      <c r="C57" s="602"/>
      <c r="D57" s="602"/>
      <c r="E57" s="602"/>
      <c r="F57" s="602"/>
      <c r="G57" s="602"/>
      <c r="J57" s="603"/>
      <c r="K57" s="603"/>
      <c r="L57" s="601"/>
    </row>
    <row r="58" spans="2:25">
      <c r="E58" s="15"/>
      <c r="F58" s="15"/>
      <c r="G58" s="15"/>
      <c r="J58" s="604"/>
      <c r="K58" s="604"/>
      <c r="L58" s="604"/>
    </row>
    <row r="59" spans="2:25">
      <c r="E59" s="533"/>
      <c r="F59" s="533"/>
      <c r="G59" s="15"/>
      <c r="H59" s="16"/>
      <c r="J59" s="17"/>
    </row>
    <row r="60" spans="2:25">
      <c r="E60" s="15"/>
      <c r="F60" s="15"/>
      <c r="G60" s="15"/>
      <c r="H60" s="16"/>
      <c r="J60" s="17"/>
    </row>
    <row r="61" spans="2:25" s="330" customFormat="1">
      <c r="B61" s="566" t="s">
        <v>1929</v>
      </c>
      <c r="D61" s="1062" t="s">
        <v>2010</v>
      </c>
      <c r="E61" s="1062"/>
      <c r="F61" s="605"/>
      <c r="J61" s="606" t="s">
        <v>939</v>
      </c>
    </row>
    <row r="62" spans="2:25" s="330" customFormat="1">
      <c r="B62" s="569" t="s">
        <v>1930</v>
      </c>
      <c r="D62" s="1063" t="s">
        <v>2009</v>
      </c>
      <c r="E62" s="1063"/>
      <c r="F62" s="607"/>
      <c r="J62" s="572" t="s">
        <v>940</v>
      </c>
    </row>
    <row r="63" spans="2:25" s="330" customFormat="1">
      <c r="B63" s="608"/>
      <c r="C63" s="608"/>
      <c r="D63" s="608"/>
      <c r="E63" s="608"/>
      <c r="F63" s="608"/>
      <c r="G63" s="609"/>
    </row>
    <row r="70" spans="2:2">
      <c r="B70" s="567"/>
    </row>
    <row r="71" spans="2:2">
      <c r="B71" s="570"/>
    </row>
    <row r="72" spans="2:2">
      <c r="B72" s="552"/>
    </row>
  </sheetData>
  <customSheetViews>
    <customSheetView guid="{F3648BCD-1CED-4BBB-AE63-37BDB925883F}" scale="80" showGridLines="0" fitToPage="1" hiddenRows="1">
      <pane ySplit="7" topLeftCell="A25" activePane="bottomLeft" state="frozen"/>
      <selection pane="bottomLeft" activeCell="B2" sqref="B2:G44"/>
      <pageMargins left="0" right="0" top="0" bottom="0" header="0" footer="0"/>
      <pageSetup paperSize="9" scale="71" fitToHeight="0" orientation="portrait" r:id="rId1"/>
    </customSheetView>
    <customSheetView guid="{5FCC9217-B3E9-4B91-A943-5F21728EBEE9}" scale="80" showPageBreaks="1" showGridLines="0" fitToPage="1" printArea="1" hiddenRows="1">
      <pane ySplit="7" topLeftCell="A33" activePane="bottomLeft" state="frozen"/>
      <selection pane="bottomLeft" activeCell="B7" sqref="B7:F42"/>
      <pageMargins left="0" right="0" top="0" bottom="0" header="0" footer="0"/>
      <pageSetup paperSize="9" scale="71" fitToHeight="0" orientation="portrait" r:id="rId2"/>
    </customSheetView>
    <customSheetView guid="{7015FC6D-0680-4B00-AA0E-B83DA1D0B666}" scale="80" showPageBreaks="1" showGridLines="0" fitToPage="1" printArea="1" hiddenRows="1">
      <pane ySplit="7" topLeftCell="A25" activePane="bottomLeft" state="frozen"/>
      <selection pane="bottomLeft" activeCell="B2" sqref="B2:G44"/>
      <pageMargins left="0" right="0" top="0" bottom="0" header="0" footer="0"/>
      <pageSetup paperSize="9" scale="71" fitToHeight="0" orientation="portrait" r:id="rId3"/>
    </customSheetView>
    <customSheetView guid="{B9F63820-5C32-455A-BC9D-0BE84D6B0867}" scale="80" showGridLines="0" fitToPage="1" hiddenRows="1" state="hidden">
      <pane ySplit="7" topLeftCell="A25" activePane="bottomLeft" state="frozen"/>
      <selection pane="bottomLeft" activeCell="B2" sqref="B2:G44"/>
      <pageMargins left="0" right="0" top="0" bottom="0" header="0" footer="0"/>
      <pageSetup paperSize="9" scale="71" fitToHeight="0" orientation="portrait" r:id="rId4"/>
    </customSheetView>
  </customSheetViews>
  <mergeCells count="18">
    <mergeCell ref="D61:E61"/>
    <mergeCell ref="D62:E62"/>
    <mergeCell ref="L47:T48"/>
    <mergeCell ref="B3:K3"/>
    <mergeCell ref="B4:K4"/>
    <mergeCell ref="B5:K5"/>
    <mergeCell ref="B6:K6"/>
    <mergeCell ref="B10:H10"/>
    <mergeCell ref="B13:H13"/>
    <mergeCell ref="B11:H11"/>
    <mergeCell ref="B49:D49"/>
    <mergeCell ref="B16:D16"/>
    <mergeCell ref="B55:G55"/>
    <mergeCell ref="B19:D19"/>
    <mergeCell ref="B24:D24"/>
    <mergeCell ref="B34:D34"/>
    <mergeCell ref="B40:D40"/>
    <mergeCell ref="B28:D28"/>
  </mergeCells>
  <hyperlinks>
    <hyperlink ref="J9" location="INDICE!A1" display="Índice" xr:uid="{2923E5CC-2033-4C69-824A-361139E57F5F}"/>
  </hyperlinks>
  <pageMargins left="0.7" right="0.7" top="0.75" bottom="0.75" header="0.3" footer="0.3"/>
  <pageSetup paperSize="9" scale="25" fitToHeight="0" orientation="portrait" r:id="rId5"/>
  <drawing r:id="rId6"/>
  <legacy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D8B10-42DA-454C-9C73-2E502D30CCA5}">
  <sheetPr>
    <tabColor rgb="FF006699"/>
  </sheetPr>
  <dimension ref="B1:R73"/>
  <sheetViews>
    <sheetView zoomScale="80" zoomScaleNormal="80" workbookViewId="0">
      <pane xSplit="5" ySplit="2" topLeftCell="J3" activePane="bottomRight" state="frozen"/>
      <selection pane="topRight" activeCell="F1" sqref="F1"/>
      <selection pane="bottomLeft" activeCell="A3" sqref="A3"/>
      <selection pane="bottomRight" activeCell="D22" sqref="D22"/>
    </sheetView>
  </sheetViews>
  <sheetFormatPr baseColWidth="10" defaultColWidth="11.42578125" defaultRowHeight="12.75" outlineLevelCol="1"/>
  <cols>
    <col min="1" max="1" width="11.42578125" style="267"/>
    <col min="2" max="2" width="57.85546875" style="267" bestFit="1" customWidth="1"/>
    <col min="3" max="3" width="19.140625" style="268" customWidth="1"/>
    <col min="4" max="4" width="17.28515625" style="268" customWidth="1"/>
    <col min="5" max="5" width="17.42578125" style="267" bestFit="1" customWidth="1"/>
    <col min="6" max="6" width="13.28515625" style="267" customWidth="1" outlineLevel="1"/>
    <col min="7" max="8" width="12.28515625" style="267" customWidth="1" outlineLevel="1"/>
    <col min="9" max="9" width="11.42578125" style="267" customWidth="1" outlineLevel="1"/>
    <col min="10" max="10" width="17.42578125" style="267" bestFit="1" customWidth="1" outlineLevel="1"/>
    <col min="11" max="11" width="18.85546875" style="267" customWidth="1" outlineLevel="1"/>
    <col min="12" max="12" width="16.140625" style="269" customWidth="1" outlineLevel="1"/>
    <col min="13" max="13" width="13.42578125" style="267" customWidth="1" outlineLevel="1"/>
    <col min="14" max="14" width="17.42578125" style="270" bestFit="1" customWidth="1"/>
    <col min="15" max="15" width="50.7109375" style="267" bestFit="1" customWidth="1"/>
    <col min="16" max="17" width="11.42578125" style="267"/>
    <col min="18" max="18" width="13.85546875" style="267" hidden="1" customWidth="1"/>
    <col min="19" max="16384" width="11.42578125" style="267"/>
  </cols>
  <sheetData>
    <row r="1" spans="2:18">
      <c r="L1" s="269" t="s">
        <v>942</v>
      </c>
    </row>
    <row r="2" spans="2:18" s="271" customFormat="1">
      <c r="C2" s="272">
        <v>45657</v>
      </c>
      <c r="D2" s="272">
        <v>45291</v>
      </c>
      <c r="E2" s="273" t="s">
        <v>943</v>
      </c>
      <c r="G2" s="271" t="s">
        <v>944</v>
      </c>
      <c r="I2" s="271" t="s">
        <v>577</v>
      </c>
      <c r="J2" s="271" t="s">
        <v>945</v>
      </c>
      <c r="K2" s="271" t="s">
        <v>946</v>
      </c>
      <c r="L2" s="274" t="s">
        <v>947</v>
      </c>
      <c r="N2" s="275"/>
    </row>
    <row r="3" spans="2:18">
      <c r="B3" s="276" t="s">
        <v>948</v>
      </c>
      <c r="C3" s="268">
        <f>+BG!D18</f>
        <v>3387685171</v>
      </c>
      <c r="D3" s="268">
        <f>+BG!F18</f>
        <v>13212503831</v>
      </c>
      <c r="E3" s="277">
        <f>+C3-D3</f>
        <v>-9824818660</v>
      </c>
      <c r="N3" s="278">
        <f>SUM(E3:M3)</f>
        <v>-9824818660</v>
      </c>
    </row>
    <row r="4" spans="2:18">
      <c r="B4" s="276" t="s">
        <v>254</v>
      </c>
      <c r="C4" s="268">
        <f>+BG!D23-C5</f>
        <v>127938542557</v>
      </c>
      <c r="D4" s="268">
        <f>+BG!F23</f>
        <v>154796964287</v>
      </c>
      <c r="E4" s="277">
        <f>+C4-D4</f>
        <v>-26858421730</v>
      </c>
      <c r="J4" s="706">
        <v>-595660217</v>
      </c>
      <c r="K4" s="269"/>
      <c r="N4" s="278">
        <f>SUM(E4:M4)</f>
        <v>-27454081947</v>
      </c>
      <c r="O4" s="267" t="s">
        <v>254</v>
      </c>
      <c r="R4" s="277">
        <f>-N4-N38</f>
        <v>27946006608</v>
      </c>
    </row>
    <row r="5" spans="2:18">
      <c r="B5" s="276" t="s">
        <v>1946</v>
      </c>
      <c r="C5" s="268">
        <f>+BG!D26</f>
        <v>2623317317</v>
      </c>
      <c r="D5" s="268">
        <v>0</v>
      </c>
      <c r="E5" s="277">
        <f>+C5-D5</f>
        <v>2623317317</v>
      </c>
      <c r="J5" s="706">
        <v>-255282950</v>
      </c>
      <c r="K5" s="269"/>
      <c r="N5" s="278">
        <f t="shared" ref="N5:N13" si="0">SUM(E5:M5)</f>
        <v>2368034367</v>
      </c>
      <c r="O5" s="267" t="s">
        <v>348</v>
      </c>
      <c r="R5" s="277"/>
    </row>
    <row r="6" spans="2:18">
      <c r="B6" s="276" t="s">
        <v>428</v>
      </c>
      <c r="C6" s="268">
        <f>+BG!D31</f>
        <v>1320788370.2727301</v>
      </c>
      <c r="D6" s="268">
        <f>+BG!F31</f>
        <v>1126607064</v>
      </c>
      <c r="E6" s="277">
        <f t="shared" ref="E6:E13" si="1">+C6-D6</f>
        <v>194181306.27273011</v>
      </c>
      <c r="L6" s="269">
        <v>0</v>
      </c>
      <c r="N6" s="278">
        <f>SUM(E6:M6)</f>
        <v>194181306.27273011</v>
      </c>
      <c r="O6" s="267" t="s">
        <v>340</v>
      </c>
      <c r="R6" s="277">
        <f>-N6-N13</f>
        <v>-178104417.27273011</v>
      </c>
    </row>
    <row r="7" spans="2:18">
      <c r="B7" s="276" t="s">
        <v>949</v>
      </c>
      <c r="C7" s="293">
        <f>+BG!D37-'BALANCE GENERAL final'!G102</f>
        <v>-315205874</v>
      </c>
      <c r="D7" s="293">
        <f>+BG!F37</f>
        <v>319426697</v>
      </c>
      <c r="E7" s="277">
        <f t="shared" ref="E7:E12" si="2">+C7-D7</f>
        <v>-634632571</v>
      </c>
      <c r="F7" s="277"/>
      <c r="K7" s="277"/>
      <c r="L7" s="289"/>
      <c r="N7" s="278">
        <f>SUM(E7:M7)</f>
        <v>-634632571</v>
      </c>
      <c r="O7" s="267" t="s">
        <v>340</v>
      </c>
      <c r="R7" s="277"/>
    </row>
    <row r="8" spans="2:18">
      <c r="B8" s="276" t="s">
        <v>1932</v>
      </c>
      <c r="C8" s="293">
        <f>+'BALANCE GENERAL final'!G102</f>
        <v>1620155552</v>
      </c>
      <c r="D8" s="293">
        <v>0</v>
      </c>
      <c r="E8" s="277">
        <f>+C8-D8</f>
        <v>1620155552</v>
      </c>
      <c r="F8" s="277"/>
      <c r="K8" s="277"/>
      <c r="L8" s="289"/>
      <c r="N8" s="278">
        <f>SUM(E8:M8)</f>
        <v>1620155552</v>
      </c>
      <c r="O8" s="267" t="s">
        <v>1931</v>
      </c>
      <c r="R8" s="277"/>
    </row>
    <row r="9" spans="2:18">
      <c r="B9" s="276" t="s">
        <v>272</v>
      </c>
      <c r="C9" s="293">
        <f>+BG!D45-C10</f>
        <v>18612768816</v>
      </c>
      <c r="D9" s="293">
        <f>+BG!F45</f>
        <v>13594877084</v>
      </c>
      <c r="E9" s="277">
        <f t="shared" si="2"/>
        <v>5017891732</v>
      </c>
      <c r="F9" s="277"/>
      <c r="K9" s="277"/>
      <c r="L9" s="289"/>
      <c r="N9" s="278">
        <f t="shared" ref="N9:N12" si="3">SUM(E9:M9)</f>
        <v>5017891732</v>
      </c>
      <c r="O9" s="267" t="s">
        <v>347</v>
      </c>
      <c r="R9" s="277"/>
    </row>
    <row r="10" spans="2:18">
      <c r="B10" s="276" t="s">
        <v>1933</v>
      </c>
      <c r="C10" s="293">
        <f>+BG!D39+BG!D40</f>
        <v>764154544</v>
      </c>
      <c r="D10" s="293">
        <v>0</v>
      </c>
      <c r="E10" s="277">
        <f t="shared" si="2"/>
        <v>764154544</v>
      </c>
      <c r="F10" s="277"/>
      <c r="K10" s="277"/>
      <c r="L10" s="289"/>
      <c r="N10" s="278">
        <f t="shared" si="3"/>
        <v>764154544</v>
      </c>
      <c r="O10" s="267" t="s">
        <v>254</v>
      </c>
      <c r="R10" s="277"/>
    </row>
    <row r="11" spans="2:18">
      <c r="B11" s="276" t="s">
        <v>189</v>
      </c>
      <c r="C11" s="293">
        <f>+BG!D49</f>
        <v>685303094</v>
      </c>
      <c r="D11" s="293">
        <f>+BG!F49</f>
        <v>677353589</v>
      </c>
      <c r="E11" s="277">
        <f t="shared" si="2"/>
        <v>7949505</v>
      </c>
      <c r="F11" s="277"/>
      <c r="K11" s="277"/>
      <c r="L11" s="289"/>
      <c r="N11" s="278">
        <f t="shared" si="3"/>
        <v>7949505</v>
      </c>
      <c r="O11" s="267" t="s">
        <v>346</v>
      </c>
      <c r="R11" s="277"/>
    </row>
    <row r="12" spans="2:18">
      <c r="B12" s="276" t="s">
        <v>952</v>
      </c>
      <c r="C12" s="293">
        <f>+BG!D53</f>
        <v>1871924957</v>
      </c>
      <c r="D12" s="293">
        <f>+BG!F53</f>
        <v>679750462</v>
      </c>
      <c r="E12" s="277">
        <f t="shared" si="2"/>
        <v>1192174495</v>
      </c>
      <c r="F12" s="277"/>
      <c r="K12" s="277"/>
      <c r="L12" s="289"/>
      <c r="N12" s="278">
        <f t="shared" si="3"/>
        <v>1192174495</v>
      </c>
      <c r="O12" s="267" t="s">
        <v>346</v>
      </c>
    </row>
    <row r="13" spans="2:18">
      <c r="B13" s="276" t="s">
        <v>951</v>
      </c>
      <c r="C13" s="279">
        <f>+BG!D61</f>
        <v>12374918</v>
      </c>
      <c r="D13" s="279">
        <f>+BG!F61</f>
        <v>28451807</v>
      </c>
      <c r="E13" s="280">
        <f t="shared" si="1"/>
        <v>-16076889</v>
      </c>
      <c r="F13" s="280"/>
      <c r="G13" s="281"/>
      <c r="H13" s="281"/>
      <c r="I13" s="281"/>
      <c r="J13" s="281"/>
      <c r="K13" s="280"/>
      <c r="L13" s="282"/>
      <c r="M13" s="281"/>
      <c r="N13" s="283">
        <f t="shared" si="0"/>
        <v>-16076889</v>
      </c>
      <c r="O13" s="267" t="s">
        <v>340</v>
      </c>
    </row>
    <row r="14" spans="2:18" s="284" customFormat="1">
      <c r="C14" s="285">
        <f t="shared" ref="C14:N14" si="4">SUM(C3:C13)</f>
        <v>158521809422.27274</v>
      </c>
      <c r="D14" s="285">
        <f t="shared" si="4"/>
        <v>184435934821</v>
      </c>
      <c r="E14" s="286">
        <f t="shared" si="4"/>
        <v>-25914125398.727264</v>
      </c>
      <c r="F14" s="286">
        <f t="shared" si="4"/>
        <v>0</v>
      </c>
      <c r="G14" s="286">
        <f t="shared" si="4"/>
        <v>0</v>
      </c>
      <c r="H14" s="286">
        <f t="shared" si="4"/>
        <v>0</v>
      </c>
      <c r="I14" s="286">
        <f t="shared" si="4"/>
        <v>0</v>
      </c>
      <c r="J14" s="286">
        <f t="shared" si="4"/>
        <v>-850943167</v>
      </c>
      <c r="K14" s="286">
        <f t="shared" si="4"/>
        <v>0</v>
      </c>
      <c r="L14" s="287">
        <f t="shared" si="4"/>
        <v>0</v>
      </c>
      <c r="M14" s="286">
        <f t="shared" si="4"/>
        <v>0</v>
      </c>
      <c r="N14" s="288">
        <f t="shared" si="4"/>
        <v>-26765068565.727272</v>
      </c>
      <c r="O14" s="267"/>
    </row>
    <row r="15" spans="2:18">
      <c r="C15" s="268">
        <f>+BG!D68-C14</f>
        <v>0</v>
      </c>
      <c r="D15" s="268">
        <f>+BG!F68-D14</f>
        <v>0</v>
      </c>
    </row>
    <row r="17" spans="2:18">
      <c r="B17" s="276" t="s">
        <v>250</v>
      </c>
      <c r="C17" s="268">
        <f>-BG!J18</f>
        <v>-2199766484.909091</v>
      </c>
      <c r="D17" s="268">
        <f>-BG!L18+1</f>
        <v>-4413172718.1409998</v>
      </c>
      <c r="E17" s="277">
        <f t="shared" ref="E17:E32" si="5">+C17-D17</f>
        <v>2213406233.2319088</v>
      </c>
      <c r="L17" s="269">
        <v>0</v>
      </c>
      <c r="N17" s="278">
        <f>SUM(E17:M17)</f>
        <v>2213406233.2319088</v>
      </c>
      <c r="O17" s="267" t="s">
        <v>340</v>
      </c>
      <c r="R17" s="277">
        <f>-N17-N49</f>
        <v>-1862550474.2319088</v>
      </c>
    </row>
    <row r="18" spans="2:18">
      <c r="B18" s="276" t="s">
        <v>953</v>
      </c>
      <c r="C18" s="268">
        <f>-BG!J23</f>
        <v>-62785495338</v>
      </c>
      <c r="D18" s="268">
        <f>-BG!L23</f>
        <v>-62742</v>
      </c>
      <c r="E18" s="277">
        <f t="shared" si="5"/>
        <v>-62785432596</v>
      </c>
      <c r="L18" s="289"/>
      <c r="N18" s="278">
        <f t="shared" ref="N18:N32" si="6">SUM(E18:M18)</f>
        <v>-62785432596</v>
      </c>
      <c r="O18" s="267" t="s">
        <v>354</v>
      </c>
      <c r="R18" s="277">
        <f>-N18-N50-N51-N52</f>
        <v>67881786163</v>
      </c>
    </row>
    <row r="19" spans="2:18">
      <c r="B19" s="276" t="s">
        <v>955</v>
      </c>
      <c r="C19" s="268">
        <f>-BG!J32</f>
        <v>-545395010</v>
      </c>
      <c r="D19" s="268">
        <f>-BG!L32</f>
        <v>-389291868</v>
      </c>
      <c r="E19" s="277">
        <f t="shared" si="5"/>
        <v>-156103142</v>
      </c>
      <c r="L19" s="289"/>
      <c r="N19" s="278">
        <f t="shared" si="6"/>
        <v>-156103142</v>
      </c>
      <c r="O19" s="267" t="s">
        <v>157</v>
      </c>
      <c r="R19" s="277"/>
    </row>
    <row r="20" spans="2:18">
      <c r="B20" s="276" t="s">
        <v>954</v>
      </c>
      <c r="C20" s="268">
        <f>-(+BG!J33+BG!J34)</f>
        <v>-161504032</v>
      </c>
      <c r="D20" s="268">
        <f>-BG!L31-D19</f>
        <v>-124682117</v>
      </c>
      <c r="E20" s="277">
        <f t="shared" si="5"/>
        <v>-36821915</v>
      </c>
      <c r="F20" s="277"/>
      <c r="H20" s="277"/>
      <c r="L20" s="289"/>
      <c r="M20" s="277"/>
      <c r="N20" s="278">
        <f t="shared" si="6"/>
        <v>-36821915</v>
      </c>
      <c r="O20" s="267" t="s">
        <v>340</v>
      </c>
      <c r="R20" s="277">
        <f>-N39</f>
        <v>1897927502</v>
      </c>
    </row>
    <row r="21" spans="2:18">
      <c r="B21" s="276" t="s">
        <v>266</v>
      </c>
      <c r="C21" s="268">
        <f>-BG!J37-C24-C25-BG!J35-C22-C23</f>
        <v>-148528003</v>
      </c>
      <c r="D21" s="268">
        <f>-BG!L38</f>
        <v>-627858447</v>
      </c>
      <c r="E21" s="277">
        <f t="shared" si="5"/>
        <v>479330444</v>
      </c>
      <c r="F21" s="277"/>
      <c r="H21" s="277"/>
      <c r="L21" s="289"/>
      <c r="M21" s="277"/>
      <c r="N21" s="278">
        <f>SUM(E21:M21)</f>
        <v>479330444</v>
      </c>
      <c r="O21" s="267" t="s">
        <v>340</v>
      </c>
      <c r="R21" s="277"/>
    </row>
    <row r="22" spans="2:18">
      <c r="B22" s="276" t="s">
        <v>1945</v>
      </c>
      <c r="C22" s="268">
        <f>-BG!J39-C23</f>
        <v>-40850814</v>
      </c>
      <c r="D22" s="268">
        <v>-584067403</v>
      </c>
      <c r="E22" s="277">
        <f>+C22-D22</f>
        <v>543216589</v>
      </c>
      <c r="F22" s="277"/>
      <c r="H22" s="277"/>
      <c r="L22" s="289"/>
      <c r="M22" s="277"/>
      <c r="N22" s="278">
        <f>SUM(E22:M22)</f>
        <v>543216589</v>
      </c>
      <c r="O22" s="267" t="s">
        <v>356</v>
      </c>
      <c r="R22" s="277"/>
    </row>
    <row r="23" spans="2:18">
      <c r="B23" s="276" t="s">
        <v>1944</v>
      </c>
      <c r="C23" s="268">
        <f>+'BALANCE GENERAL final'!G187+'BALANCE GENERAL final'!G188+'BALANCE GENERAL final'!G189+'BALANCE GENERAL final'!G192+'BALANCE GENERAL final'!G183</f>
        <v>-35620978336</v>
      </c>
      <c r="D23" s="268">
        <v>-145161748715</v>
      </c>
      <c r="E23" s="277">
        <f>+C23-D23</f>
        <v>109540770379</v>
      </c>
      <c r="F23" s="277"/>
      <c r="H23" s="277"/>
      <c r="L23" s="289"/>
      <c r="M23" s="277"/>
      <c r="N23" s="278">
        <f>SUM(E23:M23)</f>
        <v>109540770379</v>
      </c>
      <c r="O23" s="267" t="s">
        <v>354</v>
      </c>
      <c r="R23" s="277"/>
    </row>
    <row r="24" spans="2:18" s="708" customFormat="1" ht="15.6" customHeight="1">
      <c r="B24" s="709" t="s">
        <v>1934</v>
      </c>
      <c r="C24" s="290">
        <f>-+'Nota 5'!C515</f>
        <v>-16152102789</v>
      </c>
      <c r="D24" s="290">
        <v>0</v>
      </c>
      <c r="E24" s="711">
        <f t="shared" si="5"/>
        <v>-16152102789</v>
      </c>
      <c r="F24" s="711"/>
      <c r="H24" s="711"/>
      <c r="L24" s="720"/>
      <c r="M24" s="711"/>
      <c r="N24" s="711">
        <f t="shared" si="6"/>
        <v>-16152102789</v>
      </c>
      <c r="O24" s="708" t="s">
        <v>254</v>
      </c>
      <c r="P24" s="708" t="s">
        <v>254</v>
      </c>
      <c r="Q24" s="708" t="s">
        <v>254</v>
      </c>
      <c r="R24" s="711"/>
    </row>
    <row r="25" spans="2:18">
      <c r="B25" s="276" t="s">
        <v>1935</v>
      </c>
      <c r="C25" s="268">
        <f>-(+'Nota 5'!C503+'Nota 5'!C506+'Nota 5'!C513+BG!J35)</f>
        <v>-1199877200</v>
      </c>
      <c r="D25" s="268">
        <v>0</v>
      </c>
      <c r="E25" s="277">
        <f t="shared" si="5"/>
        <v>-1199877200</v>
      </c>
      <c r="F25" s="277"/>
      <c r="H25" s="277"/>
      <c r="L25" s="289"/>
      <c r="M25" s="277"/>
      <c r="N25" s="278">
        <f t="shared" si="6"/>
        <v>-1199877200</v>
      </c>
      <c r="O25" s="267" t="s">
        <v>335</v>
      </c>
      <c r="R25" s="277"/>
    </row>
    <row r="26" spans="2:18">
      <c r="B26" s="276" t="s">
        <v>953</v>
      </c>
      <c r="C26" s="268">
        <v>0</v>
      </c>
      <c r="D26" s="268">
        <v>0</v>
      </c>
      <c r="E26" s="277">
        <f t="shared" si="5"/>
        <v>0</v>
      </c>
      <c r="F26" s="277"/>
      <c r="H26" s="277"/>
      <c r="L26" s="289"/>
      <c r="M26" s="277"/>
      <c r="N26" s="278">
        <f t="shared" si="6"/>
        <v>0</v>
      </c>
      <c r="O26" s="267" t="s">
        <v>354</v>
      </c>
      <c r="R26" s="277"/>
    </row>
    <row r="27" spans="2:18">
      <c r="B27" s="276" t="s">
        <v>518</v>
      </c>
      <c r="C27" s="268">
        <f>-VPN!E23</f>
        <v>-32487000000</v>
      </c>
      <c r="D27" s="268">
        <f>-VPN!E16</f>
        <v>-30000000000</v>
      </c>
      <c r="E27" s="277">
        <f t="shared" si="5"/>
        <v>-2487000000</v>
      </c>
      <c r="F27" s="277"/>
      <c r="H27" s="277"/>
      <c r="L27" s="289"/>
      <c r="M27" s="277"/>
      <c r="N27" s="278">
        <f t="shared" si="6"/>
        <v>-2487000000</v>
      </c>
      <c r="R27" s="277"/>
    </row>
    <row r="28" spans="2:18">
      <c r="B28" s="276" t="s">
        <v>990</v>
      </c>
      <c r="C28" s="268">
        <f>-+VPN!D23</f>
        <v>-139773</v>
      </c>
      <c r="D28" s="268">
        <f>-+VPN!H16</f>
        <v>-1029236813</v>
      </c>
      <c r="E28" s="277">
        <f t="shared" si="5"/>
        <v>1029097040</v>
      </c>
      <c r="F28" s="277"/>
      <c r="H28" s="277"/>
      <c r="L28" s="289"/>
      <c r="M28" s="277"/>
      <c r="N28" s="278">
        <f t="shared" si="6"/>
        <v>1029097040</v>
      </c>
      <c r="R28" s="277"/>
    </row>
    <row r="29" spans="2:18">
      <c r="B29" s="253" t="s">
        <v>902</v>
      </c>
      <c r="C29" s="268">
        <f>+'BALANCE GENERAL final'!G257</f>
        <v>-253000000</v>
      </c>
      <c r="D29" s="268">
        <f>-+VPN!F23</f>
        <v>-253000000</v>
      </c>
      <c r="E29" s="277">
        <f t="shared" si="5"/>
        <v>0</v>
      </c>
      <c r="F29" s="277"/>
      <c r="H29" s="277"/>
      <c r="L29" s="289"/>
      <c r="M29" s="277"/>
      <c r="N29" s="278">
        <f t="shared" si="6"/>
        <v>0</v>
      </c>
      <c r="R29" s="277"/>
    </row>
    <row r="30" spans="2:18">
      <c r="B30" s="253" t="s">
        <v>904</v>
      </c>
      <c r="C30" s="268">
        <f>-+VPN!G23</f>
        <v>-394911038.67000002</v>
      </c>
      <c r="D30" s="268">
        <f>-VPN!G16</f>
        <v>-318179304</v>
      </c>
      <c r="E30" s="277">
        <f t="shared" si="5"/>
        <v>-76731734.670000017</v>
      </c>
      <c r="F30" s="277"/>
      <c r="H30" s="277"/>
      <c r="L30" s="289"/>
      <c r="M30" s="277"/>
      <c r="N30" s="278">
        <f t="shared" si="6"/>
        <v>-76731734.670000017</v>
      </c>
      <c r="R30" s="277"/>
    </row>
    <row r="31" spans="2:18">
      <c r="B31" s="276" t="s">
        <v>950</v>
      </c>
      <c r="C31" s="268">
        <v>0</v>
      </c>
      <c r="D31" s="290">
        <f>-VPN!J24</f>
        <v>0</v>
      </c>
      <c r="E31" s="277">
        <f t="shared" si="5"/>
        <v>0</v>
      </c>
      <c r="F31" s="277"/>
      <c r="H31" s="277"/>
      <c r="L31" s="289"/>
      <c r="M31" s="277"/>
      <c r="N31" s="278">
        <f t="shared" si="6"/>
        <v>0</v>
      </c>
    </row>
    <row r="32" spans="2:18">
      <c r="B32" s="276" t="s">
        <v>331</v>
      </c>
      <c r="C32" s="279">
        <f>-+VPN!L22</f>
        <v>-6532260603</v>
      </c>
      <c r="D32" s="291">
        <f>-VPN!K16</f>
        <v>-1534634693.4000001</v>
      </c>
      <c r="E32" s="277">
        <f t="shared" si="5"/>
        <v>-4997625909.6000004</v>
      </c>
      <c r="F32" s="280"/>
      <c r="G32" s="280">
        <v>0</v>
      </c>
      <c r="H32" s="280">
        <v>0</v>
      </c>
      <c r="I32" s="280">
        <v>0</v>
      </c>
      <c r="J32" s="280">
        <v>0</v>
      </c>
      <c r="K32" s="280">
        <v>0</v>
      </c>
      <c r="L32" s="280">
        <v>0</v>
      </c>
      <c r="M32" s="280">
        <v>0</v>
      </c>
      <c r="N32" s="278">
        <f t="shared" si="6"/>
        <v>-4997625909.6000004</v>
      </c>
      <c r="O32" s="296">
        <f>+N32-N57</f>
        <v>-8048647005.6000004</v>
      </c>
    </row>
    <row r="33" spans="2:15" s="284" customFormat="1">
      <c r="C33" s="285">
        <f>SUM(C17:C32)</f>
        <v>-158521809421.5791</v>
      </c>
      <c r="D33" s="285">
        <f>SUM(D17:D32)</f>
        <v>-184435934820.54099</v>
      </c>
      <c r="E33" s="286">
        <f t="shared" ref="E33:N33" si="7">SUM(E17:E32)</f>
        <v>25914125398.961914</v>
      </c>
      <c r="F33" s="286">
        <f t="shared" si="7"/>
        <v>0</v>
      </c>
      <c r="G33" s="286">
        <f t="shared" si="7"/>
        <v>0</v>
      </c>
      <c r="H33" s="286">
        <f t="shared" si="7"/>
        <v>0</v>
      </c>
      <c r="I33" s="286">
        <f t="shared" si="7"/>
        <v>0</v>
      </c>
      <c r="J33" s="286">
        <f t="shared" si="7"/>
        <v>0</v>
      </c>
      <c r="K33" s="286">
        <f t="shared" si="7"/>
        <v>0</v>
      </c>
      <c r="L33" s="287">
        <f t="shared" si="7"/>
        <v>0</v>
      </c>
      <c r="M33" s="286">
        <f t="shared" si="7"/>
        <v>0</v>
      </c>
      <c r="N33" s="288">
        <f t="shared" si="7"/>
        <v>25914125398.961914</v>
      </c>
      <c r="O33" s="267"/>
    </row>
    <row r="34" spans="2:15">
      <c r="C34" s="268">
        <f>+C33+C14</f>
        <v>0.693634033203125</v>
      </c>
      <c r="D34" s="268">
        <f>+D33+D14</f>
        <v>0.459014892578125</v>
      </c>
      <c r="E34" s="277">
        <f>+E14+E33</f>
        <v>0.234649658203125</v>
      </c>
      <c r="F34" s="277">
        <f>+F14+F33</f>
        <v>0</v>
      </c>
      <c r="L34" s="269">
        <f>+L14+L33</f>
        <v>0</v>
      </c>
      <c r="N34" s="278">
        <f>+N33+N14</f>
        <v>-850943166.76535797</v>
      </c>
    </row>
    <row r="36" spans="2:15">
      <c r="N36" s="278"/>
    </row>
    <row r="38" spans="2:15">
      <c r="B38" s="267" t="s">
        <v>213</v>
      </c>
      <c r="C38" s="268">
        <f>-EERR!F20</f>
        <v>-491924661</v>
      </c>
      <c r="L38" s="269">
        <v>0</v>
      </c>
      <c r="N38" s="718">
        <f t="shared" ref="N38:N69" si="8">SUM(C38:M38)</f>
        <v>-491924661</v>
      </c>
      <c r="O38" s="267" t="s">
        <v>334</v>
      </c>
    </row>
    <row r="39" spans="2:15">
      <c r="B39" s="276" t="s">
        <v>214</v>
      </c>
      <c r="C39" s="268">
        <f>-EERR!F21</f>
        <v>-1897927502</v>
      </c>
      <c r="K39" s="277"/>
      <c r="N39" s="718">
        <f t="shared" si="8"/>
        <v>-1897927502</v>
      </c>
      <c r="O39" s="267" t="s">
        <v>334</v>
      </c>
    </row>
    <row r="40" spans="2:15">
      <c r="B40" s="276" t="s">
        <v>288</v>
      </c>
      <c r="C40" s="268" t="e">
        <f>-EERR!#REF!</f>
        <v>#REF!</v>
      </c>
      <c r="I40" s="277">
        <f>+I13</f>
        <v>0</v>
      </c>
      <c r="J40" s="277"/>
      <c r="N40" s="718" t="e">
        <f t="shared" si="8"/>
        <v>#REF!</v>
      </c>
      <c r="O40" s="267" t="s">
        <v>334</v>
      </c>
    </row>
    <row r="41" spans="2:15">
      <c r="B41" s="276" t="s">
        <v>289</v>
      </c>
      <c r="C41" s="268" t="e">
        <f>-EERR!#REF!</f>
        <v>#REF!</v>
      </c>
      <c r="N41" s="718" t="e">
        <f t="shared" si="8"/>
        <v>#REF!</v>
      </c>
      <c r="O41" s="267" t="s">
        <v>334</v>
      </c>
    </row>
    <row r="42" spans="2:15">
      <c r="B42" s="276" t="s">
        <v>216</v>
      </c>
      <c r="C42" s="268" t="e">
        <f>-EERR!#REF!</f>
        <v>#REF!</v>
      </c>
      <c r="N42" s="718" t="e">
        <f t="shared" si="8"/>
        <v>#REF!</v>
      </c>
      <c r="O42" s="267" t="s">
        <v>334</v>
      </c>
    </row>
    <row r="43" spans="2:15">
      <c r="B43" s="276" t="s">
        <v>215</v>
      </c>
      <c r="C43" s="268">
        <f>-EERR!F24</f>
        <v>-1088238646</v>
      </c>
      <c r="I43" s="277">
        <f>+I16</f>
        <v>0</v>
      </c>
      <c r="J43" s="277"/>
      <c r="N43" s="718">
        <f t="shared" si="8"/>
        <v>-1088238646</v>
      </c>
      <c r="O43" s="267" t="s">
        <v>334</v>
      </c>
    </row>
    <row r="44" spans="2:15">
      <c r="B44" s="276" t="s">
        <v>291</v>
      </c>
      <c r="C44" s="268" t="e">
        <f>-EERR!#REF!</f>
        <v>#REF!</v>
      </c>
      <c r="N44" s="718" t="e">
        <f t="shared" si="8"/>
        <v>#REF!</v>
      </c>
      <c r="O44" s="267" t="s">
        <v>334</v>
      </c>
    </row>
    <row r="45" spans="2:15">
      <c r="B45" s="276" t="s">
        <v>217</v>
      </c>
      <c r="C45" s="268">
        <f>-EERR!F26</f>
        <v>-1200000</v>
      </c>
      <c r="N45" s="718">
        <f t="shared" si="8"/>
        <v>-1200000</v>
      </c>
      <c r="O45" s="267" t="s">
        <v>334</v>
      </c>
    </row>
    <row r="46" spans="2:15">
      <c r="B46" s="276" t="s">
        <v>218</v>
      </c>
      <c r="C46" s="268">
        <f>-EERR!F27</f>
        <v>-231593296</v>
      </c>
      <c r="I46" s="277">
        <f>+I20</f>
        <v>0</v>
      </c>
      <c r="J46" s="277"/>
      <c r="N46" s="718">
        <f t="shared" si="8"/>
        <v>-231593296</v>
      </c>
      <c r="O46" s="267" t="s">
        <v>334</v>
      </c>
    </row>
    <row r="47" spans="2:15" s="708" customFormat="1">
      <c r="B47" s="709" t="s">
        <v>219</v>
      </c>
      <c r="C47" s="290">
        <f>-EERR!F28</f>
        <v>-15494628544</v>
      </c>
      <c r="D47" s="290"/>
      <c r="L47" s="710"/>
      <c r="N47" s="711">
        <f t="shared" si="8"/>
        <v>-15494628544</v>
      </c>
      <c r="O47" s="708" t="s">
        <v>348</v>
      </c>
    </row>
    <row r="48" spans="2:15" s="708" customFormat="1">
      <c r="B48" s="709" t="s">
        <v>220</v>
      </c>
      <c r="C48" s="290">
        <f>-EERR!F29</f>
        <v>-1908103493</v>
      </c>
      <c r="D48" s="290"/>
      <c r="L48" s="710"/>
      <c r="N48" s="711">
        <f t="shared" si="8"/>
        <v>-1908103493</v>
      </c>
      <c r="O48" s="708" t="s">
        <v>254</v>
      </c>
    </row>
    <row r="49" spans="2:15" s="708" customFormat="1">
      <c r="B49" s="709" t="s">
        <v>222</v>
      </c>
      <c r="C49" s="290">
        <f>-EERR!F30</f>
        <v>-350855759</v>
      </c>
      <c r="D49" s="290"/>
      <c r="I49" s="711">
        <f>+I32</f>
        <v>0</v>
      </c>
      <c r="J49" s="711"/>
      <c r="L49" s="710"/>
      <c r="N49" s="711">
        <f t="shared" si="8"/>
        <v>-350855759</v>
      </c>
      <c r="O49" s="708" t="s">
        <v>254</v>
      </c>
    </row>
    <row r="50" spans="2:15">
      <c r="B50" s="276" t="s">
        <v>223</v>
      </c>
      <c r="C50" s="268">
        <f>-EERR!F31</f>
        <v>-2129537218</v>
      </c>
      <c r="N50" s="718">
        <f t="shared" si="8"/>
        <v>-2129537218</v>
      </c>
      <c r="O50" s="267" t="s">
        <v>334</v>
      </c>
    </row>
    <row r="51" spans="2:15">
      <c r="B51" s="276" t="s">
        <v>221</v>
      </c>
      <c r="C51" s="268">
        <f>-EERR!F32</f>
        <v>-1080096192</v>
      </c>
      <c r="N51" s="718">
        <f t="shared" si="8"/>
        <v>-1080096192</v>
      </c>
      <c r="O51" s="267" t="s">
        <v>334</v>
      </c>
    </row>
    <row r="52" spans="2:15">
      <c r="B52" s="292" t="s">
        <v>130</v>
      </c>
      <c r="C52" s="268">
        <f>-EERR!F33</f>
        <v>-1886720157</v>
      </c>
      <c r="D52" s="293"/>
      <c r="K52" s="277"/>
      <c r="L52" s="289"/>
      <c r="N52" s="718">
        <f t="shared" si="8"/>
        <v>-1886720157</v>
      </c>
      <c r="O52" s="267" t="s">
        <v>334</v>
      </c>
    </row>
    <row r="53" spans="2:15" ht="15.6" customHeight="1">
      <c r="B53" s="292" t="s">
        <v>1936</v>
      </c>
      <c r="C53" s="293">
        <f>-(+EERR!F35+C54)-1</f>
        <v>9252111493</v>
      </c>
      <c r="D53" s="293"/>
      <c r="K53" s="277"/>
      <c r="L53" s="289"/>
      <c r="N53" s="278">
        <f t="shared" si="8"/>
        <v>9252111493</v>
      </c>
      <c r="O53" s="708" t="s">
        <v>254</v>
      </c>
    </row>
    <row r="54" spans="2:15">
      <c r="B54" s="292" t="s">
        <v>227</v>
      </c>
      <c r="C54" s="293">
        <f>-(+'E. RESULTADOS'!G119+'E. RESULTADOS'!G120)</f>
        <v>119932011</v>
      </c>
      <c r="D54" s="293"/>
      <c r="K54" s="277"/>
      <c r="L54" s="289"/>
      <c r="N54" s="278">
        <f t="shared" si="8"/>
        <v>119932011</v>
      </c>
      <c r="O54" s="267" t="s">
        <v>254</v>
      </c>
    </row>
    <row r="55" spans="2:15">
      <c r="B55" s="292" t="s">
        <v>298</v>
      </c>
      <c r="C55" s="293">
        <f>-EERR!F42-C56</f>
        <v>531941285</v>
      </c>
      <c r="D55" s="293"/>
      <c r="K55" s="277"/>
      <c r="L55" s="289"/>
      <c r="N55" s="278">
        <f t="shared" si="8"/>
        <v>531941285</v>
      </c>
      <c r="O55" s="267" t="s">
        <v>340</v>
      </c>
    </row>
    <row r="56" spans="2:15">
      <c r="B56" s="292" t="s">
        <v>1937</v>
      </c>
      <c r="C56" s="293">
        <f>+'Nota 5'!C636</f>
        <v>1170310402</v>
      </c>
      <c r="D56" s="293"/>
      <c r="K56" s="277"/>
      <c r="L56" s="289"/>
      <c r="N56" s="718">
        <f t="shared" si="8"/>
        <v>1170310402</v>
      </c>
      <c r="O56" s="267" t="s">
        <v>335</v>
      </c>
    </row>
    <row r="57" spans="2:15" s="284" customFormat="1">
      <c r="B57" s="267" t="s">
        <v>299</v>
      </c>
      <c r="C57" s="293">
        <f>-EERR!F47-SUM(C58:C61)</f>
        <v>3051021096</v>
      </c>
      <c r="D57" s="285"/>
      <c r="E57" s="286"/>
      <c r="F57" s="286"/>
      <c r="G57" s="286"/>
      <c r="H57" s="286"/>
      <c r="I57" s="286"/>
      <c r="J57" s="286"/>
      <c r="K57" s="286"/>
      <c r="L57" s="287"/>
      <c r="M57" s="286"/>
      <c r="N57" s="278">
        <f t="shared" si="8"/>
        <v>3051021096</v>
      </c>
      <c r="O57" s="267" t="s">
        <v>340</v>
      </c>
    </row>
    <row r="58" spans="2:15" s="712" customFormat="1">
      <c r="B58" s="713" t="s">
        <v>1938</v>
      </c>
      <c r="C58" s="714">
        <f>-'E. RESULTADOS'!G184</f>
        <v>2922036643</v>
      </c>
      <c r="D58" s="715"/>
      <c r="E58" s="716"/>
      <c r="F58" s="716"/>
      <c r="G58" s="716"/>
      <c r="H58" s="716"/>
      <c r="I58" s="716"/>
      <c r="J58" s="716"/>
      <c r="K58" s="716"/>
      <c r="L58" s="717"/>
      <c r="M58" s="716"/>
      <c r="N58" s="278">
        <f t="shared" si="8"/>
        <v>2922036643</v>
      </c>
      <c r="O58" s="708" t="s">
        <v>254</v>
      </c>
    </row>
    <row r="59" spans="2:15" s="712" customFormat="1">
      <c r="B59" s="713" t="s">
        <v>1939</v>
      </c>
      <c r="C59" s="714">
        <f>-('E. RESULTADOS'!G168+'E. RESULTADOS'!G189+'E. RESULTADOS'!G190+'E. RESULTADOS'!G191+'E. RESULTADOS'!G192+'E. RESULTADOS'!G193+'E. RESULTADOS'!G194+'E. RESULTADOS'!G195)</f>
        <v>835913176</v>
      </c>
      <c r="D59" s="715"/>
      <c r="E59" s="716"/>
      <c r="F59" s="716"/>
      <c r="G59" s="716"/>
      <c r="H59" s="716"/>
      <c r="I59" s="716"/>
      <c r="J59" s="716"/>
      <c r="K59" s="716"/>
      <c r="L59" s="717"/>
      <c r="M59" s="716"/>
      <c r="N59" s="278">
        <f t="shared" si="8"/>
        <v>835913176</v>
      </c>
      <c r="O59" s="713" t="s">
        <v>346</v>
      </c>
    </row>
    <row r="60" spans="2:15" s="712" customFormat="1">
      <c r="B60" s="713" t="s">
        <v>1940</v>
      </c>
      <c r="C60" s="714">
        <f>('Nota 5'!C641+'Nota 5'!C644+'Nota 5'!C646+'Nota 5'!C645)</f>
        <v>6488303465</v>
      </c>
      <c r="D60" s="715"/>
      <c r="E60" s="716"/>
      <c r="F60" s="716"/>
      <c r="G60" s="716"/>
      <c r="H60" s="716"/>
      <c r="I60" s="716"/>
      <c r="J60" s="716"/>
      <c r="K60" s="716"/>
      <c r="L60" s="717"/>
      <c r="M60" s="716"/>
      <c r="N60" s="718">
        <f t="shared" si="8"/>
        <v>6488303465</v>
      </c>
      <c r="O60" s="713" t="s">
        <v>335</v>
      </c>
    </row>
    <row r="61" spans="2:15" s="284" customFormat="1">
      <c r="B61" s="267" t="s">
        <v>231</v>
      </c>
      <c r="C61" s="293">
        <f>-EERR!F48</f>
        <v>934744927</v>
      </c>
      <c r="D61" s="285"/>
      <c r="E61" s="286"/>
      <c r="F61" s="286"/>
      <c r="G61" s="286"/>
      <c r="H61" s="286"/>
      <c r="I61" s="286"/>
      <c r="J61" s="286"/>
      <c r="K61" s="286"/>
      <c r="L61" s="287"/>
      <c r="M61" s="286"/>
      <c r="N61" s="718">
        <f t="shared" si="8"/>
        <v>934744927</v>
      </c>
      <c r="O61" s="267" t="s">
        <v>340</v>
      </c>
    </row>
    <row r="62" spans="2:15">
      <c r="B62" s="267" t="s">
        <v>301</v>
      </c>
      <c r="C62" s="268">
        <f>-EERR!F60-C63</f>
        <v>-1126099777</v>
      </c>
      <c r="N62" s="278">
        <f t="shared" si="8"/>
        <v>-1126099777</v>
      </c>
      <c r="O62" s="267" t="s">
        <v>340</v>
      </c>
    </row>
    <row r="63" spans="2:15">
      <c r="B63" s="267" t="s">
        <v>1941</v>
      </c>
      <c r="C63" s="268">
        <f>-+'Nota 5'!C676-1</f>
        <v>-5782046276</v>
      </c>
      <c r="N63" s="278">
        <f t="shared" si="8"/>
        <v>-5782046276</v>
      </c>
      <c r="O63" s="267" t="s">
        <v>347</v>
      </c>
    </row>
    <row r="64" spans="2:15">
      <c r="B64" s="267" t="s">
        <v>659</v>
      </c>
      <c r="C64" s="268">
        <f>-EERR!F66</f>
        <v>-1718348</v>
      </c>
      <c r="N64" s="278">
        <f t="shared" si="8"/>
        <v>-1718348</v>
      </c>
      <c r="O64" s="267" t="s">
        <v>348</v>
      </c>
    </row>
    <row r="65" spans="2:15" s="708" customFormat="1">
      <c r="B65" s="708" t="s">
        <v>237</v>
      </c>
      <c r="C65" s="290">
        <f>-EERR!F69-C66</f>
        <v>-4533449227</v>
      </c>
      <c r="D65" s="290"/>
      <c r="L65" s="710"/>
      <c r="N65" s="711">
        <f t="shared" si="8"/>
        <v>-4533449227</v>
      </c>
      <c r="O65" s="708" t="s">
        <v>354</v>
      </c>
    </row>
    <row r="66" spans="2:15">
      <c r="B66" s="267" t="s">
        <v>1942</v>
      </c>
      <c r="C66" s="268">
        <f>+-SUM('E. RESULTADOS'!G211:G218)</f>
        <v>6885199574</v>
      </c>
      <c r="N66" s="278">
        <f t="shared" si="8"/>
        <v>6885199574</v>
      </c>
      <c r="O66" s="708" t="s">
        <v>356</v>
      </c>
    </row>
    <row r="67" spans="2:15">
      <c r="B67" s="267" t="s">
        <v>956</v>
      </c>
      <c r="C67" s="268">
        <f>-EERR!F67-EERR!F70</f>
        <v>-1225238762</v>
      </c>
      <c r="N67" s="278">
        <f t="shared" si="8"/>
        <v>-1225238762</v>
      </c>
      <c r="O67" s="267" t="s">
        <v>358</v>
      </c>
    </row>
    <row r="68" spans="2:15">
      <c r="B68" s="267" t="s">
        <v>957</v>
      </c>
      <c r="C68" s="268" t="e">
        <f>-EERR!#REF!</f>
        <v>#REF!</v>
      </c>
      <c r="N68" s="278" t="e">
        <f t="shared" si="8"/>
        <v>#REF!</v>
      </c>
      <c r="O68" s="267" t="s">
        <v>340</v>
      </c>
    </row>
    <row r="69" spans="2:15">
      <c r="B69" s="267" t="s">
        <v>309</v>
      </c>
      <c r="C69" s="268">
        <f>-EERR!F72</f>
        <v>-39791828</v>
      </c>
      <c r="N69" s="278">
        <f t="shared" si="8"/>
        <v>-39791828</v>
      </c>
      <c r="O69" s="267" t="s">
        <v>340</v>
      </c>
    </row>
    <row r="70" spans="2:15">
      <c r="B70" s="267" t="s">
        <v>239</v>
      </c>
      <c r="C70" s="279">
        <f>-EERR!F79</f>
        <v>545395010</v>
      </c>
      <c r="D70" s="279"/>
      <c r="E70" s="281"/>
      <c r="F70" s="281"/>
      <c r="G70" s="281"/>
      <c r="H70" s="281"/>
      <c r="I70" s="281"/>
      <c r="J70" s="281"/>
      <c r="K70" s="280"/>
      <c r="L70" s="282"/>
      <c r="M70" s="281"/>
      <c r="N70" s="283">
        <f>SUM(C70:M70)</f>
        <v>545395010</v>
      </c>
      <c r="O70" s="267" t="s">
        <v>157</v>
      </c>
    </row>
    <row r="71" spans="2:15">
      <c r="C71" s="285" t="e">
        <f>SUM(C38:C70)</f>
        <v>#REF!</v>
      </c>
      <c r="D71" s="285"/>
      <c r="E71" s="286"/>
      <c r="F71" s="286"/>
      <c r="G71" s="286">
        <f>SUM(G37:G70)</f>
        <v>0</v>
      </c>
      <c r="H71" s="286">
        <f t="shared" ref="H71:M71" si="9">SUM(H37:H70)</f>
        <v>0</v>
      </c>
      <c r="I71" s="286">
        <f t="shared" si="9"/>
        <v>0</v>
      </c>
      <c r="J71" s="286">
        <f t="shared" si="9"/>
        <v>0</v>
      </c>
      <c r="K71" s="286">
        <f t="shared" si="9"/>
        <v>0</v>
      </c>
      <c r="L71" s="286">
        <f t="shared" si="9"/>
        <v>0</v>
      </c>
      <c r="M71" s="286">
        <f t="shared" si="9"/>
        <v>0</v>
      </c>
      <c r="N71" s="288" t="e">
        <f>SUM(N38:N70)</f>
        <v>#REF!</v>
      </c>
    </row>
    <row r="72" spans="2:15">
      <c r="C72" s="268" t="e">
        <f>+C32-C71</f>
        <v>#REF!</v>
      </c>
      <c r="N72" s="294" t="e">
        <f>+N71+EERR!F81</f>
        <v>#REF!</v>
      </c>
    </row>
    <row r="73" spans="2:15">
      <c r="N73" s="295" t="e">
        <f>+N71-C32</f>
        <v>#REF!</v>
      </c>
    </row>
  </sheetData>
  <autoFilter ref="B1:R73" xr:uid="{4BCD8B10-42DA-454C-9C73-2E502D30CCA5}"/>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tabColor rgb="FFFF0000"/>
  </sheetPr>
  <dimension ref="B1:R80"/>
  <sheetViews>
    <sheetView showGridLines="0" zoomScale="70" zoomScaleNormal="70" zoomScaleSheetLayoutView="80" workbookViewId="0">
      <selection activeCell="P34" sqref="P34"/>
    </sheetView>
  </sheetViews>
  <sheetFormatPr baseColWidth="10" defaultColWidth="11.42578125" defaultRowHeight="15.75"/>
  <cols>
    <col min="1" max="1" width="1.85546875" style="15" customWidth="1"/>
    <col min="2" max="2" width="37.7109375" style="16" customWidth="1"/>
    <col min="3" max="4" width="16.7109375" style="15" customWidth="1"/>
    <col min="5" max="5" width="18.140625" style="15" bestFit="1" customWidth="1"/>
    <col min="6" max="11" width="16.7109375" style="15" customWidth="1"/>
    <col min="12" max="13" width="17.85546875" style="15" bestFit="1" customWidth="1"/>
    <col min="14" max="14" width="18.85546875" style="15" bestFit="1" customWidth="1"/>
    <col min="15" max="15" width="15.140625" style="15" bestFit="1" customWidth="1"/>
    <col min="16" max="16" width="15.42578125" style="15" bestFit="1" customWidth="1"/>
    <col min="17" max="17" width="21.85546875" style="15" bestFit="1" customWidth="1"/>
    <col min="18" max="16384" width="11.42578125" style="15"/>
  </cols>
  <sheetData>
    <row r="1" spans="2:16" s="18" customFormat="1" ht="10.35" customHeight="1"/>
    <row r="2" spans="2:16" s="315" customFormat="1">
      <c r="B2" s="534"/>
      <c r="C2" s="534"/>
      <c r="D2" s="534"/>
      <c r="E2" s="534"/>
      <c r="F2" s="534"/>
      <c r="G2" s="534"/>
      <c r="H2" s="534"/>
      <c r="I2" s="534"/>
      <c r="J2" s="534"/>
      <c r="K2" s="534"/>
      <c r="L2" s="534"/>
      <c r="M2" s="534"/>
      <c r="N2" s="534"/>
      <c r="O2" s="534"/>
      <c r="P2" s="534"/>
    </row>
    <row r="3" spans="2:16" s="315" customFormat="1">
      <c r="B3" s="1053"/>
      <c r="C3" s="1053"/>
      <c r="D3" s="1053"/>
      <c r="E3" s="1053"/>
      <c r="F3" s="1053"/>
      <c r="G3" s="1053"/>
      <c r="H3" s="1053"/>
      <c r="I3" s="1053"/>
      <c r="J3" s="1053"/>
      <c r="K3" s="1053"/>
      <c r="L3" s="1053"/>
      <c r="M3" s="1053"/>
    </row>
    <row r="4" spans="2:16" s="315" customFormat="1">
      <c r="B4" s="1053"/>
      <c r="C4" s="1053"/>
      <c r="D4" s="1053"/>
      <c r="E4" s="1053"/>
      <c r="F4" s="1053"/>
      <c r="G4" s="1053"/>
      <c r="H4" s="1053"/>
      <c r="I4" s="1053"/>
      <c r="J4" s="1053"/>
      <c r="K4" s="1053"/>
      <c r="L4" s="1053"/>
      <c r="M4" s="1053"/>
    </row>
    <row r="5" spans="2:16" s="315" customFormat="1">
      <c r="B5" s="1053"/>
      <c r="C5" s="1053"/>
      <c r="D5" s="1053"/>
      <c r="E5" s="1053"/>
      <c r="F5" s="1053"/>
      <c r="G5" s="1053"/>
      <c r="H5" s="1053"/>
      <c r="I5" s="1053"/>
      <c r="J5" s="1053"/>
      <c r="K5" s="1053"/>
      <c r="L5" s="1053"/>
      <c r="M5" s="1053"/>
    </row>
    <row r="6" spans="2:16" s="315" customFormat="1">
      <c r="B6" s="1053"/>
      <c r="C6" s="1053"/>
      <c r="D6" s="1053"/>
      <c r="E6" s="1053"/>
      <c r="F6" s="1053"/>
      <c r="G6" s="1053"/>
      <c r="H6" s="1053"/>
      <c r="I6" s="1053"/>
      <c r="J6" s="1053"/>
      <c r="K6" s="1053"/>
      <c r="L6" s="1053"/>
      <c r="M6" s="1053"/>
    </row>
    <row r="7" spans="2:16" s="315" customFormat="1" ht="20.45" customHeight="1">
      <c r="B7" s="535"/>
      <c r="C7" s="535"/>
      <c r="D7" s="535"/>
      <c r="E7" s="535"/>
      <c r="F7" s="535"/>
      <c r="G7" s="535"/>
      <c r="H7" s="535"/>
      <c r="I7" s="535"/>
      <c r="J7" s="535"/>
      <c r="K7" s="535"/>
      <c r="L7" s="535"/>
      <c r="M7" s="535"/>
      <c r="N7" s="535"/>
      <c r="O7" s="535"/>
      <c r="P7" s="535"/>
    </row>
    <row r="8" spans="2:16" s="315" customFormat="1" ht="18.600000000000001" customHeight="1">
      <c r="B8" s="330"/>
      <c r="C8" s="330"/>
      <c r="D8" s="330"/>
      <c r="E8" s="330"/>
      <c r="F8" s="330"/>
      <c r="G8" s="330"/>
      <c r="H8" s="330"/>
      <c r="I8" s="330"/>
      <c r="J8" s="330"/>
      <c r="K8" s="330"/>
      <c r="L8" s="330"/>
    </row>
    <row r="9" spans="2:16">
      <c r="B9" s="1057" t="s">
        <v>696</v>
      </c>
      <c r="C9" s="1057"/>
      <c r="D9" s="1057"/>
      <c r="E9" s="1057"/>
      <c r="F9" s="1057"/>
      <c r="G9" s="1057"/>
      <c r="H9" s="1057"/>
      <c r="I9" s="1057"/>
      <c r="J9" s="1057"/>
      <c r="K9" s="1057"/>
      <c r="L9" s="1057"/>
      <c r="M9" s="1057"/>
      <c r="N9" s="536" t="s">
        <v>9</v>
      </c>
    </row>
    <row r="10" spans="2:16">
      <c r="B10" s="1068" t="s">
        <v>315</v>
      </c>
      <c r="C10" s="1068"/>
      <c r="D10" s="1068"/>
      <c r="E10" s="1068"/>
      <c r="F10" s="1068"/>
      <c r="G10" s="1068"/>
      <c r="H10" s="1068"/>
      <c r="I10" s="1068"/>
      <c r="J10" s="1068"/>
      <c r="K10" s="1068"/>
      <c r="L10" s="1068"/>
      <c r="M10" s="1068"/>
    </row>
    <row r="11" spans="2:16" ht="17.100000000000001" customHeight="1">
      <c r="B11" s="1069" t="s">
        <v>1921</v>
      </c>
      <c r="C11" s="1069"/>
      <c r="D11" s="1069"/>
      <c r="E11" s="1069"/>
      <c r="F11" s="1069"/>
      <c r="G11" s="1069"/>
      <c r="H11" s="1069"/>
      <c r="I11" s="1069"/>
      <c r="J11" s="1069"/>
      <c r="K11" s="1069"/>
      <c r="L11" s="1069"/>
      <c r="M11" s="1069"/>
    </row>
    <row r="12" spans="2:16">
      <c r="B12" s="1056" t="s">
        <v>247</v>
      </c>
      <c r="C12" s="1056"/>
      <c r="D12" s="1056"/>
      <c r="E12" s="1056"/>
      <c r="F12" s="1056"/>
      <c r="G12" s="1056"/>
      <c r="H12" s="1056"/>
      <c r="I12" s="1056"/>
      <c r="J12" s="1056"/>
      <c r="K12" s="1056"/>
      <c r="L12" s="1056"/>
      <c r="M12" s="1056"/>
    </row>
    <row r="13" spans="2:16">
      <c r="B13" s="17"/>
      <c r="C13" s="34"/>
      <c r="D13" s="34"/>
      <c r="E13" s="34"/>
      <c r="F13" s="34"/>
      <c r="G13" s="34"/>
      <c r="H13" s="34"/>
      <c r="I13" s="34"/>
      <c r="J13" s="34"/>
      <c r="K13" s="34"/>
      <c r="L13" s="34"/>
      <c r="M13" s="34"/>
    </row>
    <row r="14" spans="2:16" s="17" customFormat="1" ht="31.5" customHeight="1">
      <c r="B14" s="1075" t="s">
        <v>316</v>
      </c>
      <c r="C14" s="1070" t="s">
        <v>317</v>
      </c>
      <c r="D14" s="1071"/>
      <c r="E14" s="1072"/>
      <c r="F14" s="1066" t="s">
        <v>318</v>
      </c>
      <c r="G14" s="1070" t="s">
        <v>120</v>
      </c>
      <c r="H14" s="1071"/>
      <c r="I14" s="1072"/>
      <c r="J14" s="1070" t="s">
        <v>121</v>
      </c>
      <c r="K14" s="1072"/>
      <c r="L14" s="1073" t="s">
        <v>119</v>
      </c>
      <c r="M14" s="1074"/>
    </row>
    <row r="15" spans="2:16" s="17" customFormat="1" ht="29.45" customHeight="1">
      <c r="B15" s="1076"/>
      <c r="C15" s="554" t="s">
        <v>319</v>
      </c>
      <c r="D15" s="554" t="s">
        <v>320</v>
      </c>
      <c r="E15" s="554" t="s">
        <v>321</v>
      </c>
      <c r="F15" s="1067"/>
      <c r="G15" s="554" t="s">
        <v>322</v>
      </c>
      <c r="H15" s="554" t="s">
        <v>323</v>
      </c>
      <c r="I15" s="554" t="s">
        <v>324</v>
      </c>
      <c r="J15" s="554" t="s">
        <v>325</v>
      </c>
      <c r="K15" s="554" t="s">
        <v>326</v>
      </c>
      <c r="L15" s="555">
        <v>45657</v>
      </c>
      <c r="M15" s="556">
        <v>45291</v>
      </c>
    </row>
    <row r="16" spans="2:16" ht="30" customHeight="1">
      <c r="B16" s="790" t="s">
        <v>327</v>
      </c>
      <c r="C16" s="910">
        <v>70000000000</v>
      </c>
      <c r="D16" s="910">
        <v>0</v>
      </c>
      <c r="E16" s="911">
        <v>30000000000</v>
      </c>
      <c r="F16" s="911">
        <v>253000000</v>
      </c>
      <c r="G16" s="911">
        <v>318179304</v>
      </c>
      <c r="H16" s="911">
        <v>1029236813</v>
      </c>
      <c r="I16" s="911">
        <v>0</v>
      </c>
      <c r="J16" s="911">
        <v>0</v>
      </c>
      <c r="K16" s="911">
        <v>1534634693.4000001</v>
      </c>
      <c r="L16" s="911">
        <v>33135050810.400002</v>
      </c>
      <c r="M16" s="912">
        <v>31599416117</v>
      </c>
      <c r="N16" s="35"/>
      <c r="O16" s="791"/>
    </row>
    <row r="17" spans="2:18" s="330" customFormat="1" ht="30" customHeight="1">
      <c r="B17" s="558" t="s">
        <v>328</v>
      </c>
      <c r="C17" s="913"/>
      <c r="D17" s="913"/>
      <c r="E17" s="913"/>
      <c r="F17" s="913"/>
      <c r="G17" s="913"/>
      <c r="H17" s="913"/>
      <c r="I17" s="913"/>
      <c r="J17" s="913"/>
      <c r="K17" s="913"/>
      <c r="L17" s="913"/>
      <c r="M17" s="914"/>
      <c r="N17" s="331"/>
      <c r="P17" s="331"/>
    </row>
    <row r="18" spans="2:18" s="330" customFormat="1" ht="30" customHeight="1">
      <c r="B18" s="557" t="s">
        <v>941</v>
      </c>
      <c r="C18" s="913">
        <v>0</v>
      </c>
      <c r="D18" s="913">
        <v>139773</v>
      </c>
      <c r="E18" s="913">
        <v>0</v>
      </c>
      <c r="F18" s="913">
        <v>0</v>
      </c>
      <c r="G18" s="913">
        <v>76731734.670000002</v>
      </c>
      <c r="H18" s="913">
        <v>0</v>
      </c>
      <c r="I18" s="913">
        <v>0</v>
      </c>
      <c r="J18" s="913">
        <v>-76871507.670000002</v>
      </c>
      <c r="K18" s="913">
        <v>0</v>
      </c>
      <c r="L18" s="913">
        <v>0</v>
      </c>
      <c r="M18" s="915">
        <v>0</v>
      </c>
      <c r="N18" s="532"/>
      <c r="O18" s="15"/>
      <c r="P18" s="533"/>
      <c r="Q18" s="15"/>
    </row>
    <row r="19" spans="2:18" s="330" customFormat="1" ht="30" customHeight="1">
      <c r="B19" s="559" t="s">
        <v>329</v>
      </c>
      <c r="C19" s="913">
        <v>0</v>
      </c>
      <c r="D19" s="913">
        <v>0</v>
      </c>
      <c r="E19" s="913">
        <v>2487000000</v>
      </c>
      <c r="F19" s="913">
        <v>0</v>
      </c>
      <c r="G19" s="913">
        <v>0</v>
      </c>
      <c r="H19" s="913">
        <v>-1029236813</v>
      </c>
      <c r="I19" s="913">
        <v>0</v>
      </c>
      <c r="J19" s="913">
        <v>-1457763186</v>
      </c>
      <c r="K19" s="913">
        <v>0</v>
      </c>
      <c r="L19" s="913">
        <v>0</v>
      </c>
      <c r="M19" s="915">
        <v>0</v>
      </c>
      <c r="N19" s="761"/>
      <c r="P19" s="332"/>
    </row>
    <row r="20" spans="2:18" s="330" customFormat="1" ht="30" customHeight="1">
      <c r="B20" s="559" t="s">
        <v>318</v>
      </c>
      <c r="C20" s="913">
        <v>0</v>
      </c>
      <c r="D20" s="913">
        <v>0</v>
      </c>
      <c r="E20" s="913">
        <v>0</v>
      </c>
      <c r="F20" s="913">
        <v>0</v>
      </c>
      <c r="G20" s="913">
        <v>0</v>
      </c>
      <c r="H20" s="913">
        <v>0</v>
      </c>
      <c r="I20" s="913">
        <v>0</v>
      </c>
      <c r="J20" s="913">
        <v>0</v>
      </c>
      <c r="K20" s="913">
        <v>0</v>
      </c>
      <c r="L20" s="913">
        <v>0</v>
      </c>
      <c r="M20" s="914">
        <v>1000000</v>
      </c>
      <c r="N20" s="560"/>
      <c r="P20" s="332"/>
    </row>
    <row r="21" spans="2:18" s="330" customFormat="1" ht="30" customHeight="1">
      <c r="B21" s="559" t="s">
        <v>330</v>
      </c>
      <c r="C21" s="913">
        <v>0</v>
      </c>
      <c r="D21" s="913">
        <v>0</v>
      </c>
      <c r="E21" s="913">
        <v>0</v>
      </c>
      <c r="F21" s="913">
        <v>0</v>
      </c>
      <c r="G21" s="913">
        <v>0</v>
      </c>
      <c r="H21" s="913">
        <v>0</v>
      </c>
      <c r="I21" s="913">
        <v>0</v>
      </c>
      <c r="J21" s="913">
        <v>1534634693.4000001</v>
      </c>
      <c r="K21" s="913">
        <v>-1534634693.4000001</v>
      </c>
      <c r="L21" s="913">
        <v>0</v>
      </c>
      <c r="M21" s="915">
        <v>0</v>
      </c>
      <c r="N21" s="560"/>
      <c r="P21" s="332"/>
    </row>
    <row r="22" spans="2:18" s="330" customFormat="1" ht="30" customHeight="1">
      <c r="B22" s="561" t="s">
        <v>331</v>
      </c>
      <c r="C22" s="913">
        <v>0</v>
      </c>
      <c r="D22" s="913">
        <v>0</v>
      </c>
      <c r="E22" s="913">
        <v>0</v>
      </c>
      <c r="F22" s="913">
        <v>0</v>
      </c>
      <c r="G22" s="913">
        <v>0</v>
      </c>
      <c r="H22" s="913">
        <v>0</v>
      </c>
      <c r="I22" s="913">
        <v>0</v>
      </c>
      <c r="J22" s="916">
        <v>0</v>
      </c>
      <c r="K22" s="916">
        <v>6532260603</v>
      </c>
      <c r="L22" s="917">
        <v>6532260603</v>
      </c>
      <c r="M22" s="918">
        <v>489138296</v>
      </c>
      <c r="N22" s="329"/>
      <c r="P22" s="332"/>
    </row>
    <row r="23" spans="2:18" s="330" customFormat="1" ht="30" customHeight="1">
      <c r="B23" s="562" t="s">
        <v>1874</v>
      </c>
      <c r="C23" s="919">
        <v>70000000000</v>
      </c>
      <c r="D23" s="919">
        <v>139773</v>
      </c>
      <c r="E23" s="920">
        <v>32487000000</v>
      </c>
      <c r="F23" s="919">
        <v>253000000</v>
      </c>
      <c r="G23" s="919">
        <v>394911038.67000002</v>
      </c>
      <c r="H23" s="919">
        <v>0</v>
      </c>
      <c r="I23" s="919">
        <v>0</v>
      </c>
      <c r="J23" s="919">
        <v>-0.26999998092651367</v>
      </c>
      <c r="K23" s="919">
        <v>6532260603</v>
      </c>
      <c r="L23" s="919">
        <v>39667311415.400002</v>
      </c>
      <c r="M23" s="921">
        <v>0</v>
      </c>
      <c r="N23" s="563"/>
      <c r="O23" s="532"/>
      <c r="P23" s="15"/>
      <c r="Q23" s="15"/>
      <c r="R23" s="15"/>
    </row>
    <row r="24" spans="2:18" ht="30" customHeight="1">
      <c r="B24" s="789" t="s">
        <v>690</v>
      </c>
      <c r="C24" s="922">
        <v>70000000000</v>
      </c>
      <c r="D24" s="922"/>
      <c r="E24" s="922">
        <v>30000000000</v>
      </c>
      <c r="F24" s="922">
        <v>253000000</v>
      </c>
      <c r="G24" s="922">
        <v>318179304</v>
      </c>
      <c r="H24" s="922">
        <v>1029236813</v>
      </c>
      <c r="I24" s="922">
        <v>0</v>
      </c>
      <c r="J24" s="922">
        <v>0</v>
      </c>
      <c r="K24" s="922">
        <v>1534634693</v>
      </c>
      <c r="L24" s="922">
        <v>33135050810</v>
      </c>
      <c r="M24" s="923">
        <v>30963356600</v>
      </c>
      <c r="N24" s="35"/>
      <c r="O24" s="533"/>
    </row>
    <row r="25" spans="2:18" s="337" customFormat="1">
      <c r="B25" s="564"/>
      <c r="C25" s="565"/>
      <c r="D25" s="565"/>
      <c r="E25" s="565"/>
      <c r="F25" s="565"/>
      <c r="G25" s="565"/>
      <c r="H25" s="565"/>
      <c r="I25" s="565"/>
      <c r="J25" s="565"/>
      <c r="K25" s="565"/>
      <c r="L25" s="565"/>
      <c r="M25" s="565"/>
      <c r="Q25" s="338"/>
    </row>
    <row r="26" spans="2:18">
      <c r="B26" s="1065" t="s">
        <v>972</v>
      </c>
      <c r="C26" s="1065"/>
      <c r="D26" s="1065"/>
      <c r="E26" s="1065"/>
      <c r="F26" s="1065"/>
      <c r="G26" s="1065"/>
      <c r="H26" s="1065"/>
      <c r="I26" s="1065"/>
      <c r="J26" s="1065"/>
      <c r="K26" s="1065"/>
      <c r="L26" s="1065"/>
      <c r="M26" s="1065"/>
      <c r="Q26" s="36"/>
    </row>
    <row r="27" spans="2:18">
      <c r="Q27" s="36"/>
    </row>
    <row r="28" spans="2:18">
      <c r="E28" s="531"/>
      <c r="Q28" s="36"/>
    </row>
    <row r="29" spans="2:18">
      <c r="Q29" s="36"/>
    </row>
    <row r="30" spans="2:18">
      <c r="Q30" s="36"/>
    </row>
    <row r="31" spans="2:18">
      <c r="Q31" s="36"/>
    </row>
    <row r="32" spans="2:18">
      <c r="Q32" s="36"/>
    </row>
    <row r="33" spans="2:17">
      <c r="L33" s="35"/>
      <c r="Q33" s="36"/>
    </row>
    <row r="34" spans="2:17">
      <c r="Q34" s="36"/>
    </row>
    <row r="35" spans="2:17">
      <c r="B35" s="566" t="s">
        <v>1929</v>
      </c>
      <c r="D35" s="567"/>
      <c r="F35" s="539"/>
      <c r="G35" s="538" t="s">
        <v>2010</v>
      </c>
      <c r="H35" s="568"/>
      <c r="I35" s="567"/>
      <c r="J35" s="17"/>
      <c r="M35" s="538" t="s">
        <v>939</v>
      </c>
    </row>
    <row r="36" spans="2:17">
      <c r="B36" s="569" t="s">
        <v>1930</v>
      </c>
      <c r="D36" s="570"/>
      <c r="F36" s="571"/>
      <c r="G36" s="552" t="s">
        <v>2009</v>
      </c>
      <c r="H36" s="572"/>
      <c r="I36" s="570"/>
      <c r="J36" s="17"/>
      <c r="M36" s="570" t="s">
        <v>940</v>
      </c>
    </row>
    <row r="45" spans="2:17">
      <c r="B45" s="567"/>
    </row>
    <row r="46" spans="2:17">
      <c r="B46" s="570"/>
    </row>
    <row r="47" spans="2:17">
      <c r="B47" s="552"/>
    </row>
    <row r="80" spans="4:4">
      <c r="D80" s="15">
        <v>0</v>
      </c>
    </row>
  </sheetData>
  <customSheetViews>
    <customSheetView guid="{F3648BCD-1CED-4BBB-AE63-37BDB925883F}" scale="80" showGridLines="0">
      <pane ySplit="7" topLeftCell="A8" activePane="bottomLeft" state="frozen"/>
      <selection pane="bottomLeft" activeCell="N12" sqref="N12"/>
      <pageMargins left="0" right="0" top="0" bottom="0" header="0" footer="0"/>
      <pageSetup scale="47" orientation="portrait" r:id="rId1"/>
      <headerFooter alignWithMargins="0"/>
    </customSheetView>
    <customSheetView guid="{5FCC9217-B3E9-4B91-A943-5F21728EBEE9}" scale="80" showPageBreaks="1" showGridLines="0" printArea="1">
      <pane ySplit="7" topLeftCell="A47" activePane="bottomLeft" state="frozen"/>
      <selection pane="bottomLeft" activeCell="K71" sqref="K71"/>
      <pageMargins left="0" right="0" top="0" bottom="0" header="0" footer="0"/>
      <pageSetup scale="47" orientation="portrait" r:id="rId2"/>
      <headerFooter alignWithMargins="0"/>
    </customSheetView>
    <customSheetView guid="{7015FC6D-0680-4B00-AA0E-B83DA1D0B666}" scale="80" showPageBreaks="1" showGridLines="0" printArea="1">
      <pane ySplit="7" topLeftCell="A8" activePane="bottomLeft" state="frozen"/>
      <selection pane="bottomLeft" activeCell="I11" sqref="I9:I11"/>
      <pageMargins left="0" right="0" top="0" bottom="0" header="0" footer="0"/>
      <pageSetup scale="47" orientation="portrait" r:id="rId3"/>
      <headerFooter alignWithMargins="0"/>
    </customSheetView>
    <customSheetView guid="{B9F63820-5C32-455A-BC9D-0BE84D6B0867}" scale="80" showGridLines="0" state="hidden">
      <pane ySplit="7" topLeftCell="A8" activePane="bottomLeft" state="frozen"/>
      <selection pane="bottomLeft" sqref="A1:K15"/>
      <pageMargins left="0" right="0" top="0" bottom="0" header="0" footer="0"/>
      <pageSetup scale="47" orientation="portrait" r:id="rId4"/>
      <headerFooter alignWithMargins="0"/>
    </customSheetView>
  </customSheetViews>
  <mergeCells count="16">
    <mergeCell ref="B3:M3"/>
    <mergeCell ref="B4:M4"/>
    <mergeCell ref="B5:M5"/>
    <mergeCell ref="B6:M6"/>
    <mergeCell ref="B26:M26"/>
    <mergeCell ref="F14:F15"/>
    <mergeCell ref="B12:G12"/>
    <mergeCell ref="H12:M12"/>
    <mergeCell ref="B9:M9"/>
    <mergeCell ref="B10:M10"/>
    <mergeCell ref="B11:M11"/>
    <mergeCell ref="C14:E14"/>
    <mergeCell ref="G14:I14"/>
    <mergeCell ref="J14:K14"/>
    <mergeCell ref="L14:M14"/>
    <mergeCell ref="B14:B15"/>
  </mergeCells>
  <hyperlinks>
    <hyperlink ref="N9" location="INDICE!A1" display="Índice" xr:uid="{83A0A79E-FAA2-4E1D-B7DB-DEF502477F8B}"/>
  </hyperlinks>
  <pageMargins left="0.25" right="0.25" top="0.75" bottom="0.75" header="0.3" footer="0.3"/>
  <pageSetup scale="47" orientation="portrait" r:id="rId5"/>
  <headerFooter alignWithMargins="0"/>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tabColor rgb="FFFF0000"/>
  </sheetPr>
  <dimension ref="B1:T338"/>
  <sheetViews>
    <sheetView showGridLines="0" topLeftCell="A53" zoomScale="70" zoomScaleNormal="70" zoomScaleSheetLayoutView="90" workbookViewId="0">
      <selection activeCell="B11" sqref="B11:M11"/>
    </sheetView>
  </sheetViews>
  <sheetFormatPr baseColWidth="10" defaultColWidth="11.42578125" defaultRowHeight="15.75"/>
  <cols>
    <col min="1" max="1" width="3.42578125" style="15" customWidth="1"/>
    <col min="2" max="3" width="11.42578125" style="15"/>
    <col min="4" max="4" width="13.42578125" style="15" bestFit="1" customWidth="1"/>
    <col min="5" max="5" width="15" style="15" customWidth="1"/>
    <col min="6" max="6" width="19.7109375" style="15" customWidth="1"/>
    <col min="7" max="7" width="18" style="15" customWidth="1"/>
    <col min="8" max="8" width="13.140625" style="15" customWidth="1"/>
    <col min="9" max="10" width="11.42578125" style="15"/>
    <col min="11" max="11" width="12.42578125" style="15" customWidth="1"/>
    <col min="12" max="12" width="4.42578125" style="15" customWidth="1"/>
    <col min="13" max="15" width="11.42578125" style="15"/>
    <col min="16" max="16" width="29.42578125" style="537" customWidth="1"/>
    <col min="17" max="16384" width="11.42578125" style="15"/>
  </cols>
  <sheetData>
    <row r="1" spans="2:20" s="18" customFormat="1" ht="10.35" customHeight="1"/>
    <row r="2" spans="2:20" s="315" customFormat="1">
      <c r="B2" s="534"/>
      <c r="C2" s="534"/>
      <c r="D2" s="534"/>
      <c r="E2" s="534"/>
      <c r="F2" s="534"/>
      <c r="G2" s="534"/>
      <c r="H2" s="534"/>
      <c r="I2" s="534"/>
      <c r="J2" s="534"/>
      <c r="K2" s="534"/>
      <c r="L2" s="534"/>
      <c r="M2" s="534"/>
      <c r="N2" s="534"/>
      <c r="O2" s="534"/>
      <c r="P2" s="534"/>
      <c r="Q2" s="534"/>
      <c r="R2" s="534"/>
      <c r="S2" s="534"/>
      <c r="T2" s="534"/>
    </row>
    <row r="3" spans="2:20" s="315" customFormat="1">
      <c r="B3" s="1053"/>
      <c r="C3" s="1053"/>
      <c r="D3" s="1053"/>
      <c r="E3" s="1053"/>
      <c r="F3" s="1053"/>
      <c r="G3" s="1053"/>
      <c r="H3" s="1053"/>
      <c r="I3" s="1053"/>
      <c r="J3" s="1053"/>
      <c r="K3" s="1053"/>
      <c r="L3" s="1053"/>
      <c r="M3" s="1053"/>
      <c r="N3" s="1053"/>
      <c r="O3" s="1053"/>
      <c r="P3" s="1053"/>
      <c r="Q3" s="1053"/>
      <c r="R3" s="1053"/>
      <c r="S3" s="1053"/>
      <c r="T3" s="1053"/>
    </row>
    <row r="4" spans="2:20" s="315" customFormat="1">
      <c r="B4" s="1053"/>
      <c r="C4" s="1053"/>
      <c r="D4" s="1053"/>
      <c r="E4" s="1053"/>
      <c r="F4" s="1053"/>
      <c r="G4" s="1053"/>
      <c r="H4" s="1053"/>
      <c r="I4" s="1053"/>
      <c r="J4" s="1053"/>
      <c r="K4" s="1053"/>
      <c r="L4" s="1053"/>
      <c r="M4" s="1053"/>
    </row>
    <row r="5" spans="2:20" s="315" customFormat="1">
      <c r="B5" s="1053"/>
      <c r="C5" s="1053"/>
      <c r="D5" s="1053"/>
      <c r="E5" s="1053"/>
      <c r="F5" s="1053"/>
      <c r="G5" s="1053"/>
      <c r="H5" s="1053"/>
      <c r="I5" s="1053"/>
      <c r="J5" s="1053"/>
      <c r="K5" s="1053"/>
      <c r="L5" s="1053"/>
      <c r="M5" s="1053"/>
    </row>
    <row r="6" spans="2:20" s="315" customFormat="1">
      <c r="B6" s="1053"/>
      <c r="C6" s="1053"/>
      <c r="D6" s="1053"/>
      <c r="E6" s="1053"/>
      <c r="F6" s="1053"/>
      <c r="G6" s="1053"/>
      <c r="H6" s="1053"/>
      <c r="I6" s="1053"/>
      <c r="J6" s="1053"/>
      <c r="K6" s="1053"/>
      <c r="L6" s="1053"/>
      <c r="M6" s="1053"/>
    </row>
    <row r="7" spans="2:20" s="315" customFormat="1" ht="20.45" customHeight="1">
      <c r="B7" s="535"/>
      <c r="C7" s="535"/>
      <c r="D7" s="535"/>
      <c r="E7" s="535"/>
      <c r="F7" s="535"/>
      <c r="G7" s="535"/>
      <c r="H7" s="535"/>
      <c r="I7" s="535"/>
      <c r="J7" s="535"/>
      <c r="K7" s="535"/>
      <c r="L7" s="535"/>
      <c r="M7" s="535"/>
      <c r="N7" s="535"/>
      <c r="O7" s="535"/>
      <c r="P7" s="535"/>
      <c r="Q7" s="535"/>
      <c r="R7" s="535"/>
      <c r="S7" s="535"/>
      <c r="T7" s="535"/>
    </row>
    <row r="9" spans="2:20">
      <c r="M9" s="536" t="s">
        <v>9</v>
      </c>
    </row>
    <row r="10" spans="2:20">
      <c r="B10" s="1089" t="s">
        <v>696</v>
      </c>
      <c r="C10" s="1089"/>
      <c r="D10" s="1089"/>
      <c r="E10" s="1089"/>
      <c r="F10" s="1089"/>
      <c r="G10" s="1089"/>
      <c r="H10" s="1089"/>
      <c r="I10" s="1089"/>
      <c r="J10" s="1089"/>
      <c r="K10" s="1089"/>
      <c r="L10" s="1089"/>
      <c r="M10" s="1089"/>
    </row>
    <row r="11" spans="2:20">
      <c r="B11" s="1089" t="s">
        <v>1872</v>
      </c>
      <c r="C11" s="1089"/>
      <c r="D11" s="1089"/>
      <c r="E11" s="1089"/>
      <c r="F11" s="1089"/>
      <c r="G11" s="1089"/>
      <c r="H11" s="1089"/>
      <c r="I11" s="1089"/>
      <c r="J11" s="1089"/>
      <c r="K11" s="1089"/>
      <c r="L11" s="1089"/>
      <c r="M11" s="1089"/>
    </row>
    <row r="12" spans="2:20">
      <c r="B12" s="1090" t="s">
        <v>247</v>
      </c>
      <c r="C12" s="1090"/>
      <c r="D12" s="1090"/>
      <c r="E12" s="1090"/>
      <c r="F12" s="1090"/>
      <c r="G12" s="1090"/>
      <c r="H12" s="1090"/>
      <c r="I12" s="1090"/>
      <c r="J12" s="1090"/>
      <c r="K12" s="1090"/>
      <c r="L12" s="1090"/>
      <c r="M12" s="1090"/>
    </row>
    <row r="14" spans="2:20">
      <c r="B14" s="539" t="s">
        <v>364</v>
      </c>
    </row>
    <row r="15" spans="2:20" s="540" customFormat="1" ht="43.35" customHeight="1">
      <c r="B15" s="1088" t="s">
        <v>2015</v>
      </c>
      <c r="C15" s="1088"/>
      <c r="D15" s="1088"/>
      <c r="E15" s="1088"/>
      <c r="F15" s="1088"/>
      <c r="G15" s="1088"/>
      <c r="H15" s="1088"/>
      <c r="I15" s="1088"/>
      <c r="J15" s="1088"/>
      <c r="K15" s="1088"/>
      <c r="L15" s="1088"/>
      <c r="M15" s="1088"/>
      <c r="P15" s="541"/>
    </row>
    <row r="16" spans="2:20">
      <c r="B16" s="542"/>
      <c r="C16" s="542"/>
      <c r="D16" s="542"/>
      <c r="E16" s="542"/>
      <c r="F16" s="542"/>
      <c r="G16" s="542"/>
      <c r="H16" s="542"/>
      <c r="I16" s="542"/>
      <c r="J16" s="542"/>
      <c r="K16" s="542"/>
    </row>
    <row r="17" spans="2:16">
      <c r="B17" s="539" t="s">
        <v>365</v>
      </c>
    </row>
    <row r="19" spans="2:16">
      <c r="B19" s="539" t="s">
        <v>366</v>
      </c>
    </row>
    <row r="21" spans="2:16" s="540" customFormat="1" ht="103.35" customHeight="1">
      <c r="B21" s="1078" t="s">
        <v>729</v>
      </c>
      <c r="C21" s="1078"/>
      <c r="D21" s="1078"/>
      <c r="E21" s="1078"/>
      <c r="F21" s="1078"/>
      <c r="G21" s="1078"/>
      <c r="H21" s="1078"/>
      <c r="I21" s="1078"/>
      <c r="J21" s="1078"/>
      <c r="K21" s="1078"/>
      <c r="L21" s="1078"/>
      <c r="M21" s="1078"/>
      <c r="P21" s="543"/>
    </row>
    <row r="22" spans="2:16" s="540" customFormat="1" ht="53.45" customHeight="1">
      <c r="B22" s="1078" t="s">
        <v>2011</v>
      </c>
      <c r="C22" s="1078"/>
      <c r="D22" s="1078"/>
      <c r="E22" s="1078"/>
      <c r="F22" s="1078"/>
      <c r="G22" s="1078"/>
      <c r="H22" s="1078"/>
      <c r="I22" s="1078"/>
      <c r="J22" s="1078"/>
      <c r="K22" s="1078"/>
      <c r="L22" s="1078"/>
      <c r="M22" s="1078"/>
      <c r="P22" s="543"/>
    </row>
    <row r="23" spans="2:16" s="540" customFormat="1" ht="33" customHeight="1">
      <c r="B23" s="1078" t="s">
        <v>749</v>
      </c>
      <c r="C23" s="1078"/>
      <c r="D23" s="1078"/>
      <c r="E23" s="1078"/>
      <c r="F23" s="1078"/>
      <c r="G23" s="1078"/>
      <c r="H23" s="1078"/>
      <c r="I23" s="1078"/>
      <c r="J23" s="1078"/>
      <c r="K23" s="1078"/>
      <c r="L23" s="1078"/>
      <c r="M23" s="1078"/>
      <c r="P23" s="543"/>
    </row>
    <row r="24" spans="2:16" ht="11.45" customHeight="1"/>
    <row r="25" spans="2:16">
      <c r="B25" s="15" t="s">
        <v>367</v>
      </c>
    </row>
    <row r="26" spans="2:16">
      <c r="B26" s="15" t="s">
        <v>368</v>
      </c>
    </row>
    <row r="27" spans="2:16" ht="18" customHeight="1">
      <c r="B27" s="1087" t="s">
        <v>369</v>
      </c>
      <c r="C27" s="1087"/>
      <c r="D27" s="1087"/>
      <c r="E27" s="1087"/>
      <c r="F27" s="1087"/>
      <c r="G27" s="1087"/>
      <c r="H27" s="1087"/>
      <c r="I27" s="1087"/>
      <c r="J27" s="1087"/>
      <c r="K27" s="1087"/>
    </row>
    <row r="28" spans="2:16">
      <c r="B28" s="15" t="s">
        <v>370</v>
      </c>
    </row>
    <row r="29" spans="2:16">
      <c r="B29" s="15" t="s">
        <v>371</v>
      </c>
    </row>
    <row r="30" spans="2:16">
      <c r="B30" s="15" t="s">
        <v>372</v>
      </c>
    </row>
    <row r="31" spans="2:16">
      <c r="B31" s="15" t="s">
        <v>373</v>
      </c>
    </row>
    <row r="32" spans="2:16" s="540" customFormat="1" ht="41.1" customHeight="1">
      <c r="B32" s="1077" t="s">
        <v>2012</v>
      </c>
      <c r="C32" s="1077"/>
      <c r="D32" s="1077"/>
      <c r="E32" s="1077"/>
      <c r="F32" s="1077"/>
      <c r="G32" s="1077"/>
      <c r="H32" s="1077"/>
      <c r="I32" s="1077"/>
      <c r="J32" s="1077"/>
      <c r="K32" s="1077"/>
      <c r="L32" s="1077"/>
      <c r="M32" s="1077"/>
      <c r="P32" s="543"/>
    </row>
    <row r="33" spans="2:16" s="540" customFormat="1" ht="30" customHeight="1">
      <c r="B33" s="1078" t="s">
        <v>374</v>
      </c>
      <c r="C33" s="1078"/>
      <c r="D33" s="1078"/>
      <c r="E33" s="1078"/>
      <c r="F33" s="1078"/>
      <c r="G33" s="1078"/>
      <c r="H33" s="1078"/>
      <c r="I33" s="1078"/>
      <c r="J33" s="1078"/>
      <c r="K33" s="1078"/>
      <c r="L33" s="1078"/>
      <c r="M33" s="1078"/>
      <c r="P33" s="543"/>
    </row>
    <row r="34" spans="2:16">
      <c r="B34" s="15" t="s">
        <v>375</v>
      </c>
    </row>
    <row r="35" spans="2:16" s="540" customFormat="1" ht="30.6" customHeight="1">
      <c r="B35" s="1078" t="s">
        <v>2013</v>
      </c>
      <c r="C35" s="1078"/>
      <c r="D35" s="1078"/>
      <c r="E35" s="1078"/>
      <c r="F35" s="1078"/>
      <c r="G35" s="1078"/>
      <c r="H35" s="1078"/>
      <c r="I35" s="1078"/>
      <c r="J35" s="1078"/>
      <c r="K35" s="1078"/>
      <c r="L35" s="1078"/>
      <c r="M35" s="1078"/>
      <c r="P35" s="543"/>
    </row>
    <row r="36" spans="2:16" ht="12.75" customHeight="1"/>
    <row r="37" spans="2:16">
      <c r="B37" s="544" t="s">
        <v>376</v>
      </c>
    </row>
    <row r="38" spans="2:16" s="540" customFormat="1" ht="31.7" customHeight="1">
      <c r="B38" s="1078" t="s">
        <v>1922</v>
      </c>
      <c r="C38" s="1078"/>
      <c r="D38" s="1078"/>
      <c r="E38" s="1078"/>
      <c r="F38" s="1078"/>
      <c r="G38" s="1078"/>
      <c r="H38" s="1078"/>
      <c r="I38" s="1078"/>
      <c r="J38" s="1078"/>
      <c r="K38" s="1078"/>
      <c r="L38" s="1078"/>
      <c r="M38" s="1078"/>
      <c r="P38" s="543"/>
    </row>
    <row r="39" spans="2:16" s="540" customFormat="1" ht="33.6" customHeight="1">
      <c r="B39" s="1086" t="s">
        <v>377</v>
      </c>
      <c r="C39" s="1086"/>
      <c r="D39" s="1086"/>
      <c r="E39" s="1086"/>
      <c r="F39" s="1086"/>
      <c r="G39" s="1086"/>
      <c r="H39" s="1086"/>
      <c r="I39" s="1086"/>
      <c r="J39" s="1086"/>
      <c r="K39" s="1086"/>
      <c r="L39" s="1086"/>
      <c r="M39" s="1086"/>
      <c r="P39" s="543"/>
    </row>
    <row r="40" spans="2:16" s="540" customFormat="1" ht="72.599999999999994" customHeight="1">
      <c r="B40" s="1080" t="s">
        <v>378</v>
      </c>
      <c r="C40" s="1081"/>
      <c r="D40" s="1082"/>
      <c r="E40" s="545" t="s">
        <v>379</v>
      </c>
      <c r="F40" s="545" t="s">
        <v>380</v>
      </c>
      <c r="G40" s="545" t="s">
        <v>381</v>
      </c>
      <c r="H40" s="545" t="s">
        <v>382</v>
      </c>
      <c r="J40" s="546"/>
      <c r="P40" s="543"/>
    </row>
    <row r="41" spans="2:16" s="540" customFormat="1" ht="53.25" customHeight="1">
      <c r="B41" s="1083" t="s">
        <v>743</v>
      </c>
      <c r="C41" s="1084"/>
      <c r="D41" s="1085"/>
      <c r="E41" s="821">
        <v>12115000000</v>
      </c>
      <c r="F41" s="822">
        <v>0.99990000000000001</v>
      </c>
      <c r="G41" s="822" t="s">
        <v>1982</v>
      </c>
      <c r="H41" s="724" t="s">
        <v>383</v>
      </c>
      <c r="J41" s="721"/>
      <c r="K41" s="722"/>
      <c r="L41" s="722"/>
      <c r="M41" s="722"/>
      <c r="N41" s="722"/>
      <c r="O41" s="722"/>
      <c r="P41" s="692"/>
    </row>
    <row r="42" spans="2:16" s="540" customFormat="1">
      <c r="J42" s="602"/>
      <c r="P42" s="541"/>
    </row>
    <row r="43" spans="2:16" s="540" customFormat="1">
      <c r="P43" s="543"/>
    </row>
    <row r="44" spans="2:16">
      <c r="B44" s="539" t="s">
        <v>384</v>
      </c>
    </row>
    <row r="46" spans="2:16">
      <c r="B46" s="539" t="s">
        <v>385</v>
      </c>
    </row>
    <row r="47" spans="2:16" s="540" customFormat="1" ht="34.35" customHeight="1">
      <c r="B47" s="1078" t="s">
        <v>2014</v>
      </c>
      <c r="C47" s="1078"/>
      <c r="D47" s="1078"/>
      <c r="E47" s="1078"/>
      <c r="F47" s="1078"/>
      <c r="G47" s="1078"/>
      <c r="H47" s="1078"/>
      <c r="I47" s="1078"/>
      <c r="J47" s="1078"/>
      <c r="K47" s="1078"/>
      <c r="L47" s="1078"/>
      <c r="M47" s="1078"/>
      <c r="P47" s="543"/>
    </row>
    <row r="48" spans="2:16" s="540" customFormat="1" ht="24" customHeight="1">
      <c r="B48" s="1079" t="s">
        <v>386</v>
      </c>
      <c r="C48" s="1079"/>
      <c r="D48" s="1079"/>
      <c r="E48" s="1079"/>
      <c r="F48" s="1079"/>
      <c r="G48" s="1079"/>
      <c r="H48" s="1079"/>
      <c r="I48" s="1079"/>
      <c r="J48" s="1079"/>
      <c r="K48" s="1079"/>
      <c r="L48" s="1079"/>
      <c r="M48" s="1079"/>
      <c r="P48" s="543"/>
    </row>
    <row r="49" spans="2:16" ht="12" customHeight="1"/>
    <row r="50" spans="2:16">
      <c r="B50" s="539" t="s">
        <v>387</v>
      </c>
    </row>
    <row r="51" spans="2:16" s="540" customFormat="1" ht="83.45" customHeight="1">
      <c r="B51" s="1078" t="s">
        <v>1963</v>
      </c>
      <c r="C51" s="1078"/>
      <c r="D51" s="1078"/>
      <c r="E51" s="1078"/>
      <c r="F51" s="1078"/>
      <c r="G51" s="1078"/>
      <c r="H51" s="1078"/>
      <c r="I51" s="1078"/>
      <c r="J51" s="1078"/>
      <c r="K51" s="1078"/>
      <c r="L51" s="1078"/>
      <c r="M51" s="1078"/>
      <c r="P51" s="543"/>
    </row>
    <row r="52" spans="2:16" s="540" customFormat="1" ht="46.7" customHeight="1">
      <c r="B52" s="1078" t="s">
        <v>1884</v>
      </c>
      <c r="C52" s="1078"/>
      <c r="D52" s="1078"/>
      <c r="E52" s="1078"/>
      <c r="F52" s="1078"/>
      <c r="G52" s="1078"/>
      <c r="H52" s="1078"/>
      <c r="I52" s="1078"/>
      <c r="J52" s="1078"/>
      <c r="K52" s="1078"/>
      <c r="L52" s="1078"/>
      <c r="M52" s="1078"/>
      <c r="P52" s="541"/>
    </row>
    <row r="53" spans="2:16">
      <c r="B53" s="542"/>
      <c r="C53" s="542"/>
      <c r="D53" s="542"/>
      <c r="E53" s="542"/>
      <c r="F53" s="542"/>
      <c r="G53" s="542"/>
      <c r="H53" s="542"/>
      <c r="I53" s="542"/>
      <c r="J53" s="542"/>
      <c r="K53" s="542"/>
    </row>
    <row r="54" spans="2:16">
      <c r="B54" s="34" t="s">
        <v>388</v>
      </c>
      <c r="C54" s="542"/>
      <c r="D54" s="542"/>
      <c r="E54" s="542"/>
      <c r="F54" s="542"/>
      <c r="G54" s="542"/>
      <c r="H54" s="542"/>
      <c r="I54" s="542"/>
      <c r="J54" s="542"/>
      <c r="K54" s="542"/>
    </row>
    <row r="55" spans="2:16" s="540" customFormat="1" ht="31.35" customHeight="1">
      <c r="B55" s="1078" t="s">
        <v>1885</v>
      </c>
      <c r="C55" s="1078"/>
      <c r="D55" s="1078"/>
      <c r="E55" s="1078"/>
      <c r="F55" s="1078"/>
      <c r="G55" s="1078"/>
      <c r="H55" s="1078"/>
      <c r="I55" s="1078"/>
      <c r="J55" s="1078"/>
      <c r="K55" s="1078"/>
      <c r="L55" s="1078"/>
      <c r="M55" s="1078"/>
      <c r="P55" s="543"/>
    </row>
    <row r="56" spans="2:16">
      <c r="B56" s="34"/>
      <c r="C56" s="542"/>
      <c r="D56" s="542"/>
      <c r="E56" s="542"/>
      <c r="F56" s="542"/>
      <c r="G56" s="542"/>
      <c r="H56" s="542"/>
      <c r="I56" s="542"/>
      <c r="J56" s="542"/>
      <c r="K56" s="542"/>
    </row>
    <row r="57" spans="2:16">
      <c r="B57" s="34" t="s">
        <v>389</v>
      </c>
      <c r="C57" s="542"/>
      <c r="D57" s="542"/>
      <c r="E57" s="542"/>
      <c r="F57" s="542"/>
      <c r="G57" s="542"/>
      <c r="H57" s="542"/>
      <c r="I57" s="542"/>
      <c r="J57" s="542"/>
      <c r="K57" s="542"/>
    </row>
    <row r="58" spans="2:16" s="540" customFormat="1" ht="53.45" customHeight="1">
      <c r="B58" s="1078" t="s">
        <v>390</v>
      </c>
      <c r="C58" s="1078"/>
      <c r="D58" s="1078"/>
      <c r="E58" s="1078"/>
      <c r="F58" s="1078"/>
      <c r="G58" s="1078"/>
      <c r="H58" s="1078"/>
      <c r="I58" s="1078"/>
      <c r="J58" s="1078"/>
      <c r="K58" s="1078"/>
      <c r="L58" s="1078"/>
      <c r="M58" s="1078"/>
      <c r="P58" s="543"/>
    </row>
    <row r="59" spans="2:16">
      <c r="B59" s="542"/>
      <c r="C59" s="542"/>
      <c r="D59" s="542"/>
      <c r="E59" s="542"/>
      <c r="F59" s="542"/>
      <c r="G59" s="542"/>
      <c r="H59" s="542"/>
      <c r="I59" s="542"/>
      <c r="J59" s="542"/>
      <c r="K59" s="542"/>
    </row>
    <row r="60" spans="2:16">
      <c r="B60" s="34" t="s">
        <v>391</v>
      </c>
      <c r="C60" s="542"/>
      <c r="D60" s="542"/>
      <c r="E60" s="542"/>
      <c r="F60" s="542"/>
      <c r="G60" s="542"/>
      <c r="H60" s="542"/>
      <c r="I60" s="542"/>
      <c r="J60" s="542"/>
      <c r="K60" s="542"/>
    </row>
    <row r="61" spans="2:16" ht="14.45" customHeight="1">
      <c r="B61" s="34"/>
      <c r="C61" s="542"/>
      <c r="D61" s="542"/>
      <c r="E61" s="542"/>
      <c r="F61" s="542"/>
      <c r="G61" s="542"/>
      <c r="H61" s="542"/>
      <c r="I61" s="542"/>
      <c r="J61" s="542"/>
      <c r="K61" s="542"/>
    </row>
    <row r="62" spans="2:16">
      <c r="B62" s="34" t="s">
        <v>392</v>
      </c>
      <c r="C62" s="542"/>
      <c r="D62" s="542"/>
      <c r="E62" s="542"/>
      <c r="F62" s="542"/>
      <c r="G62" s="542"/>
      <c r="H62" s="542"/>
      <c r="I62" s="542"/>
      <c r="J62" s="542"/>
      <c r="K62" s="542"/>
    </row>
    <row r="63" spans="2:16" ht="51" customHeight="1">
      <c r="B63" s="1078" t="s">
        <v>1764</v>
      </c>
      <c r="C63" s="1078"/>
      <c r="D63" s="1078"/>
      <c r="E63" s="1078"/>
      <c r="F63" s="1078"/>
      <c r="G63" s="1078"/>
      <c r="H63" s="1078"/>
      <c r="I63" s="1078"/>
      <c r="J63" s="1078"/>
      <c r="K63" s="1078"/>
      <c r="L63" s="1078"/>
      <c r="M63" s="1078"/>
    </row>
    <row r="64" spans="2:16">
      <c r="B64" s="542"/>
      <c r="C64" s="542"/>
      <c r="D64" s="542"/>
      <c r="E64" s="542"/>
      <c r="F64" s="542"/>
      <c r="G64" s="542"/>
      <c r="H64" s="542"/>
      <c r="I64" s="542"/>
      <c r="J64" s="542"/>
      <c r="K64" s="542"/>
    </row>
    <row r="65" spans="2:16" ht="18" customHeight="1">
      <c r="B65" s="1069" t="s">
        <v>393</v>
      </c>
      <c r="C65" s="1069"/>
      <c r="D65" s="1069"/>
      <c r="E65" s="1069"/>
      <c r="F65" s="1069"/>
      <c r="G65" s="1069"/>
      <c r="H65" s="1069"/>
      <c r="I65" s="1069"/>
      <c r="J65" s="1069"/>
      <c r="K65" s="1069"/>
    </row>
    <row r="66" spans="2:16">
      <c r="B66" s="548" t="s">
        <v>394</v>
      </c>
      <c r="C66" s="547"/>
      <c r="D66" s="547"/>
      <c r="E66" s="547"/>
      <c r="F66" s="547"/>
      <c r="G66" s="547"/>
      <c r="H66" s="547"/>
      <c r="I66" s="547"/>
      <c r="J66" s="547"/>
      <c r="K66" s="547"/>
    </row>
    <row r="67" spans="2:16" s="540" customFormat="1" ht="53.45" customHeight="1">
      <c r="B67" s="1078" t="s">
        <v>395</v>
      </c>
      <c r="C67" s="1078"/>
      <c r="D67" s="1078"/>
      <c r="E67" s="1078"/>
      <c r="F67" s="1078"/>
      <c r="G67" s="1078"/>
      <c r="H67" s="1078"/>
      <c r="I67" s="1078"/>
      <c r="J67" s="1078"/>
      <c r="K67" s="1078"/>
      <c r="L67" s="1078"/>
      <c r="M67" s="1078"/>
      <c r="P67" s="543"/>
    </row>
    <row r="68" spans="2:16" ht="24.6" customHeight="1">
      <c r="B68" s="548" t="s">
        <v>396</v>
      </c>
      <c r="C68" s="549"/>
      <c r="D68" s="549"/>
      <c r="E68" s="549"/>
      <c r="F68" s="549"/>
      <c r="G68" s="549"/>
      <c r="H68" s="549"/>
      <c r="I68" s="549"/>
      <c r="J68" s="549"/>
      <c r="K68" s="549"/>
    </row>
    <row r="69" spans="2:16" s="540" customFormat="1" ht="33" customHeight="1">
      <c r="B69" s="1078" t="s">
        <v>397</v>
      </c>
      <c r="C69" s="1078"/>
      <c r="D69" s="1078"/>
      <c r="E69" s="1078"/>
      <c r="F69" s="1078"/>
      <c r="G69" s="1078"/>
      <c r="H69" s="1078"/>
      <c r="I69" s="1078"/>
      <c r="J69" s="1078"/>
      <c r="K69" s="1078"/>
      <c r="L69" s="1078"/>
      <c r="M69" s="1078"/>
      <c r="P69" s="543"/>
    </row>
    <row r="70" spans="2:16" ht="30.6" customHeight="1">
      <c r="B70" s="548" t="s">
        <v>748</v>
      </c>
      <c r="C70" s="549"/>
      <c r="D70" s="549"/>
      <c r="E70" s="549"/>
      <c r="F70" s="549"/>
      <c r="G70" s="549"/>
      <c r="H70" s="549"/>
      <c r="I70" s="549"/>
      <c r="J70" s="549"/>
      <c r="K70" s="549"/>
    </row>
    <row r="71" spans="2:16" s="540" customFormat="1" ht="34.35" customHeight="1">
      <c r="B71" s="1078" t="s">
        <v>1886</v>
      </c>
      <c r="C71" s="1078"/>
      <c r="D71" s="1078"/>
      <c r="E71" s="1078"/>
      <c r="F71" s="1078"/>
      <c r="G71" s="1078"/>
      <c r="H71" s="1078"/>
      <c r="I71" s="1078"/>
      <c r="J71" s="1078"/>
      <c r="K71" s="1078"/>
      <c r="L71" s="1078"/>
      <c r="M71" s="1078"/>
      <c r="P71" s="543"/>
    </row>
    <row r="72" spans="2:16">
      <c r="B72" s="540"/>
      <c r="C72" s="540"/>
      <c r="D72" s="540"/>
      <c r="E72" s="540"/>
      <c r="F72" s="540"/>
      <c r="G72" s="540"/>
      <c r="H72" s="540"/>
      <c r="I72" s="540"/>
      <c r="J72" s="540"/>
      <c r="K72" s="540"/>
    </row>
    <row r="73" spans="2:16" ht="16.5" customHeight="1">
      <c r="B73" s="550" t="s">
        <v>1923</v>
      </c>
      <c r="C73" s="542"/>
      <c r="D73" s="542"/>
      <c r="E73" s="542"/>
      <c r="F73" s="542"/>
      <c r="G73" s="542"/>
      <c r="H73" s="542"/>
      <c r="I73" s="542"/>
      <c r="J73" s="542"/>
      <c r="K73" s="542"/>
    </row>
    <row r="74" spans="2:16" s="540" customFormat="1" ht="33" customHeight="1">
      <c r="B74" s="1078" t="s">
        <v>398</v>
      </c>
      <c r="C74" s="1078"/>
      <c r="D74" s="1078"/>
      <c r="E74" s="1078"/>
      <c r="F74" s="1078"/>
      <c r="G74" s="1078"/>
      <c r="H74" s="1078"/>
      <c r="I74" s="1078"/>
      <c r="J74" s="1078"/>
      <c r="K74" s="1078"/>
      <c r="L74" s="1078"/>
      <c r="M74" s="1078"/>
      <c r="P74" s="543"/>
    </row>
    <row r="75" spans="2:16" s="540" customFormat="1" ht="30" customHeight="1">
      <c r="B75" s="1078" t="s">
        <v>399</v>
      </c>
      <c r="C75" s="1078"/>
      <c r="D75" s="1078"/>
      <c r="E75" s="1078"/>
      <c r="F75" s="1078"/>
      <c r="G75" s="1078"/>
      <c r="H75" s="1078"/>
      <c r="I75" s="1078"/>
      <c r="J75" s="1078"/>
      <c r="K75" s="1078"/>
      <c r="L75" s="1078"/>
      <c r="M75" s="1078"/>
      <c r="P75" s="543"/>
    </row>
    <row r="76" spans="2:16" ht="6" customHeight="1">
      <c r="B76" s="1086"/>
      <c r="C76" s="1086"/>
      <c r="D76" s="1086"/>
      <c r="E76" s="1086"/>
      <c r="F76" s="1086"/>
      <c r="G76" s="1086"/>
      <c r="H76" s="1086"/>
      <c r="I76" s="1086"/>
      <c r="J76" s="1086"/>
      <c r="K76" s="1086"/>
      <c r="M76" s="551"/>
      <c r="P76" s="15"/>
    </row>
    <row r="77" spans="2:16" s="540" customFormat="1" ht="31.35" customHeight="1">
      <c r="B77" s="1078" t="s">
        <v>400</v>
      </c>
      <c r="C77" s="1078"/>
      <c r="D77" s="1078"/>
      <c r="E77" s="1078"/>
      <c r="F77" s="1078"/>
      <c r="G77" s="1078"/>
      <c r="H77" s="1078"/>
      <c r="I77" s="1078"/>
      <c r="J77" s="1078"/>
      <c r="K77" s="1078"/>
      <c r="L77" s="1078"/>
      <c r="M77" s="1078"/>
      <c r="P77" s="543"/>
    </row>
    <row r="78" spans="2:16">
      <c r="B78" s="542"/>
      <c r="C78" s="542"/>
      <c r="D78" s="542"/>
      <c r="E78" s="542"/>
      <c r="F78" s="542"/>
      <c r="G78" s="542"/>
      <c r="H78" s="542"/>
      <c r="I78" s="542"/>
      <c r="J78" s="542"/>
      <c r="K78" s="542"/>
      <c r="M78" s="551"/>
      <c r="P78" s="15"/>
    </row>
    <row r="79" spans="2:16" ht="20.85" customHeight="1">
      <c r="B79" s="1069" t="s">
        <v>1924</v>
      </c>
      <c r="C79" s="1069"/>
      <c r="D79" s="1069"/>
      <c r="E79" s="1069"/>
      <c r="F79" s="1069"/>
      <c r="G79" s="1069"/>
      <c r="H79" s="1069"/>
      <c r="I79" s="1069"/>
      <c r="J79" s="1069"/>
      <c r="K79" s="1069"/>
    </row>
    <row r="80" spans="2:16" s="540" customFormat="1" ht="34.35" customHeight="1">
      <c r="B80" s="1078" t="s">
        <v>401</v>
      </c>
      <c r="C80" s="1078"/>
      <c r="D80" s="1078"/>
      <c r="E80" s="1078"/>
      <c r="F80" s="1078"/>
      <c r="G80" s="1078"/>
      <c r="H80" s="1078"/>
      <c r="I80" s="1078"/>
      <c r="J80" s="1078"/>
      <c r="K80" s="1078"/>
      <c r="L80" s="1078"/>
      <c r="M80" s="1078"/>
      <c r="P80" s="543"/>
    </row>
    <row r="81" spans="2:18" ht="10.5" customHeight="1">
      <c r="B81" s="542"/>
      <c r="C81" s="542"/>
      <c r="D81" s="542"/>
      <c r="E81" s="542"/>
      <c r="F81" s="542"/>
      <c r="G81" s="542"/>
      <c r="H81" s="542"/>
      <c r="I81" s="542"/>
      <c r="J81" s="542"/>
      <c r="K81" s="542"/>
    </row>
    <row r="82" spans="2:18">
      <c r="B82" s="539" t="s">
        <v>402</v>
      </c>
    </row>
    <row r="83" spans="2:18">
      <c r="B83" s="539"/>
    </row>
    <row r="84" spans="2:18" s="540" customFormat="1" ht="142.35" customHeight="1">
      <c r="B84" s="1078" t="s">
        <v>1943</v>
      </c>
      <c r="C84" s="1078"/>
      <c r="D84" s="1078"/>
      <c r="E84" s="1078"/>
      <c r="F84" s="1078"/>
      <c r="G84" s="1078"/>
      <c r="H84" s="1078"/>
      <c r="I84" s="1078"/>
      <c r="J84" s="1078"/>
      <c r="K84" s="1078"/>
      <c r="L84" s="1078"/>
      <c r="M84" s="1078"/>
      <c r="N84" s="721"/>
      <c r="O84" s="722"/>
      <c r="P84" s="692"/>
      <c r="Q84" s="722"/>
      <c r="R84" s="722"/>
    </row>
    <row r="85" spans="2:18" s="540" customFormat="1" ht="16.5">
      <c r="B85" s="542"/>
      <c r="C85" s="834" t="s">
        <v>1947</v>
      </c>
      <c r="D85" s="1092" t="s">
        <v>1948</v>
      </c>
      <c r="E85" s="1092"/>
      <c r="F85" s="1092"/>
      <c r="G85" s="1100" t="s">
        <v>1949</v>
      </c>
      <c r="H85" s="1101"/>
      <c r="I85" s="542"/>
      <c r="J85" s="542"/>
      <c r="K85" s="542"/>
      <c r="L85" s="542"/>
      <c r="M85" s="542"/>
      <c r="N85" s="721"/>
      <c r="O85" s="722"/>
      <c r="P85" s="692"/>
      <c r="Q85" s="722"/>
      <c r="R85" s="722"/>
    </row>
    <row r="86" spans="2:18" s="540" customFormat="1" ht="16.350000000000001" customHeight="1">
      <c r="B86" s="542"/>
      <c r="C86" s="835" t="s">
        <v>1950</v>
      </c>
      <c r="D86" s="1093" t="s">
        <v>1951</v>
      </c>
      <c r="E86" s="1094"/>
      <c r="F86" s="1095"/>
      <c r="G86" s="1099" t="s">
        <v>1952</v>
      </c>
      <c r="H86" s="1099"/>
      <c r="I86" s="542"/>
      <c r="J86" s="542"/>
      <c r="K86" s="542"/>
      <c r="L86" s="542"/>
      <c r="M86" s="542"/>
      <c r="N86" s="721"/>
      <c r="O86" s="722"/>
      <c r="P86" s="692"/>
      <c r="Q86" s="722"/>
      <c r="R86" s="722"/>
    </row>
    <row r="87" spans="2:18" s="540" customFormat="1" ht="16.350000000000001" customHeight="1">
      <c r="B87" s="542"/>
      <c r="C87" s="835" t="s">
        <v>1953</v>
      </c>
      <c r="D87" s="1093" t="s">
        <v>1954</v>
      </c>
      <c r="E87" s="1094"/>
      <c r="F87" s="1095"/>
      <c r="G87" s="1099" t="s">
        <v>1955</v>
      </c>
      <c r="H87" s="1099"/>
      <c r="I87" s="542"/>
      <c r="J87" s="542"/>
      <c r="K87" s="542"/>
      <c r="L87" s="542"/>
      <c r="M87" s="542"/>
      <c r="N87" s="721"/>
      <c r="O87" s="722"/>
      <c r="P87" s="692"/>
      <c r="Q87" s="722"/>
      <c r="R87" s="722"/>
    </row>
    <row r="88" spans="2:18" s="540" customFormat="1" ht="16.350000000000001" customHeight="1">
      <c r="B88" s="542"/>
      <c r="C88" s="835" t="s">
        <v>1956</v>
      </c>
      <c r="D88" s="1093" t="s">
        <v>1957</v>
      </c>
      <c r="E88" s="1094"/>
      <c r="F88" s="1095"/>
      <c r="G88" s="1099" t="s">
        <v>1958</v>
      </c>
      <c r="H88" s="1099"/>
      <c r="I88" s="542"/>
      <c r="J88" s="542"/>
      <c r="K88" s="542"/>
      <c r="L88" s="542"/>
      <c r="M88" s="542"/>
      <c r="N88" s="721"/>
      <c r="O88" s="722"/>
      <c r="P88" s="692"/>
      <c r="Q88" s="722"/>
      <c r="R88" s="722"/>
    </row>
    <row r="89" spans="2:18" s="540" customFormat="1" ht="16.350000000000001" customHeight="1">
      <c r="B89" s="542"/>
      <c r="C89" s="835" t="s">
        <v>1959</v>
      </c>
      <c r="D89" s="1096" t="s">
        <v>1960</v>
      </c>
      <c r="E89" s="1097"/>
      <c r="F89" s="1098"/>
      <c r="G89" s="1099" t="s">
        <v>1961</v>
      </c>
      <c r="H89" s="1099"/>
      <c r="I89" s="542"/>
      <c r="J89" s="542"/>
      <c r="K89" s="542"/>
      <c r="L89" s="542"/>
      <c r="M89" s="542"/>
      <c r="N89" s="721"/>
      <c r="O89" s="722"/>
      <c r="P89" s="692"/>
      <c r="Q89" s="722"/>
      <c r="R89" s="722"/>
    </row>
    <row r="90" spans="2:18">
      <c r="B90" s="15" t="s">
        <v>285</v>
      </c>
      <c r="P90" s="723"/>
    </row>
    <row r="91" spans="2:18">
      <c r="B91" s="539" t="s">
        <v>403</v>
      </c>
    </row>
    <row r="92" spans="2:18" s="540" customFormat="1" ht="28.7" customHeight="1">
      <c r="B92" s="1088" t="s">
        <v>731</v>
      </c>
      <c r="C92" s="1088"/>
      <c r="D92" s="1088"/>
      <c r="E92" s="1088"/>
      <c r="F92" s="1088"/>
      <c r="G92" s="1088"/>
      <c r="H92" s="1088"/>
      <c r="I92" s="1088"/>
      <c r="J92" s="1088"/>
      <c r="K92" s="1088"/>
      <c r="L92" s="1088"/>
      <c r="M92" s="1088"/>
      <c r="P92" s="543"/>
    </row>
    <row r="93" spans="2:18" s="540" customFormat="1" ht="46.7" customHeight="1">
      <c r="B93" s="1078" t="s">
        <v>404</v>
      </c>
      <c r="C93" s="1078"/>
      <c r="D93" s="1078"/>
      <c r="E93" s="1078"/>
      <c r="F93" s="1078"/>
      <c r="G93" s="1078"/>
      <c r="H93" s="1078"/>
      <c r="I93" s="1078"/>
      <c r="J93" s="1078"/>
      <c r="K93" s="1078"/>
      <c r="L93" s="1078"/>
      <c r="M93" s="1078"/>
      <c r="P93" s="543"/>
    </row>
    <row r="95" spans="2:18">
      <c r="B95" s="539" t="s">
        <v>405</v>
      </c>
    </row>
    <row r="96" spans="2:18" s="540" customFormat="1" ht="36" customHeight="1">
      <c r="B96" s="1086" t="s">
        <v>406</v>
      </c>
      <c r="C96" s="1086"/>
      <c r="D96" s="1086"/>
      <c r="E96" s="1086"/>
      <c r="F96" s="1086"/>
      <c r="G96" s="1086"/>
      <c r="H96" s="1086"/>
      <c r="I96" s="1086"/>
      <c r="J96" s="1086"/>
      <c r="K96" s="1086"/>
      <c r="L96" s="1086"/>
      <c r="M96" s="1086"/>
      <c r="P96" s="543"/>
    </row>
    <row r="97" spans="2:16" s="540" customFormat="1" ht="27.6" customHeight="1">
      <c r="B97" s="1077" t="s">
        <v>407</v>
      </c>
      <c r="C97" s="1077"/>
      <c r="D97" s="1077"/>
      <c r="E97" s="1077"/>
      <c r="F97" s="1077"/>
      <c r="G97" s="1077"/>
      <c r="H97" s="1077"/>
      <c r="I97" s="1077"/>
      <c r="J97" s="1077"/>
      <c r="K97" s="1077"/>
      <c r="L97" s="1077"/>
      <c r="M97" s="1077"/>
      <c r="P97" s="543"/>
    </row>
    <row r="98" spans="2:16" ht="13.5" customHeight="1">
      <c r="B98" s="542"/>
      <c r="C98" s="542"/>
      <c r="D98" s="542"/>
      <c r="E98" s="542"/>
      <c r="F98" s="542"/>
      <c r="G98" s="542"/>
      <c r="H98" s="542"/>
      <c r="I98" s="542"/>
      <c r="J98" s="542"/>
      <c r="K98" s="542"/>
    </row>
    <row r="99" spans="2:16">
      <c r="B99" s="539" t="s">
        <v>408</v>
      </c>
    </row>
    <row r="100" spans="2:16" s="540" customFormat="1">
      <c r="B100" s="1077" t="s">
        <v>409</v>
      </c>
      <c r="C100" s="1077"/>
      <c r="D100" s="1077"/>
      <c r="E100" s="1077"/>
      <c r="F100" s="1077"/>
      <c r="G100" s="1077"/>
      <c r="H100" s="1077"/>
      <c r="I100" s="1077"/>
      <c r="J100" s="1077"/>
      <c r="K100" s="1077"/>
      <c r="L100" s="1077"/>
      <c r="M100" s="1077"/>
      <c r="P100" s="543"/>
    </row>
    <row r="101" spans="2:16" s="540" customFormat="1">
      <c r="B101" s="1077" t="s">
        <v>733</v>
      </c>
      <c r="C101" s="1077"/>
      <c r="D101" s="1077"/>
      <c r="E101" s="1077"/>
      <c r="F101" s="1077"/>
      <c r="G101" s="1077"/>
      <c r="H101" s="1077"/>
      <c r="I101" s="1077"/>
      <c r="J101" s="1077"/>
      <c r="K101" s="1077"/>
      <c r="L101" s="1077"/>
      <c r="M101" s="1077"/>
      <c r="P101" s="543"/>
    </row>
    <row r="102" spans="2:16">
      <c r="B102" s="540"/>
      <c r="C102" s="540"/>
      <c r="D102" s="540"/>
      <c r="E102" s="540"/>
      <c r="F102" s="540"/>
      <c r="G102" s="540"/>
      <c r="H102" s="540"/>
      <c r="I102" s="540"/>
      <c r="J102" s="540"/>
      <c r="K102" s="540"/>
    </row>
    <row r="103" spans="2:16">
      <c r="B103" s="539" t="s">
        <v>410</v>
      </c>
      <c r="C103" s="540"/>
      <c r="D103" s="540"/>
      <c r="E103" s="540"/>
      <c r="F103" s="540"/>
      <c r="G103" s="540"/>
      <c r="H103" s="540"/>
      <c r="I103" s="540"/>
      <c r="J103" s="540"/>
      <c r="K103" s="540"/>
    </row>
    <row r="104" spans="2:16" s="540" customFormat="1" ht="31.35" customHeight="1">
      <c r="B104" s="1091" t="s">
        <v>732</v>
      </c>
      <c r="C104" s="1091"/>
      <c r="D104" s="1091"/>
      <c r="E104" s="1091"/>
      <c r="F104" s="1091"/>
      <c r="G104" s="1091"/>
      <c r="H104" s="1091"/>
      <c r="I104" s="1091"/>
      <c r="J104" s="1091"/>
      <c r="K104" s="1091"/>
      <c r="L104" s="1091"/>
      <c r="M104" s="1091"/>
      <c r="P104" s="543"/>
    </row>
    <row r="105" spans="2:16" s="540" customFormat="1" ht="38.1" customHeight="1">
      <c r="B105" s="539" t="s">
        <v>411</v>
      </c>
      <c r="L105" s="15"/>
      <c r="M105" s="15"/>
      <c r="P105" s="543"/>
    </row>
    <row r="106" spans="2:16" s="540" customFormat="1" ht="32.450000000000003" customHeight="1">
      <c r="B106" s="1077" t="s">
        <v>412</v>
      </c>
      <c r="C106" s="1077"/>
      <c r="D106" s="1077"/>
      <c r="E106" s="1077"/>
      <c r="F106" s="1077"/>
      <c r="G106" s="1077"/>
      <c r="H106" s="1077"/>
      <c r="I106" s="1077"/>
      <c r="J106" s="1077"/>
      <c r="K106" s="1077"/>
      <c r="L106" s="1077"/>
      <c r="M106" s="1077"/>
      <c r="O106" s="551"/>
      <c r="P106" s="692"/>
    </row>
    <row r="107" spans="2:16" s="540" customFormat="1" ht="18" customHeight="1">
      <c r="B107" s="542"/>
      <c r="C107" s="542"/>
      <c r="D107" s="542"/>
      <c r="E107" s="542"/>
      <c r="F107" s="542"/>
      <c r="G107" s="542"/>
      <c r="H107" s="542"/>
      <c r="I107" s="542"/>
      <c r="J107" s="542"/>
      <c r="K107" s="542"/>
      <c r="L107" s="542"/>
      <c r="M107" s="542"/>
      <c r="P107" s="543"/>
    </row>
    <row r="109" spans="2:16">
      <c r="B109" s="539" t="s">
        <v>413</v>
      </c>
    </row>
    <row r="110" spans="2:16" s="540" customFormat="1" ht="28.7" customHeight="1">
      <c r="B110" s="1077" t="s">
        <v>754</v>
      </c>
      <c r="C110" s="1077"/>
      <c r="D110" s="1077"/>
      <c r="E110" s="1077"/>
      <c r="F110" s="1077"/>
      <c r="G110" s="1077"/>
      <c r="H110" s="1077"/>
      <c r="I110" s="1077"/>
      <c r="J110" s="1077"/>
      <c r="K110" s="1077"/>
      <c r="L110" s="1077"/>
      <c r="M110" s="1077"/>
      <c r="P110" s="543"/>
    </row>
    <row r="111" spans="2:16" ht="35.1" customHeight="1"/>
    <row r="117" spans="2:13">
      <c r="B117" s="566" t="s">
        <v>1929</v>
      </c>
      <c r="D117" s="567"/>
      <c r="F117" s="539"/>
      <c r="G117" s="538" t="s">
        <v>2010</v>
      </c>
      <c r="H117" s="568"/>
      <c r="I117" s="567"/>
      <c r="J117" s="17"/>
      <c r="M117" s="538" t="s">
        <v>939</v>
      </c>
    </row>
    <row r="118" spans="2:13">
      <c r="B118" s="569" t="s">
        <v>1930</v>
      </c>
      <c r="D118" s="570"/>
      <c r="F118" s="571"/>
      <c r="G118" s="552" t="s">
        <v>2009</v>
      </c>
      <c r="H118" s="572"/>
      <c r="I118" s="570"/>
      <c r="J118" s="17"/>
      <c r="M118" s="570" t="s">
        <v>940</v>
      </c>
    </row>
    <row r="338" spans="3:3">
      <c r="C338" s="15">
        <v>0</v>
      </c>
    </row>
  </sheetData>
  <customSheetViews>
    <customSheetView guid="{F3648BCD-1CED-4BBB-AE63-37BDB925883F}" scale="80" showPageBreaks="1" showGridLines="0" printArea="1" view="pageBreakPreview">
      <selection activeCell="G307" sqref="G306:G307"/>
      <pageMargins left="0" right="0" top="0" bottom="0" header="0" footer="0"/>
      <pageSetup scale="67" orientation="portrait" r:id="rId1"/>
    </customSheetView>
    <customSheetView guid="{5FCC9217-B3E9-4B91-A943-5F21728EBEE9}" scale="80" showPageBreaks="1" showGridLines="0" printArea="1" view="pageBreakPreview" topLeftCell="A79">
      <selection activeCell="H119" sqref="H119"/>
      <pageMargins left="0" right="0" top="0" bottom="0" header="0" footer="0"/>
      <pageSetup scale="67" orientation="portrait" r:id="rId2"/>
    </customSheetView>
    <customSheetView guid="{7015FC6D-0680-4B00-AA0E-B83DA1D0B666}" scale="80" showPageBreaks="1" showGridLines="0" printArea="1" view="pageBreakPreview" topLeftCell="A79">
      <selection activeCell="H119" sqref="H119"/>
      <pageMargins left="0" right="0" top="0" bottom="0" header="0" footer="0"/>
      <pageSetup scale="67" orientation="portrait" r:id="rId3"/>
    </customSheetView>
  </customSheetViews>
  <mergeCells count="56">
    <mergeCell ref="G87:H87"/>
    <mergeCell ref="G88:H88"/>
    <mergeCell ref="G89:H89"/>
    <mergeCell ref="G85:H85"/>
    <mergeCell ref="B63:M63"/>
    <mergeCell ref="B65:K65"/>
    <mergeCell ref="B79:K79"/>
    <mergeCell ref="B76:K76"/>
    <mergeCell ref="B75:M75"/>
    <mergeCell ref="B77:M77"/>
    <mergeCell ref="B106:M106"/>
    <mergeCell ref="B100:M100"/>
    <mergeCell ref="B97:M97"/>
    <mergeCell ref="B80:M80"/>
    <mergeCell ref="B84:M84"/>
    <mergeCell ref="B92:M92"/>
    <mergeCell ref="B93:M93"/>
    <mergeCell ref="B96:M96"/>
    <mergeCell ref="B101:M101"/>
    <mergeCell ref="B104:M104"/>
    <mergeCell ref="D85:F85"/>
    <mergeCell ref="D86:F86"/>
    <mergeCell ref="D87:F87"/>
    <mergeCell ref="D88:F88"/>
    <mergeCell ref="D89:F89"/>
    <mergeCell ref="G86:H86"/>
    <mergeCell ref="B3:T3"/>
    <mergeCell ref="B27:K27"/>
    <mergeCell ref="B15:M15"/>
    <mergeCell ref="B10:M10"/>
    <mergeCell ref="B11:M11"/>
    <mergeCell ref="B12:M12"/>
    <mergeCell ref="B21:M21"/>
    <mergeCell ref="B23:M23"/>
    <mergeCell ref="B39:M39"/>
    <mergeCell ref="B32:M32"/>
    <mergeCell ref="B4:M4"/>
    <mergeCell ref="B5:M5"/>
    <mergeCell ref="B6:M6"/>
    <mergeCell ref="B22:M22"/>
    <mergeCell ref="B110:M110"/>
    <mergeCell ref="B33:M33"/>
    <mergeCell ref="B58:M58"/>
    <mergeCell ref="B67:M67"/>
    <mergeCell ref="B69:M69"/>
    <mergeCell ref="B71:M71"/>
    <mergeCell ref="B74:M74"/>
    <mergeCell ref="B47:M47"/>
    <mergeCell ref="B48:M48"/>
    <mergeCell ref="B51:M51"/>
    <mergeCell ref="B52:M52"/>
    <mergeCell ref="B55:M55"/>
    <mergeCell ref="B40:D40"/>
    <mergeCell ref="B35:M35"/>
    <mergeCell ref="B41:D41"/>
    <mergeCell ref="B38:M38"/>
  </mergeCells>
  <hyperlinks>
    <hyperlink ref="M9" location="INDICE!A1" display="Índice" xr:uid="{0E052B38-A208-423D-B5A2-4FD9E04C18EA}"/>
  </hyperlinks>
  <pageMargins left="0.7" right="0.7" top="0.75" bottom="0.75" header="0.3" footer="0.3"/>
  <pageSetup scale="66" orientation="portrait" r:id="rId4"/>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5B38B-C7E6-4CA6-9C33-900F6BF7AD5D}">
  <dimension ref="A1:X417"/>
  <sheetViews>
    <sheetView showGridLines="0" topLeftCell="C1" zoomScale="80" zoomScaleNormal="80" workbookViewId="0">
      <pane ySplit="6" topLeftCell="A156" activePane="bottomLeft" state="frozen"/>
      <selection activeCell="G112" sqref="G112"/>
      <selection pane="bottomLeft" activeCell="J159" sqref="J159"/>
    </sheetView>
  </sheetViews>
  <sheetFormatPr baseColWidth="10" defaultColWidth="11.42578125" defaultRowHeight="15" customHeight="1" outlineLevelCol="1"/>
  <cols>
    <col min="1" max="1" width="21.85546875" style="256" customWidth="1"/>
    <col min="2" max="2" width="14" style="453" hidden="1" customWidth="1" outlineLevel="1"/>
    <col min="3" max="3" width="15.42578125" style="252" customWidth="1" collapsed="1"/>
    <col min="4" max="4" width="52.85546875" style="256" customWidth="1"/>
    <col min="5" max="5" width="9.28515625" style="454" bestFit="1" customWidth="1"/>
    <col min="6" max="6" width="16.85546875" style="455" bestFit="1" customWidth="1"/>
    <col min="7" max="7" width="19.85546875" style="256" customWidth="1"/>
    <col min="8" max="8" width="15.140625" style="256" customWidth="1"/>
    <col min="9" max="9" width="11.85546875" style="256" customWidth="1"/>
    <col min="10" max="10" width="45.42578125" style="256" bestFit="1" customWidth="1"/>
    <col min="11" max="11" width="24" style="256" customWidth="1"/>
    <col min="12" max="12" width="32" style="256" customWidth="1"/>
    <col min="13" max="14" width="8.85546875" style="256" customWidth="1"/>
    <col min="15" max="15" width="16.85546875" style="256" bestFit="1" customWidth="1"/>
    <col min="16" max="16" width="15.85546875" style="256" bestFit="1" customWidth="1"/>
    <col min="17" max="23" width="8.85546875" style="256" customWidth="1"/>
    <col min="24" max="24" width="19.42578125" style="256" bestFit="1" customWidth="1"/>
    <col min="25" max="207" width="8.85546875" style="256" customWidth="1"/>
    <col min="208" max="208" width="0.85546875" style="256" customWidth="1"/>
    <col min="209" max="209" width="3.7109375" style="256" customWidth="1"/>
    <col min="210" max="210" width="14.42578125" style="256" customWidth="1"/>
    <col min="211" max="211" width="49" style="256" customWidth="1"/>
    <col min="212" max="212" width="3" style="256" customWidth="1"/>
    <col min="213" max="213" width="15.42578125" style="256" customWidth="1"/>
    <col min="214" max="214" width="1.85546875" style="256" customWidth="1"/>
    <col min="215" max="215" width="2.140625" style="256" customWidth="1"/>
    <col min="216" max="216" width="1.7109375" style="256" customWidth="1"/>
    <col min="217" max="217" width="2.42578125" style="256" customWidth="1"/>
    <col min="218" max="218" width="17.7109375" style="256" customWidth="1"/>
    <col min="219" max="219" width="2.42578125" style="256" customWidth="1"/>
    <col min="220" max="220" width="5.7109375" style="256" customWidth="1"/>
    <col min="221" max="221" width="4.7109375" style="256" customWidth="1"/>
    <col min="222" max="222" width="3" style="256" customWidth="1"/>
    <col min="223" max="223" width="2.42578125" style="256" customWidth="1"/>
    <col min="224" max="463" width="8.85546875" style="256" customWidth="1"/>
    <col min="464" max="464" width="0.85546875" style="256" customWidth="1"/>
    <col min="465" max="465" width="3.7109375" style="256" customWidth="1"/>
    <col min="466" max="466" width="14.42578125" style="256" customWidth="1"/>
    <col min="467" max="467" width="49" style="256" customWidth="1"/>
    <col min="468" max="468" width="3" style="256" customWidth="1"/>
    <col min="469" max="469" width="15.42578125" style="256" customWidth="1"/>
    <col min="470" max="470" width="1.85546875" style="256" customWidth="1"/>
    <col min="471" max="471" width="2.140625" style="256" customWidth="1"/>
    <col min="472" max="472" width="1.7109375" style="256" customWidth="1"/>
    <col min="473" max="473" width="2.42578125" style="256" customWidth="1"/>
    <col min="474" max="474" width="17.7109375" style="256" customWidth="1"/>
    <col min="475" max="475" width="2.42578125" style="256" customWidth="1"/>
    <col min="476" max="476" width="5.7109375" style="256" customWidth="1"/>
    <col min="477" max="477" width="4.7109375" style="256" customWidth="1"/>
    <col min="478" max="478" width="3" style="256" customWidth="1"/>
    <col min="479" max="479" width="2.42578125" style="256" customWidth="1"/>
    <col min="480" max="719" width="8.85546875" style="256" customWidth="1"/>
    <col min="720" max="720" width="0.85546875" style="256" customWidth="1"/>
    <col min="721" max="721" width="3.7109375" style="256" customWidth="1"/>
    <col min="722" max="722" width="14.42578125" style="256" customWidth="1"/>
    <col min="723" max="723" width="49" style="256" customWidth="1"/>
    <col min="724" max="724" width="3" style="256" customWidth="1"/>
    <col min="725" max="725" width="15.42578125" style="256" customWidth="1"/>
    <col min="726" max="726" width="1.85546875" style="256" customWidth="1"/>
    <col min="727" max="727" width="2.140625" style="256" customWidth="1"/>
    <col min="728" max="728" width="1.7109375" style="256" customWidth="1"/>
    <col min="729" max="729" width="2.42578125" style="256" customWidth="1"/>
    <col min="730" max="730" width="17.7109375" style="256" customWidth="1"/>
    <col min="731" max="731" width="2.42578125" style="256" customWidth="1"/>
    <col min="732" max="732" width="5.7109375" style="256" customWidth="1"/>
    <col min="733" max="733" width="4.7109375" style="256" customWidth="1"/>
    <col min="734" max="734" width="3" style="256" customWidth="1"/>
    <col min="735" max="735" width="2.42578125" style="256" customWidth="1"/>
    <col min="736" max="975" width="8.85546875" style="256" customWidth="1"/>
    <col min="976" max="976" width="0.85546875" style="256" customWidth="1"/>
    <col min="977" max="977" width="3.7109375" style="256" customWidth="1"/>
    <col min="978" max="978" width="14.42578125" style="256" customWidth="1"/>
    <col min="979" max="979" width="49" style="256" customWidth="1"/>
    <col min="980" max="980" width="3" style="256" customWidth="1"/>
    <col min="981" max="981" width="15.42578125" style="256" customWidth="1"/>
    <col min="982" max="982" width="1.85546875" style="256" customWidth="1"/>
    <col min="983" max="983" width="2.140625" style="256" customWidth="1"/>
    <col min="984" max="984" width="1.7109375" style="256" customWidth="1"/>
    <col min="985" max="985" width="2.42578125" style="256" customWidth="1"/>
    <col min="986" max="986" width="17.7109375" style="256" customWidth="1"/>
    <col min="987" max="987" width="2.42578125" style="256" customWidth="1"/>
    <col min="988" max="988" width="5.7109375" style="256" customWidth="1"/>
    <col min="989" max="989" width="4.7109375" style="256" customWidth="1"/>
    <col min="990" max="990" width="3" style="256" customWidth="1"/>
    <col min="991" max="991" width="2.42578125" style="256" customWidth="1"/>
    <col min="992" max="1231" width="8.85546875" style="256" customWidth="1"/>
    <col min="1232" max="1232" width="0.85546875" style="256" customWidth="1"/>
    <col min="1233" max="1233" width="3.7109375" style="256" customWidth="1"/>
    <col min="1234" max="1234" width="14.42578125" style="256" customWidth="1"/>
    <col min="1235" max="1235" width="49" style="256" customWidth="1"/>
    <col min="1236" max="1236" width="3" style="256" customWidth="1"/>
    <col min="1237" max="1237" width="15.42578125" style="256" customWidth="1"/>
    <col min="1238" max="1238" width="1.85546875" style="256" customWidth="1"/>
    <col min="1239" max="1239" width="2.140625" style="256" customWidth="1"/>
    <col min="1240" max="1240" width="1.7109375" style="256" customWidth="1"/>
    <col min="1241" max="1241" width="2.42578125" style="256" customWidth="1"/>
    <col min="1242" max="1242" width="17.7109375" style="256" customWidth="1"/>
    <col min="1243" max="1243" width="2.42578125" style="256" customWidth="1"/>
    <col min="1244" max="1244" width="5.7109375" style="256" customWidth="1"/>
    <col min="1245" max="1245" width="4.7109375" style="256" customWidth="1"/>
    <col min="1246" max="1246" width="3" style="256" customWidth="1"/>
    <col min="1247" max="1247" width="2.42578125" style="256" customWidth="1"/>
    <col min="1248" max="1487" width="8.85546875" style="256" customWidth="1"/>
    <col min="1488" max="1488" width="0.85546875" style="256" customWidth="1"/>
    <col min="1489" max="1489" width="3.7109375" style="256" customWidth="1"/>
    <col min="1490" max="1490" width="14.42578125" style="256" customWidth="1"/>
    <col min="1491" max="1491" width="49" style="256" customWidth="1"/>
    <col min="1492" max="1492" width="3" style="256" customWidth="1"/>
    <col min="1493" max="1493" width="15.42578125" style="256" customWidth="1"/>
    <col min="1494" max="1494" width="1.85546875" style="256" customWidth="1"/>
    <col min="1495" max="1495" width="2.140625" style="256" customWidth="1"/>
    <col min="1496" max="1496" width="1.7109375" style="256" customWidth="1"/>
    <col min="1497" max="1497" width="2.42578125" style="256" customWidth="1"/>
    <col min="1498" max="1498" width="17.7109375" style="256" customWidth="1"/>
    <col min="1499" max="1499" width="2.42578125" style="256" customWidth="1"/>
    <col min="1500" max="1500" width="5.7109375" style="256" customWidth="1"/>
    <col min="1501" max="1501" width="4.7109375" style="256" customWidth="1"/>
    <col min="1502" max="1502" width="3" style="256" customWidth="1"/>
    <col min="1503" max="1503" width="2.42578125" style="256" customWidth="1"/>
    <col min="1504" max="1743" width="8.85546875" style="256" customWidth="1"/>
    <col min="1744" max="1744" width="0.85546875" style="256" customWidth="1"/>
    <col min="1745" max="1745" width="3.7109375" style="256" customWidth="1"/>
    <col min="1746" max="1746" width="14.42578125" style="256" customWidth="1"/>
    <col min="1747" max="1747" width="49" style="256" customWidth="1"/>
    <col min="1748" max="1748" width="3" style="256" customWidth="1"/>
    <col min="1749" max="1749" width="15.42578125" style="256" customWidth="1"/>
    <col min="1750" max="1750" width="1.85546875" style="256" customWidth="1"/>
    <col min="1751" max="1751" width="2.140625" style="256" customWidth="1"/>
    <col min="1752" max="1752" width="1.7109375" style="256" customWidth="1"/>
    <col min="1753" max="1753" width="2.42578125" style="256" customWidth="1"/>
    <col min="1754" max="1754" width="17.7109375" style="256" customWidth="1"/>
    <col min="1755" max="1755" width="2.42578125" style="256" customWidth="1"/>
    <col min="1756" max="1756" width="5.7109375" style="256" customWidth="1"/>
    <col min="1757" max="1757" width="4.7109375" style="256" customWidth="1"/>
    <col min="1758" max="1758" width="3" style="256" customWidth="1"/>
    <col min="1759" max="1759" width="2.42578125" style="256" customWidth="1"/>
    <col min="1760" max="1999" width="8.85546875" style="256" customWidth="1"/>
    <col min="2000" max="2000" width="0.85546875" style="256" customWidth="1"/>
    <col min="2001" max="2001" width="3.7109375" style="256" customWidth="1"/>
    <col min="2002" max="2002" width="14.42578125" style="256" customWidth="1"/>
    <col min="2003" max="2003" width="49" style="256" customWidth="1"/>
    <col min="2004" max="2004" width="3" style="256" customWidth="1"/>
    <col min="2005" max="2005" width="15.42578125" style="256" customWidth="1"/>
    <col min="2006" max="2006" width="1.85546875" style="256" customWidth="1"/>
    <col min="2007" max="2007" width="2.140625" style="256" customWidth="1"/>
    <col min="2008" max="2008" width="1.7109375" style="256" customWidth="1"/>
    <col min="2009" max="2009" width="2.42578125" style="256" customWidth="1"/>
    <col min="2010" max="2010" width="17.7109375" style="256" customWidth="1"/>
    <col min="2011" max="2011" width="2.42578125" style="256" customWidth="1"/>
    <col min="2012" max="2012" width="5.7109375" style="256" customWidth="1"/>
    <col min="2013" max="2013" width="4.7109375" style="256" customWidth="1"/>
    <col min="2014" max="2014" width="3" style="256" customWidth="1"/>
    <col min="2015" max="2015" width="2.42578125" style="256" customWidth="1"/>
    <col min="2016" max="2255" width="8.85546875" style="256" customWidth="1"/>
    <col min="2256" max="2256" width="0.85546875" style="256" customWidth="1"/>
    <col min="2257" max="2257" width="3.7109375" style="256" customWidth="1"/>
    <col min="2258" max="2258" width="14.42578125" style="256" customWidth="1"/>
    <col min="2259" max="2259" width="49" style="256" customWidth="1"/>
    <col min="2260" max="2260" width="3" style="256" customWidth="1"/>
    <col min="2261" max="2261" width="15.42578125" style="256" customWidth="1"/>
    <col min="2262" max="2262" width="1.85546875" style="256" customWidth="1"/>
    <col min="2263" max="2263" width="2.140625" style="256" customWidth="1"/>
    <col min="2264" max="2264" width="1.7109375" style="256" customWidth="1"/>
    <col min="2265" max="2265" width="2.42578125" style="256" customWidth="1"/>
    <col min="2266" max="2266" width="17.7109375" style="256" customWidth="1"/>
    <col min="2267" max="2267" width="2.42578125" style="256" customWidth="1"/>
    <col min="2268" max="2268" width="5.7109375" style="256" customWidth="1"/>
    <col min="2269" max="2269" width="4.7109375" style="256" customWidth="1"/>
    <col min="2270" max="2270" width="3" style="256" customWidth="1"/>
    <col min="2271" max="2271" width="2.42578125" style="256" customWidth="1"/>
    <col min="2272" max="2511" width="8.85546875" style="256" customWidth="1"/>
    <col min="2512" max="2512" width="0.85546875" style="256" customWidth="1"/>
    <col min="2513" max="2513" width="3.7109375" style="256" customWidth="1"/>
    <col min="2514" max="2514" width="14.42578125" style="256" customWidth="1"/>
    <col min="2515" max="2515" width="49" style="256" customWidth="1"/>
    <col min="2516" max="2516" width="3" style="256" customWidth="1"/>
    <col min="2517" max="2517" width="15.42578125" style="256" customWidth="1"/>
    <col min="2518" max="2518" width="1.85546875" style="256" customWidth="1"/>
    <col min="2519" max="2519" width="2.140625" style="256" customWidth="1"/>
    <col min="2520" max="2520" width="1.7109375" style="256" customWidth="1"/>
    <col min="2521" max="2521" width="2.42578125" style="256" customWidth="1"/>
    <col min="2522" max="2522" width="17.7109375" style="256" customWidth="1"/>
    <col min="2523" max="2523" width="2.42578125" style="256" customWidth="1"/>
    <col min="2524" max="2524" width="5.7109375" style="256" customWidth="1"/>
    <col min="2525" max="2525" width="4.7109375" style="256" customWidth="1"/>
    <col min="2526" max="2526" width="3" style="256" customWidth="1"/>
    <col min="2527" max="2527" width="2.42578125" style="256" customWidth="1"/>
    <col min="2528" max="2767" width="8.85546875" style="256" customWidth="1"/>
    <col min="2768" max="2768" width="0.85546875" style="256" customWidth="1"/>
    <col min="2769" max="2769" width="3.7109375" style="256" customWidth="1"/>
    <col min="2770" max="2770" width="14.42578125" style="256" customWidth="1"/>
    <col min="2771" max="2771" width="49" style="256" customWidth="1"/>
    <col min="2772" max="2772" width="3" style="256" customWidth="1"/>
    <col min="2773" max="2773" width="15.42578125" style="256" customWidth="1"/>
    <col min="2774" max="2774" width="1.85546875" style="256" customWidth="1"/>
    <col min="2775" max="2775" width="2.140625" style="256" customWidth="1"/>
    <col min="2776" max="2776" width="1.7109375" style="256" customWidth="1"/>
    <col min="2777" max="2777" width="2.42578125" style="256" customWidth="1"/>
    <col min="2778" max="2778" width="17.7109375" style="256" customWidth="1"/>
    <col min="2779" max="2779" width="2.42578125" style="256" customWidth="1"/>
    <col min="2780" max="2780" width="5.7109375" style="256" customWidth="1"/>
    <col min="2781" max="2781" width="4.7109375" style="256" customWidth="1"/>
    <col min="2782" max="2782" width="3" style="256" customWidth="1"/>
    <col min="2783" max="2783" width="2.42578125" style="256" customWidth="1"/>
    <col min="2784" max="3023" width="8.85546875" style="256" customWidth="1"/>
    <col min="3024" max="3024" width="0.85546875" style="256" customWidth="1"/>
    <col min="3025" max="3025" width="3.7109375" style="256" customWidth="1"/>
    <col min="3026" max="3026" width="14.42578125" style="256" customWidth="1"/>
    <col min="3027" max="3027" width="49" style="256" customWidth="1"/>
    <col min="3028" max="3028" width="3" style="256" customWidth="1"/>
    <col min="3029" max="3029" width="15.42578125" style="256" customWidth="1"/>
    <col min="3030" max="3030" width="1.85546875" style="256" customWidth="1"/>
    <col min="3031" max="3031" width="2.140625" style="256" customWidth="1"/>
    <col min="3032" max="3032" width="1.7109375" style="256" customWidth="1"/>
    <col min="3033" max="3033" width="2.42578125" style="256" customWidth="1"/>
    <col min="3034" max="3034" width="17.7109375" style="256" customWidth="1"/>
    <col min="3035" max="3035" width="2.42578125" style="256" customWidth="1"/>
    <col min="3036" max="3036" width="5.7109375" style="256" customWidth="1"/>
    <col min="3037" max="3037" width="4.7109375" style="256" customWidth="1"/>
    <col min="3038" max="3038" width="3" style="256" customWidth="1"/>
    <col min="3039" max="3039" width="2.42578125" style="256" customWidth="1"/>
    <col min="3040" max="3279" width="8.85546875" style="256" customWidth="1"/>
    <col min="3280" max="3280" width="0.85546875" style="256" customWidth="1"/>
    <col min="3281" max="3281" width="3.7109375" style="256" customWidth="1"/>
    <col min="3282" max="3282" width="14.42578125" style="256" customWidth="1"/>
    <col min="3283" max="3283" width="49" style="256" customWidth="1"/>
    <col min="3284" max="3284" width="3" style="256" customWidth="1"/>
    <col min="3285" max="3285" width="15.42578125" style="256" customWidth="1"/>
    <col min="3286" max="3286" width="1.85546875" style="256" customWidth="1"/>
    <col min="3287" max="3287" width="2.140625" style="256" customWidth="1"/>
    <col min="3288" max="3288" width="1.7109375" style="256" customWidth="1"/>
    <col min="3289" max="3289" width="2.42578125" style="256" customWidth="1"/>
    <col min="3290" max="3290" width="17.7109375" style="256" customWidth="1"/>
    <col min="3291" max="3291" width="2.42578125" style="256" customWidth="1"/>
    <col min="3292" max="3292" width="5.7109375" style="256" customWidth="1"/>
    <col min="3293" max="3293" width="4.7109375" style="256" customWidth="1"/>
    <col min="3294" max="3294" width="3" style="256" customWidth="1"/>
    <col min="3295" max="3295" width="2.42578125" style="256" customWidth="1"/>
    <col min="3296" max="3535" width="8.85546875" style="256" customWidth="1"/>
    <col min="3536" max="3536" width="0.85546875" style="256" customWidth="1"/>
    <col min="3537" max="3537" width="3.7109375" style="256" customWidth="1"/>
    <col min="3538" max="3538" width="14.42578125" style="256" customWidth="1"/>
    <col min="3539" max="3539" width="49" style="256" customWidth="1"/>
    <col min="3540" max="3540" width="3" style="256" customWidth="1"/>
    <col min="3541" max="3541" width="15.42578125" style="256" customWidth="1"/>
    <col min="3542" max="3542" width="1.85546875" style="256" customWidth="1"/>
    <col min="3543" max="3543" width="2.140625" style="256" customWidth="1"/>
    <col min="3544" max="3544" width="1.7109375" style="256" customWidth="1"/>
    <col min="3545" max="3545" width="2.42578125" style="256" customWidth="1"/>
    <col min="3546" max="3546" width="17.7109375" style="256" customWidth="1"/>
    <col min="3547" max="3547" width="2.42578125" style="256" customWidth="1"/>
    <col min="3548" max="3548" width="5.7109375" style="256" customWidth="1"/>
    <col min="3549" max="3549" width="4.7109375" style="256" customWidth="1"/>
    <col min="3550" max="3550" width="3" style="256" customWidth="1"/>
    <col min="3551" max="3551" width="2.42578125" style="256" customWidth="1"/>
    <col min="3552" max="3791" width="8.85546875" style="256" customWidth="1"/>
    <col min="3792" max="3792" width="0.85546875" style="256" customWidth="1"/>
    <col min="3793" max="3793" width="3.7109375" style="256" customWidth="1"/>
    <col min="3794" max="3794" width="14.42578125" style="256" customWidth="1"/>
    <col min="3795" max="3795" width="49" style="256" customWidth="1"/>
    <col min="3796" max="3796" width="3" style="256" customWidth="1"/>
    <col min="3797" max="3797" width="15.42578125" style="256" customWidth="1"/>
    <col min="3798" max="3798" width="1.85546875" style="256" customWidth="1"/>
    <col min="3799" max="3799" width="2.140625" style="256" customWidth="1"/>
    <col min="3800" max="3800" width="1.7109375" style="256" customWidth="1"/>
    <col min="3801" max="3801" width="2.42578125" style="256" customWidth="1"/>
    <col min="3802" max="3802" width="17.7109375" style="256" customWidth="1"/>
    <col min="3803" max="3803" width="2.42578125" style="256" customWidth="1"/>
    <col min="3804" max="3804" width="5.7109375" style="256" customWidth="1"/>
    <col min="3805" max="3805" width="4.7109375" style="256" customWidth="1"/>
    <col min="3806" max="3806" width="3" style="256" customWidth="1"/>
    <col min="3807" max="3807" width="2.42578125" style="256" customWidth="1"/>
    <col min="3808" max="4047" width="8.85546875" style="256" customWidth="1"/>
    <col min="4048" max="4048" width="0.85546875" style="256" customWidth="1"/>
    <col min="4049" max="4049" width="3.7109375" style="256" customWidth="1"/>
    <col min="4050" max="4050" width="14.42578125" style="256" customWidth="1"/>
    <col min="4051" max="4051" width="49" style="256" customWidth="1"/>
    <col min="4052" max="4052" width="3" style="256" customWidth="1"/>
    <col min="4053" max="4053" width="15.42578125" style="256" customWidth="1"/>
    <col min="4054" max="4054" width="1.85546875" style="256" customWidth="1"/>
    <col min="4055" max="4055" width="2.140625" style="256" customWidth="1"/>
    <col min="4056" max="4056" width="1.7109375" style="256" customWidth="1"/>
    <col min="4057" max="4057" width="2.42578125" style="256" customWidth="1"/>
    <col min="4058" max="4058" width="17.7109375" style="256" customWidth="1"/>
    <col min="4059" max="4059" width="2.42578125" style="256" customWidth="1"/>
    <col min="4060" max="4060" width="5.7109375" style="256" customWidth="1"/>
    <col min="4061" max="4061" width="4.7109375" style="256" customWidth="1"/>
    <col min="4062" max="4062" width="3" style="256" customWidth="1"/>
    <col min="4063" max="4063" width="2.42578125" style="256" customWidth="1"/>
    <col min="4064" max="4303" width="8.85546875" style="256" customWidth="1"/>
    <col min="4304" max="4304" width="0.85546875" style="256" customWidth="1"/>
    <col min="4305" max="4305" width="3.7109375" style="256" customWidth="1"/>
    <col min="4306" max="4306" width="14.42578125" style="256" customWidth="1"/>
    <col min="4307" max="4307" width="49" style="256" customWidth="1"/>
    <col min="4308" max="4308" width="3" style="256" customWidth="1"/>
    <col min="4309" max="4309" width="15.42578125" style="256" customWidth="1"/>
    <col min="4310" max="4310" width="1.85546875" style="256" customWidth="1"/>
    <col min="4311" max="4311" width="2.140625" style="256" customWidth="1"/>
    <col min="4312" max="4312" width="1.7109375" style="256" customWidth="1"/>
    <col min="4313" max="4313" width="2.42578125" style="256" customWidth="1"/>
    <col min="4314" max="4314" width="17.7109375" style="256" customWidth="1"/>
    <col min="4315" max="4315" width="2.42578125" style="256" customWidth="1"/>
    <col min="4316" max="4316" width="5.7109375" style="256" customWidth="1"/>
    <col min="4317" max="4317" width="4.7109375" style="256" customWidth="1"/>
    <col min="4318" max="4318" width="3" style="256" customWidth="1"/>
    <col min="4319" max="4319" width="2.42578125" style="256" customWidth="1"/>
    <col min="4320" max="4559" width="8.85546875" style="256" customWidth="1"/>
    <col min="4560" max="4560" width="0.85546875" style="256" customWidth="1"/>
    <col min="4561" max="4561" width="3.7109375" style="256" customWidth="1"/>
    <col min="4562" max="4562" width="14.42578125" style="256" customWidth="1"/>
    <col min="4563" max="4563" width="49" style="256" customWidth="1"/>
    <col min="4564" max="4564" width="3" style="256" customWidth="1"/>
    <col min="4565" max="4565" width="15.42578125" style="256" customWidth="1"/>
    <col min="4566" max="4566" width="1.85546875" style="256" customWidth="1"/>
    <col min="4567" max="4567" width="2.140625" style="256" customWidth="1"/>
    <col min="4568" max="4568" width="1.7109375" style="256" customWidth="1"/>
    <col min="4569" max="4569" width="2.42578125" style="256" customWidth="1"/>
    <col min="4570" max="4570" width="17.7109375" style="256" customWidth="1"/>
    <col min="4571" max="4571" width="2.42578125" style="256" customWidth="1"/>
    <col min="4572" max="4572" width="5.7109375" style="256" customWidth="1"/>
    <col min="4573" max="4573" width="4.7109375" style="256" customWidth="1"/>
    <col min="4574" max="4574" width="3" style="256" customWidth="1"/>
    <col min="4575" max="4575" width="2.42578125" style="256" customWidth="1"/>
    <col min="4576" max="4815" width="8.85546875" style="256" customWidth="1"/>
    <col min="4816" max="4816" width="0.85546875" style="256" customWidth="1"/>
    <col min="4817" max="4817" width="3.7109375" style="256" customWidth="1"/>
    <col min="4818" max="4818" width="14.42578125" style="256" customWidth="1"/>
    <col min="4819" max="4819" width="49" style="256" customWidth="1"/>
    <col min="4820" max="4820" width="3" style="256" customWidth="1"/>
    <col min="4821" max="4821" width="15.42578125" style="256" customWidth="1"/>
    <col min="4822" max="4822" width="1.85546875" style="256" customWidth="1"/>
    <col min="4823" max="4823" width="2.140625" style="256" customWidth="1"/>
    <col min="4824" max="4824" width="1.7109375" style="256" customWidth="1"/>
    <col min="4825" max="4825" width="2.42578125" style="256" customWidth="1"/>
    <col min="4826" max="4826" width="17.7109375" style="256" customWidth="1"/>
    <col min="4827" max="4827" width="2.42578125" style="256" customWidth="1"/>
    <col min="4828" max="4828" width="5.7109375" style="256" customWidth="1"/>
    <col min="4829" max="4829" width="4.7109375" style="256" customWidth="1"/>
    <col min="4830" max="4830" width="3" style="256" customWidth="1"/>
    <col min="4831" max="4831" width="2.42578125" style="256" customWidth="1"/>
    <col min="4832" max="5071" width="8.85546875" style="256" customWidth="1"/>
    <col min="5072" max="5072" width="0.85546875" style="256" customWidth="1"/>
    <col min="5073" max="5073" width="3.7109375" style="256" customWidth="1"/>
    <col min="5074" max="5074" width="14.42578125" style="256" customWidth="1"/>
    <col min="5075" max="5075" width="49" style="256" customWidth="1"/>
    <col min="5076" max="5076" width="3" style="256" customWidth="1"/>
    <col min="5077" max="5077" width="15.42578125" style="256" customWidth="1"/>
    <col min="5078" max="5078" width="1.85546875" style="256" customWidth="1"/>
    <col min="5079" max="5079" width="2.140625" style="256" customWidth="1"/>
    <col min="5080" max="5080" width="1.7109375" style="256" customWidth="1"/>
    <col min="5081" max="5081" width="2.42578125" style="256" customWidth="1"/>
    <col min="5082" max="5082" width="17.7109375" style="256" customWidth="1"/>
    <col min="5083" max="5083" width="2.42578125" style="256" customWidth="1"/>
    <col min="5084" max="5084" width="5.7109375" style="256" customWidth="1"/>
    <col min="5085" max="5085" width="4.7109375" style="256" customWidth="1"/>
    <col min="5086" max="5086" width="3" style="256" customWidth="1"/>
    <col min="5087" max="5087" width="2.42578125" style="256" customWidth="1"/>
    <col min="5088" max="5327" width="8.85546875" style="256" customWidth="1"/>
    <col min="5328" max="5328" width="0.85546875" style="256" customWidth="1"/>
    <col min="5329" max="5329" width="3.7109375" style="256" customWidth="1"/>
    <col min="5330" max="5330" width="14.42578125" style="256" customWidth="1"/>
    <col min="5331" max="5331" width="49" style="256" customWidth="1"/>
    <col min="5332" max="5332" width="3" style="256" customWidth="1"/>
    <col min="5333" max="5333" width="15.42578125" style="256" customWidth="1"/>
    <col min="5334" max="5334" width="1.85546875" style="256" customWidth="1"/>
    <col min="5335" max="5335" width="2.140625" style="256" customWidth="1"/>
    <col min="5336" max="5336" width="1.7109375" style="256" customWidth="1"/>
    <col min="5337" max="5337" width="2.42578125" style="256" customWidth="1"/>
    <col min="5338" max="5338" width="17.7109375" style="256" customWidth="1"/>
    <col min="5339" max="5339" width="2.42578125" style="256" customWidth="1"/>
    <col min="5340" max="5340" width="5.7109375" style="256" customWidth="1"/>
    <col min="5341" max="5341" width="4.7109375" style="256" customWidth="1"/>
    <col min="5342" max="5342" width="3" style="256" customWidth="1"/>
    <col min="5343" max="5343" width="2.42578125" style="256" customWidth="1"/>
    <col min="5344" max="5583" width="8.85546875" style="256" customWidth="1"/>
    <col min="5584" max="5584" width="0.85546875" style="256" customWidth="1"/>
    <col min="5585" max="5585" width="3.7109375" style="256" customWidth="1"/>
    <col min="5586" max="5586" width="14.42578125" style="256" customWidth="1"/>
    <col min="5587" max="5587" width="49" style="256" customWidth="1"/>
    <col min="5588" max="5588" width="3" style="256" customWidth="1"/>
    <col min="5589" max="5589" width="15.42578125" style="256" customWidth="1"/>
    <col min="5590" max="5590" width="1.85546875" style="256" customWidth="1"/>
    <col min="5591" max="5591" width="2.140625" style="256" customWidth="1"/>
    <col min="5592" max="5592" width="1.7109375" style="256" customWidth="1"/>
    <col min="5593" max="5593" width="2.42578125" style="256" customWidth="1"/>
    <col min="5594" max="5594" width="17.7109375" style="256" customWidth="1"/>
    <col min="5595" max="5595" width="2.42578125" style="256" customWidth="1"/>
    <col min="5596" max="5596" width="5.7109375" style="256" customWidth="1"/>
    <col min="5597" max="5597" width="4.7109375" style="256" customWidth="1"/>
    <col min="5598" max="5598" width="3" style="256" customWidth="1"/>
    <col min="5599" max="5599" width="2.42578125" style="256" customWidth="1"/>
    <col min="5600" max="5839" width="8.85546875" style="256" customWidth="1"/>
    <col min="5840" max="5840" width="0.85546875" style="256" customWidth="1"/>
    <col min="5841" max="5841" width="3.7109375" style="256" customWidth="1"/>
    <col min="5842" max="5842" width="14.42578125" style="256" customWidth="1"/>
    <col min="5843" max="5843" width="49" style="256" customWidth="1"/>
    <col min="5844" max="5844" width="3" style="256" customWidth="1"/>
    <col min="5845" max="5845" width="15.42578125" style="256" customWidth="1"/>
    <col min="5846" max="5846" width="1.85546875" style="256" customWidth="1"/>
    <col min="5847" max="5847" width="2.140625" style="256" customWidth="1"/>
    <col min="5848" max="5848" width="1.7109375" style="256" customWidth="1"/>
    <col min="5849" max="5849" width="2.42578125" style="256" customWidth="1"/>
    <col min="5850" max="5850" width="17.7109375" style="256" customWidth="1"/>
    <col min="5851" max="5851" width="2.42578125" style="256" customWidth="1"/>
    <col min="5852" max="5852" width="5.7109375" style="256" customWidth="1"/>
    <col min="5853" max="5853" width="4.7109375" style="256" customWidth="1"/>
    <col min="5854" max="5854" width="3" style="256" customWidth="1"/>
    <col min="5855" max="5855" width="2.42578125" style="256" customWidth="1"/>
    <col min="5856" max="6095" width="8.85546875" style="256" customWidth="1"/>
    <col min="6096" max="6096" width="0.85546875" style="256" customWidth="1"/>
    <col min="6097" max="6097" width="3.7109375" style="256" customWidth="1"/>
    <col min="6098" max="6098" width="14.42578125" style="256" customWidth="1"/>
    <col min="6099" max="6099" width="49" style="256" customWidth="1"/>
    <col min="6100" max="6100" width="3" style="256" customWidth="1"/>
    <col min="6101" max="6101" width="15.42578125" style="256" customWidth="1"/>
    <col min="6102" max="6102" width="1.85546875" style="256" customWidth="1"/>
    <col min="6103" max="6103" width="2.140625" style="256" customWidth="1"/>
    <col min="6104" max="6104" width="1.7109375" style="256" customWidth="1"/>
    <col min="6105" max="6105" width="2.42578125" style="256" customWidth="1"/>
    <col min="6106" max="6106" width="17.7109375" style="256" customWidth="1"/>
    <col min="6107" max="6107" width="2.42578125" style="256" customWidth="1"/>
    <col min="6108" max="6108" width="5.7109375" style="256" customWidth="1"/>
    <col min="6109" max="6109" width="4.7109375" style="256" customWidth="1"/>
    <col min="6110" max="6110" width="3" style="256" customWidth="1"/>
    <col min="6111" max="6111" width="2.42578125" style="256" customWidth="1"/>
    <col min="6112" max="6351" width="8.85546875" style="256" customWidth="1"/>
    <col min="6352" max="6352" width="0.85546875" style="256" customWidth="1"/>
    <col min="6353" max="6353" width="3.7109375" style="256" customWidth="1"/>
    <col min="6354" max="6354" width="14.42578125" style="256" customWidth="1"/>
    <col min="6355" max="6355" width="49" style="256" customWidth="1"/>
    <col min="6356" max="6356" width="3" style="256" customWidth="1"/>
    <col min="6357" max="6357" width="15.42578125" style="256" customWidth="1"/>
    <col min="6358" max="6358" width="1.85546875" style="256" customWidth="1"/>
    <col min="6359" max="6359" width="2.140625" style="256" customWidth="1"/>
    <col min="6360" max="6360" width="1.7109375" style="256" customWidth="1"/>
    <col min="6361" max="6361" width="2.42578125" style="256" customWidth="1"/>
    <col min="6362" max="6362" width="17.7109375" style="256" customWidth="1"/>
    <col min="6363" max="6363" width="2.42578125" style="256" customWidth="1"/>
    <col min="6364" max="6364" width="5.7109375" style="256" customWidth="1"/>
    <col min="6365" max="6365" width="4.7109375" style="256" customWidth="1"/>
    <col min="6366" max="6366" width="3" style="256" customWidth="1"/>
    <col min="6367" max="6367" width="2.42578125" style="256" customWidth="1"/>
    <col min="6368" max="6607" width="8.85546875" style="256" customWidth="1"/>
    <col min="6608" max="6608" width="0.85546875" style="256" customWidth="1"/>
    <col min="6609" max="6609" width="3.7109375" style="256" customWidth="1"/>
    <col min="6610" max="6610" width="14.42578125" style="256" customWidth="1"/>
    <col min="6611" max="6611" width="49" style="256" customWidth="1"/>
    <col min="6612" max="6612" width="3" style="256" customWidth="1"/>
    <col min="6613" max="6613" width="15.42578125" style="256" customWidth="1"/>
    <col min="6614" max="6614" width="1.85546875" style="256" customWidth="1"/>
    <col min="6615" max="6615" width="2.140625" style="256" customWidth="1"/>
    <col min="6616" max="6616" width="1.7109375" style="256" customWidth="1"/>
    <col min="6617" max="6617" width="2.42578125" style="256" customWidth="1"/>
    <col min="6618" max="6618" width="17.7109375" style="256" customWidth="1"/>
    <col min="6619" max="6619" width="2.42578125" style="256" customWidth="1"/>
    <col min="6620" max="6620" width="5.7109375" style="256" customWidth="1"/>
    <col min="6621" max="6621" width="4.7109375" style="256" customWidth="1"/>
    <col min="6622" max="6622" width="3" style="256" customWidth="1"/>
    <col min="6623" max="6623" width="2.42578125" style="256" customWidth="1"/>
    <col min="6624" max="6863" width="8.85546875" style="256" customWidth="1"/>
    <col min="6864" max="6864" width="0.85546875" style="256" customWidth="1"/>
    <col min="6865" max="6865" width="3.7109375" style="256" customWidth="1"/>
    <col min="6866" max="6866" width="14.42578125" style="256" customWidth="1"/>
    <col min="6867" max="6867" width="49" style="256" customWidth="1"/>
    <col min="6868" max="6868" width="3" style="256" customWidth="1"/>
    <col min="6869" max="6869" width="15.42578125" style="256" customWidth="1"/>
    <col min="6870" max="6870" width="1.85546875" style="256" customWidth="1"/>
    <col min="6871" max="6871" width="2.140625" style="256" customWidth="1"/>
    <col min="6872" max="6872" width="1.7109375" style="256" customWidth="1"/>
    <col min="6873" max="6873" width="2.42578125" style="256" customWidth="1"/>
    <col min="6874" max="6874" width="17.7109375" style="256" customWidth="1"/>
    <col min="6875" max="6875" width="2.42578125" style="256" customWidth="1"/>
    <col min="6876" max="6876" width="5.7109375" style="256" customWidth="1"/>
    <col min="6877" max="6877" width="4.7109375" style="256" customWidth="1"/>
    <col min="6878" max="6878" width="3" style="256" customWidth="1"/>
    <col min="6879" max="6879" width="2.42578125" style="256" customWidth="1"/>
    <col min="6880" max="7119" width="8.85546875" style="256" customWidth="1"/>
    <col min="7120" max="7120" width="0.85546875" style="256" customWidth="1"/>
    <col min="7121" max="7121" width="3.7109375" style="256" customWidth="1"/>
    <col min="7122" max="7122" width="14.42578125" style="256" customWidth="1"/>
    <col min="7123" max="7123" width="49" style="256" customWidth="1"/>
    <col min="7124" max="7124" width="3" style="256" customWidth="1"/>
    <col min="7125" max="7125" width="15.42578125" style="256" customWidth="1"/>
    <col min="7126" max="7126" width="1.85546875" style="256" customWidth="1"/>
    <col min="7127" max="7127" width="2.140625" style="256" customWidth="1"/>
    <col min="7128" max="7128" width="1.7109375" style="256" customWidth="1"/>
    <col min="7129" max="7129" width="2.42578125" style="256" customWidth="1"/>
    <col min="7130" max="7130" width="17.7109375" style="256" customWidth="1"/>
    <col min="7131" max="7131" width="2.42578125" style="256" customWidth="1"/>
    <col min="7132" max="7132" width="5.7109375" style="256" customWidth="1"/>
    <col min="7133" max="7133" width="4.7109375" style="256" customWidth="1"/>
    <col min="7134" max="7134" width="3" style="256" customWidth="1"/>
    <col min="7135" max="7135" width="2.42578125" style="256" customWidth="1"/>
    <col min="7136" max="7375" width="8.85546875" style="256" customWidth="1"/>
    <col min="7376" max="7376" width="0.85546875" style="256" customWidth="1"/>
    <col min="7377" max="7377" width="3.7109375" style="256" customWidth="1"/>
    <col min="7378" max="7378" width="14.42578125" style="256" customWidth="1"/>
    <col min="7379" max="7379" width="49" style="256" customWidth="1"/>
    <col min="7380" max="7380" width="3" style="256" customWidth="1"/>
    <col min="7381" max="7381" width="15.42578125" style="256" customWidth="1"/>
    <col min="7382" max="7382" width="1.85546875" style="256" customWidth="1"/>
    <col min="7383" max="7383" width="2.140625" style="256" customWidth="1"/>
    <col min="7384" max="7384" width="1.7109375" style="256" customWidth="1"/>
    <col min="7385" max="7385" width="2.42578125" style="256" customWidth="1"/>
    <col min="7386" max="7386" width="17.7109375" style="256" customWidth="1"/>
    <col min="7387" max="7387" width="2.42578125" style="256" customWidth="1"/>
    <col min="7388" max="7388" width="5.7109375" style="256" customWidth="1"/>
    <col min="7389" max="7389" width="4.7109375" style="256" customWidth="1"/>
    <col min="7390" max="7390" width="3" style="256" customWidth="1"/>
    <col min="7391" max="7391" width="2.42578125" style="256" customWidth="1"/>
    <col min="7392" max="7631" width="8.85546875" style="256" customWidth="1"/>
    <col min="7632" max="7632" width="0.85546875" style="256" customWidth="1"/>
    <col min="7633" max="7633" width="3.7109375" style="256" customWidth="1"/>
    <col min="7634" max="7634" width="14.42578125" style="256" customWidth="1"/>
    <col min="7635" max="7635" width="49" style="256" customWidth="1"/>
    <col min="7636" max="7636" width="3" style="256" customWidth="1"/>
    <col min="7637" max="7637" width="15.42578125" style="256" customWidth="1"/>
    <col min="7638" max="7638" width="1.85546875" style="256" customWidth="1"/>
    <col min="7639" max="7639" width="2.140625" style="256" customWidth="1"/>
    <col min="7640" max="7640" width="1.7109375" style="256" customWidth="1"/>
    <col min="7641" max="7641" width="2.42578125" style="256" customWidth="1"/>
    <col min="7642" max="7642" width="17.7109375" style="256" customWidth="1"/>
    <col min="7643" max="7643" width="2.42578125" style="256" customWidth="1"/>
    <col min="7644" max="7644" width="5.7109375" style="256" customWidth="1"/>
    <col min="7645" max="7645" width="4.7109375" style="256" customWidth="1"/>
    <col min="7646" max="7646" width="3" style="256" customWidth="1"/>
    <col min="7647" max="7647" width="2.42578125" style="256" customWidth="1"/>
    <col min="7648" max="7887" width="8.85546875" style="256" customWidth="1"/>
    <col min="7888" max="7888" width="0.85546875" style="256" customWidth="1"/>
    <col min="7889" max="7889" width="3.7109375" style="256" customWidth="1"/>
    <col min="7890" max="7890" width="14.42578125" style="256" customWidth="1"/>
    <col min="7891" max="7891" width="49" style="256" customWidth="1"/>
    <col min="7892" max="7892" width="3" style="256" customWidth="1"/>
    <col min="7893" max="7893" width="15.42578125" style="256" customWidth="1"/>
    <col min="7894" max="7894" width="1.85546875" style="256" customWidth="1"/>
    <col min="7895" max="7895" width="2.140625" style="256" customWidth="1"/>
    <col min="7896" max="7896" width="1.7109375" style="256" customWidth="1"/>
    <col min="7897" max="7897" width="2.42578125" style="256" customWidth="1"/>
    <col min="7898" max="7898" width="17.7109375" style="256" customWidth="1"/>
    <col min="7899" max="7899" width="2.42578125" style="256" customWidth="1"/>
    <col min="7900" max="7900" width="5.7109375" style="256" customWidth="1"/>
    <col min="7901" max="7901" width="4.7109375" style="256" customWidth="1"/>
    <col min="7902" max="7902" width="3" style="256" customWidth="1"/>
    <col min="7903" max="7903" width="2.42578125" style="256" customWidth="1"/>
    <col min="7904" max="8143" width="8.85546875" style="256" customWidth="1"/>
    <col min="8144" max="8144" width="0.85546875" style="256" customWidth="1"/>
    <col min="8145" max="8145" width="3.7109375" style="256" customWidth="1"/>
    <col min="8146" max="8146" width="14.42578125" style="256" customWidth="1"/>
    <col min="8147" max="8147" width="49" style="256" customWidth="1"/>
    <col min="8148" max="8148" width="3" style="256" customWidth="1"/>
    <col min="8149" max="8149" width="15.42578125" style="256" customWidth="1"/>
    <col min="8150" max="8150" width="1.85546875" style="256" customWidth="1"/>
    <col min="8151" max="8151" width="2.140625" style="256" customWidth="1"/>
    <col min="8152" max="8152" width="1.7109375" style="256" customWidth="1"/>
    <col min="8153" max="8153" width="2.42578125" style="256" customWidth="1"/>
    <col min="8154" max="8154" width="17.7109375" style="256" customWidth="1"/>
    <col min="8155" max="8155" width="2.42578125" style="256" customWidth="1"/>
    <col min="8156" max="8156" width="5.7109375" style="256" customWidth="1"/>
    <col min="8157" max="8157" width="4.7109375" style="256" customWidth="1"/>
    <col min="8158" max="8158" width="3" style="256" customWidth="1"/>
    <col min="8159" max="8159" width="2.42578125" style="256" customWidth="1"/>
    <col min="8160" max="8399" width="8.85546875" style="256" customWidth="1"/>
    <col min="8400" max="8400" width="0.85546875" style="256" customWidth="1"/>
    <col min="8401" max="8401" width="3.7109375" style="256" customWidth="1"/>
    <col min="8402" max="8402" width="14.42578125" style="256" customWidth="1"/>
    <col min="8403" max="8403" width="49" style="256" customWidth="1"/>
    <col min="8404" max="8404" width="3" style="256" customWidth="1"/>
    <col min="8405" max="8405" width="15.42578125" style="256" customWidth="1"/>
    <col min="8406" max="8406" width="1.85546875" style="256" customWidth="1"/>
    <col min="8407" max="8407" width="2.140625" style="256" customWidth="1"/>
    <col min="8408" max="8408" width="1.7109375" style="256" customWidth="1"/>
    <col min="8409" max="8409" width="2.42578125" style="256" customWidth="1"/>
    <col min="8410" max="8410" width="17.7109375" style="256" customWidth="1"/>
    <col min="8411" max="8411" width="2.42578125" style="256" customWidth="1"/>
    <col min="8412" max="8412" width="5.7109375" style="256" customWidth="1"/>
    <col min="8413" max="8413" width="4.7109375" style="256" customWidth="1"/>
    <col min="8414" max="8414" width="3" style="256" customWidth="1"/>
    <col min="8415" max="8415" width="2.42578125" style="256" customWidth="1"/>
    <col min="8416" max="8655" width="8.85546875" style="256" customWidth="1"/>
    <col min="8656" max="8656" width="0.85546875" style="256" customWidth="1"/>
    <col min="8657" max="8657" width="3.7109375" style="256" customWidth="1"/>
    <col min="8658" max="8658" width="14.42578125" style="256" customWidth="1"/>
    <col min="8659" max="8659" width="49" style="256" customWidth="1"/>
    <col min="8660" max="8660" width="3" style="256" customWidth="1"/>
    <col min="8661" max="8661" width="15.42578125" style="256" customWidth="1"/>
    <col min="8662" max="8662" width="1.85546875" style="256" customWidth="1"/>
    <col min="8663" max="8663" width="2.140625" style="256" customWidth="1"/>
    <col min="8664" max="8664" width="1.7109375" style="256" customWidth="1"/>
    <col min="8665" max="8665" width="2.42578125" style="256" customWidth="1"/>
    <col min="8666" max="8666" width="17.7109375" style="256" customWidth="1"/>
    <col min="8667" max="8667" width="2.42578125" style="256" customWidth="1"/>
    <col min="8668" max="8668" width="5.7109375" style="256" customWidth="1"/>
    <col min="8669" max="8669" width="4.7109375" style="256" customWidth="1"/>
    <col min="8670" max="8670" width="3" style="256" customWidth="1"/>
    <col min="8671" max="8671" width="2.42578125" style="256" customWidth="1"/>
    <col min="8672" max="8911" width="8.85546875" style="256" customWidth="1"/>
    <col min="8912" max="8912" width="0.85546875" style="256" customWidth="1"/>
    <col min="8913" max="8913" width="3.7109375" style="256" customWidth="1"/>
    <col min="8914" max="8914" width="14.42578125" style="256" customWidth="1"/>
    <col min="8915" max="8915" width="49" style="256" customWidth="1"/>
    <col min="8916" max="8916" width="3" style="256" customWidth="1"/>
    <col min="8917" max="8917" width="15.42578125" style="256" customWidth="1"/>
    <col min="8918" max="8918" width="1.85546875" style="256" customWidth="1"/>
    <col min="8919" max="8919" width="2.140625" style="256" customWidth="1"/>
    <col min="8920" max="8920" width="1.7109375" style="256" customWidth="1"/>
    <col min="8921" max="8921" width="2.42578125" style="256" customWidth="1"/>
    <col min="8922" max="8922" width="17.7109375" style="256" customWidth="1"/>
    <col min="8923" max="8923" width="2.42578125" style="256" customWidth="1"/>
    <col min="8924" max="8924" width="5.7109375" style="256" customWidth="1"/>
    <col min="8925" max="8925" width="4.7109375" style="256" customWidth="1"/>
    <col min="8926" max="8926" width="3" style="256" customWidth="1"/>
    <col min="8927" max="8927" width="2.42578125" style="256" customWidth="1"/>
    <col min="8928" max="9167" width="8.85546875" style="256" customWidth="1"/>
    <col min="9168" max="9168" width="0.85546875" style="256" customWidth="1"/>
    <col min="9169" max="9169" width="3.7109375" style="256" customWidth="1"/>
    <col min="9170" max="9170" width="14.42578125" style="256" customWidth="1"/>
    <col min="9171" max="9171" width="49" style="256" customWidth="1"/>
    <col min="9172" max="9172" width="3" style="256" customWidth="1"/>
    <col min="9173" max="9173" width="15.42578125" style="256" customWidth="1"/>
    <col min="9174" max="9174" width="1.85546875" style="256" customWidth="1"/>
    <col min="9175" max="9175" width="2.140625" style="256" customWidth="1"/>
    <col min="9176" max="9176" width="1.7109375" style="256" customWidth="1"/>
    <col min="9177" max="9177" width="2.42578125" style="256" customWidth="1"/>
    <col min="9178" max="9178" width="17.7109375" style="256" customWidth="1"/>
    <col min="9179" max="9179" width="2.42578125" style="256" customWidth="1"/>
    <col min="9180" max="9180" width="5.7109375" style="256" customWidth="1"/>
    <col min="9181" max="9181" width="4.7109375" style="256" customWidth="1"/>
    <col min="9182" max="9182" width="3" style="256" customWidth="1"/>
    <col min="9183" max="9183" width="2.42578125" style="256" customWidth="1"/>
    <col min="9184" max="9423" width="8.85546875" style="256" customWidth="1"/>
    <col min="9424" max="9424" width="0.85546875" style="256" customWidth="1"/>
    <col min="9425" max="9425" width="3.7109375" style="256" customWidth="1"/>
    <col min="9426" max="9426" width="14.42578125" style="256" customWidth="1"/>
    <col min="9427" max="9427" width="49" style="256" customWidth="1"/>
    <col min="9428" max="9428" width="3" style="256" customWidth="1"/>
    <col min="9429" max="9429" width="15.42578125" style="256" customWidth="1"/>
    <col min="9430" max="9430" width="1.85546875" style="256" customWidth="1"/>
    <col min="9431" max="9431" width="2.140625" style="256" customWidth="1"/>
    <col min="9432" max="9432" width="1.7109375" style="256" customWidth="1"/>
    <col min="9433" max="9433" width="2.42578125" style="256" customWidth="1"/>
    <col min="9434" max="9434" width="17.7109375" style="256" customWidth="1"/>
    <col min="9435" max="9435" width="2.42578125" style="256" customWidth="1"/>
    <col min="9436" max="9436" width="5.7109375" style="256" customWidth="1"/>
    <col min="9437" max="9437" width="4.7109375" style="256" customWidth="1"/>
    <col min="9438" max="9438" width="3" style="256" customWidth="1"/>
    <col min="9439" max="9439" width="2.42578125" style="256" customWidth="1"/>
    <col min="9440" max="9679" width="8.85546875" style="256" customWidth="1"/>
    <col min="9680" max="9680" width="0.85546875" style="256" customWidth="1"/>
    <col min="9681" max="9681" width="3.7109375" style="256" customWidth="1"/>
    <col min="9682" max="9682" width="14.42578125" style="256" customWidth="1"/>
    <col min="9683" max="9683" width="49" style="256" customWidth="1"/>
    <col min="9684" max="9684" width="3" style="256" customWidth="1"/>
    <col min="9685" max="9685" width="15.42578125" style="256" customWidth="1"/>
    <col min="9686" max="9686" width="1.85546875" style="256" customWidth="1"/>
    <col min="9687" max="9687" width="2.140625" style="256" customWidth="1"/>
    <col min="9688" max="9688" width="1.7109375" style="256" customWidth="1"/>
    <col min="9689" max="9689" width="2.42578125" style="256" customWidth="1"/>
    <col min="9690" max="9690" width="17.7109375" style="256" customWidth="1"/>
    <col min="9691" max="9691" width="2.42578125" style="256" customWidth="1"/>
    <col min="9692" max="9692" width="5.7109375" style="256" customWidth="1"/>
    <col min="9693" max="9693" width="4.7109375" style="256" customWidth="1"/>
    <col min="9694" max="9694" width="3" style="256" customWidth="1"/>
    <col min="9695" max="9695" width="2.42578125" style="256" customWidth="1"/>
    <col min="9696" max="9935" width="8.85546875" style="256" customWidth="1"/>
    <col min="9936" max="9936" width="0.85546875" style="256" customWidth="1"/>
    <col min="9937" max="9937" width="3.7109375" style="256" customWidth="1"/>
    <col min="9938" max="9938" width="14.42578125" style="256" customWidth="1"/>
    <col min="9939" max="9939" width="49" style="256" customWidth="1"/>
    <col min="9940" max="9940" width="3" style="256" customWidth="1"/>
    <col min="9941" max="9941" width="15.42578125" style="256" customWidth="1"/>
    <col min="9942" max="9942" width="1.85546875" style="256" customWidth="1"/>
    <col min="9943" max="9943" width="2.140625" style="256" customWidth="1"/>
    <col min="9944" max="9944" width="1.7109375" style="256" customWidth="1"/>
    <col min="9945" max="9945" width="2.42578125" style="256" customWidth="1"/>
    <col min="9946" max="9946" width="17.7109375" style="256" customWidth="1"/>
    <col min="9947" max="9947" width="2.42578125" style="256" customWidth="1"/>
    <col min="9948" max="9948" width="5.7109375" style="256" customWidth="1"/>
    <col min="9949" max="9949" width="4.7109375" style="256" customWidth="1"/>
    <col min="9950" max="9950" width="3" style="256" customWidth="1"/>
    <col min="9951" max="9951" width="2.42578125" style="256" customWidth="1"/>
    <col min="9952" max="10191" width="8.85546875" style="256" customWidth="1"/>
    <col min="10192" max="10192" width="0.85546875" style="256" customWidth="1"/>
    <col min="10193" max="10193" width="3.7109375" style="256" customWidth="1"/>
    <col min="10194" max="10194" width="14.42578125" style="256" customWidth="1"/>
    <col min="10195" max="10195" width="49" style="256" customWidth="1"/>
    <col min="10196" max="10196" width="3" style="256" customWidth="1"/>
    <col min="10197" max="10197" width="15.42578125" style="256" customWidth="1"/>
    <col min="10198" max="10198" width="1.85546875" style="256" customWidth="1"/>
    <col min="10199" max="10199" width="2.140625" style="256" customWidth="1"/>
    <col min="10200" max="10200" width="1.7109375" style="256" customWidth="1"/>
    <col min="10201" max="10201" width="2.42578125" style="256" customWidth="1"/>
    <col min="10202" max="10202" width="17.7109375" style="256" customWidth="1"/>
    <col min="10203" max="10203" width="2.42578125" style="256" customWidth="1"/>
    <col min="10204" max="10204" width="5.7109375" style="256" customWidth="1"/>
    <col min="10205" max="10205" width="4.7109375" style="256" customWidth="1"/>
    <col min="10206" max="10206" width="3" style="256" customWidth="1"/>
    <col min="10207" max="10207" width="2.42578125" style="256" customWidth="1"/>
    <col min="10208" max="10447" width="8.85546875" style="256" customWidth="1"/>
    <col min="10448" max="10448" width="0.85546875" style="256" customWidth="1"/>
    <col min="10449" max="10449" width="3.7109375" style="256" customWidth="1"/>
    <col min="10450" max="10450" width="14.42578125" style="256" customWidth="1"/>
    <col min="10451" max="10451" width="49" style="256" customWidth="1"/>
    <col min="10452" max="10452" width="3" style="256" customWidth="1"/>
    <col min="10453" max="10453" width="15.42578125" style="256" customWidth="1"/>
    <col min="10454" max="10454" width="1.85546875" style="256" customWidth="1"/>
    <col min="10455" max="10455" width="2.140625" style="256" customWidth="1"/>
    <col min="10456" max="10456" width="1.7109375" style="256" customWidth="1"/>
    <col min="10457" max="10457" width="2.42578125" style="256" customWidth="1"/>
    <col min="10458" max="10458" width="17.7109375" style="256" customWidth="1"/>
    <col min="10459" max="10459" width="2.42578125" style="256" customWidth="1"/>
    <col min="10460" max="10460" width="5.7109375" style="256" customWidth="1"/>
    <col min="10461" max="10461" width="4.7109375" style="256" customWidth="1"/>
    <col min="10462" max="10462" width="3" style="256" customWidth="1"/>
    <col min="10463" max="10463" width="2.42578125" style="256" customWidth="1"/>
    <col min="10464" max="10703" width="8.85546875" style="256" customWidth="1"/>
    <col min="10704" max="10704" width="0.85546875" style="256" customWidth="1"/>
    <col min="10705" max="10705" width="3.7109375" style="256" customWidth="1"/>
    <col min="10706" max="10706" width="14.42578125" style="256" customWidth="1"/>
    <col min="10707" max="10707" width="49" style="256" customWidth="1"/>
    <col min="10708" max="10708" width="3" style="256" customWidth="1"/>
    <col min="10709" max="10709" width="15.42578125" style="256" customWidth="1"/>
    <col min="10710" max="10710" width="1.85546875" style="256" customWidth="1"/>
    <col min="10711" max="10711" width="2.140625" style="256" customWidth="1"/>
    <col min="10712" max="10712" width="1.7109375" style="256" customWidth="1"/>
    <col min="10713" max="10713" width="2.42578125" style="256" customWidth="1"/>
    <col min="10714" max="10714" width="17.7109375" style="256" customWidth="1"/>
    <col min="10715" max="10715" width="2.42578125" style="256" customWidth="1"/>
    <col min="10716" max="10716" width="5.7109375" style="256" customWidth="1"/>
    <col min="10717" max="10717" width="4.7109375" style="256" customWidth="1"/>
    <col min="10718" max="10718" width="3" style="256" customWidth="1"/>
    <col min="10719" max="10719" width="2.42578125" style="256" customWidth="1"/>
    <col min="10720" max="10959" width="8.85546875" style="256" customWidth="1"/>
    <col min="10960" max="10960" width="0.85546875" style="256" customWidth="1"/>
    <col min="10961" max="10961" width="3.7109375" style="256" customWidth="1"/>
    <col min="10962" max="10962" width="14.42578125" style="256" customWidth="1"/>
    <col min="10963" max="10963" width="49" style="256" customWidth="1"/>
    <col min="10964" max="10964" width="3" style="256" customWidth="1"/>
    <col min="10965" max="10965" width="15.42578125" style="256" customWidth="1"/>
    <col min="10966" max="10966" width="1.85546875" style="256" customWidth="1"/>
    <col min="10967" max="10967" width="2.140625" style="256" customWidth="1"/>
    <col min="10968" max="10968" width="1.7109375" style="256" customWidth="1"/>
    <col min="10969" max="10969" width="2.42578125" style="256" customWidth="1"/>
    <col min="10970" max="10970" width="17.7109375" style="256" customWidth="1"/>
    <col min="10971" max="10971" width="2.42578125" style="256" customWidth="1"/>
    <col min="10972" max="10972" width="5.7109375" style="256" customWidth="1"/>
    <col min="10973" max="10973" width="4.7109375" style="256" customWidth="1"/>
    <col min="10974" max="10974" width="3" style="256" customWidth="1"/>
    <col min="10975" max="10975" width="2.42578125" style="256" customWidth="1"/>
    <col min="10976" max="11215" width="8.85546875" style="256" customWidth="1"/>
    <col min="11216" max="11216" width="0.85546875" style="256" customWidth="1"/>
    <col min="11217" max="11217" width="3.7109375" style="256" customWidth="1"/>
    <col min="11218" max="11218" width="14.42578125" style="256" customWidth="1"/>
    <col min="11219" max="11219" width="49" style="256" customWidth="1"/>
    <col min="11220" max="11220" width="3" style="256" customWidth="1"/>
    <col min="11221" max="11221" width="15.42578125" style="256" customWidth="1"/>
    <col min="11222" max="11222" width="1.85546875" style="256" customWidth="1"/>
    <col min="11223" max="11223" width="2.140625" style="256" customWidth="1"/>
    <col min="11224" max="11224" width="1.7109375" style="256" customWidth="1"/>
    <col min="11225" max="11225" width="2.42578125" style="256" customWidth="1"/>
    <col min="11226" max="11226" width="17.7109375" style="256" customWidth="1"/>
    <col min="11227" max="11227" width="2.42578125" style="256" customWidth="1"/>
    <col min="11228" max="11228" width="5.7109375" style="256" customWidth="1"/>
    <col min="11229" max="11229" width="4.7109375" style="256" customWidth="1"/>
    <col min="11230" max="11230" width="3" style="256" customWidth="1"/>
    <col min="11231" max="11231" width="2.42578125" style="256" customWidth="1"/>
    <col min="11232" max="11471" width="8.85546875" style="256" customWidth="1"/>
    <col min="11472" max="11472" width="0.85546875" style="256" customWidth="1"/>
    <col min="11473" max="11473" width="3.7109375" style="256" customWidth="1"/>
    <col min="11474" max="11474" width="14.42578125" style="256" customWidth="1"/>
    <col min="11475" max="11475" width="49" style="256" customWidth="1"/>
    <col min="11476" max="11476" width="3" style="256" customWidth="1"/>
    <col min="11477" max="11477" width="15.42578125" style="256" customWidth="1"/>
    <col min="11478" max="11478" width="1.85546875" style="256" customWidth="1"/>
    <col min="11479" max="11479" width="2.140625" style="256" customWidth="1"/>
    <col min="11480" max="11480" width="1.7109375" style="256" customWidth="1"/>
    <col min="11481" max="11481" width="2.42578125" style="256" customWidth="1"/>
    <col min="11482" max="11482" width="17.7109375" style="256" customWidth="1"/>
    <col min="11483" max="11483" width="2.42578125" style="256" customWidth="1"/>
    <col min="11484" max="11484" width="5.7109375" style="256" customWidth="1"/>
    <col min="11485" max="11485" width="4.7109375" style="256" customWidth="1"/>
    <col min="11486" max="11486" width="3" style="256" customWidth="1"/>
    <col min="11487" max="11487" width="2.42578125" style="256" customWidth="1"/>
    <col min="11488" max="11727" width="8.85546875" style="256" customWidth="1"/>
    <col min="11728" max="11728" width="0.85546875" style="256" customWidth="1"/>
    <col min="11729" max="11729" width="3.7109375" style="256" customWidth="1"/>
    <col min="11730" max="11730" width="14.42578125" style="256" customWidth="1"/>
    <col min="11731" max="11731" width="49" style="256" customWidth="1"/>
    <col min="11732" max="11732" width="3" style="256" customWidth="1"/>
    <col min="11733" max="11733" width="15.42578125" style="256" customWidth="1"/>
    <col min="11734" max="11734" width="1.85546875" style="256" customWidth="1"/>
    <col min="11735" max="11735" width="2.140625" style="256" customWidth="1"/>
    <col min="11736" max="11736" width="1.7109375" style="256" customWidth="1"/>
    <col min="11737" max="11737" width="2.42578125" style="256" customWidth="1"/>
    <col min="11738" max="11738" width="17.7109375" style="256" customWidth="1"/>
    <col min="11739" max="11739" width="2.42578125" style="256" customWidth="1"/>
    <col min="11740" max="11740" width="5.7109375" style="256" customWidth="1"/>
    <col min="11741" max="11741" width="4.7109375" style="256" customWidth="1"/>
    <col min="11742" max="11742" width="3" style="256" customWidth="1"/>
    <col min="11743" max="11743" width="2.42578125" style="256" customWidth="1"/>
    <col min="11744" max="11983" width="8.85546875" style="256" customWidth="1"/>
    <col min="11984" max="11984" width="0.85546875" style="256" customWidth="1"/>
    <col min="11985" max="11985" width="3.7109375" style="256" customWidth="1"/>
    <col min="11986" max="11986" width="14.42578125" style="256" customWidth="1"/>
    <col min="11987" max="11987" width="49" style="256" customWidth="1"/>
    <col min="11988" max="11988" width="3" style="256" customWidth="1"/>
    <col min="11989" max="11989" width="15.42578125" style="256" customWidth="1"/>
    <col min="11990" max="11990" width="1.85546875" style="256" customWidth="1"/>
    <col min="11991" max="11991" width="2.140625" style="256" customWidth="1"/>
    <col min="11992" max="11992" width="1.7109375" style="256" customWidth="1"/>
    <col min="11993" max="11993" width="2.42578125" style="256" customWidth="1"/>
    <col min="11994" max="11994" width="17.7109375" style="256" customWidth="1"/>
    <col min="11995" max="11995" width="2.42578125" style="256" customWidth="1"/>
    <col min="11996" max="11996" width="5.7109375" style="256" customWidth="1"/>
    <col min="11997" max="11997" width="4.7109375" style="256" customWidth="1"/>
    <col min="11998" max="11998" width="3" style="256" customWidth="1"/>
    <col min="11999" max="11999" width="2.42578125" style="256" customWidth="1"/>
    <col min="12000" max="12239" width="8.85546875" style="256" customWidth="1"/>
    <col min="12240" max="12240" width="0.85546875" style="256" customWidth="1"/>
    <col min="12241" max="12241" width="3.7109375" style="256" customWidth="1"/>
    <col min="12242" max="12242" width="14.42578125" style="256" customWidth="1"/>
    <col min="12243" max="12243" width="49" style="256" customWidth="1"/>
    <col min="12244" max="12244" width="3" style="256" customWidth="1"/>
    <col min="12245" max="12245" width="15.42578125" style="256" customWidth="1"/>
    <col min="12246" max="12246" width="1.85546875" style="256" customWidth="1"/>
    <col min="12247" max="12247" width="2.140625" style="256" customWidth="1"/>
    <col min="12248" max="12248" width="1.7109375" style="256" customWidth="1"/>
    <col min="12249" max="12249" width="2.42578125" style="256" customWidth="1"/>
    <col min="12250" max="12250" width="17.7109375" style="256" customWidth="1"/>
    <col min="12251" max="12251" width="2.42578125" style="256" customWidth="1"/>
    <col min="12252" max="12252" width="5.7109375" style="256" customWidth="1"/>
    <col min="12253" max="12253" width="4.7109375" style="256" customWidth="1"/>
    <col min="12254" max="12254" width="3" style="256" customWidth="1"/>
    <col min="12255" max="12255" width="2.42578125" style="256" customWidth="1"/>
    <col min="12256" max="12495" width="8.85546875" style="256" customWidth="1"/>
    <col min="12496" max="12496" width="0.85546875" style="256" customWidth="1"/>
    <col min="12497" max="12497" width="3.7109375" style="256" customWidth="1"/>
    <col min="12498" max="12498" width="14.42578125" style="256" customWidth="1"/>
    <col min="12499" max="12499" width="49" style="256" customWidth="1"/>
    <col min="12500" max="12500" width="3" style="256" customWidth="1"/>
    <col min="12501" max="12501" width="15.42578125" style="256" customWidth="1"/>
    <col min="12502" max="12502" width="1.85546875" style="256" customWidth="1"/>
    <col min="12503" max="12503" width="2.140625" style="256" customWidth="1"/>
    <col min="12504" max="12504" width="1.7109375" style="256" customWidth="1"/>
    <col min="12505" max="12505" width="2.42578125" style="256" customWidth="1"/>
    <col min="12506" max="12506" width="17.7109375" style="256" customWidth="1"/>
    <col min="12507" max="12507" width="2.42578125" style="256" customWidth="1"/>
    <col min="12508" max="12508" width="5.7109375" style="256" customWidth="1"/>
    <col min="12509" max="12509" width="4.7109375" style="256" customWidth="1"/>
    <col min="12510" max="12510" width="3" style="256" customWidth="1"/>
    <col min="12511" max="12511" width="2.42578125" style="256" customWidth="1"/>
    <col min="12512" max="12751" width="8.85546875" style="256" customWidth="1"/>
    <col min="12752" max="12752" width="0.85546875" style="256" customWidth="1"/>
    <col min="12753" max="12753" width="3.7109375" style="256" customWidth="1"/>
    <col min="12754" max="12754" width="14.42578125" style="256" customWidth="1"/>
    <col min="12755" max="12755" width="49" style="256" customWidth="1"/>
    <col min="12756" max="12756" width="3" style="256" customWidth="1"/>
    <col min="12757" max="12757" width="15.42578125" style="256" customWidth="1"/>
    <col min="12758" max="12758" width="1.85546875" style="256" customWidth="1"/>
    <col min="12759" max="12759" width="2.140625" style="256" customWidth="1"/>
    <col min="12760" max="12760" width="1.7109375" style="256" customWidth="1"/>
    <col min="12761" max="12761" width="2.42578125" style="256" customWidth="1"/>
    <col min="12762" max="12762" width="17.7109375" style="256" customWidth="1"/>
    <col min="12763" max="12763" width="2.42578125" style="256" customWidth="1"/>
    <col min="12764" max="12764" width="5.7109375" style="256" customWidth="1"/>
    <col min="12765" max="12765" width="4.7109375" style="256" customWidth="1"/>
    <col min="12766" max="12766" width="3" style="256" customWidth="1"/>
    <col min="12767" max="12767" width="2.42578125" style="256" customWidth="1"/>
    <col min="12768" max="13007" width="8.85546875" style="256" customWidth="1"/>
    <col min="13008" max="13008" width="0.85546875" style="256" customWidth="1"/>
    <col min="13009" max="13009" width="3.7109375" style="256" customWidth="1"/>
    <col min="13010" max="13010" width="14.42578125" style="256" customWidth="1"/>
    <col min="13011" max="13011" width="49" style="256" customWidth="1"/>
    <col min="13012" max="13012" width="3" style="256" customWidth="1"/>
    <col min="13013" max="13013" width="15.42578125" style="256" customWidth="1"/>
    <col min="13014" max="13014" width="1.85546875" style="256" customWidth="1"/>
    <col min="13015" max="13015" width="2.140625" style="256" customWidth="1"/>
    <col min="13016" max="13016" width="1.7109375" style="256" customWidth="1"/>
    <col min="13017" max="13017" width="2.42578125" style="256" customWidth="1"/>
    <col min="13018" max="13018" width="17.7109375" style="256" customWidth="1"/>
    <col min="13019" max="13019" width="2.42578125" style="256" customWidth="1"/>
    <col min="13020" max="13020" width="5.7109375" style="256" customWidth="1"/>
    <col min="13021" max="13021" width="4.7109375" style="256" customWidth="1"/>
    <col min="13022" max="13022" width="3" style="256" customWidth="1"/>
    <col min="13023" max="13023" width="2.42578125" style="256" customWidth="1"/>
    <col min="13024" max="13263" width="8.85546875" style="256" customWidth="1"/>
    <col min="13264" max="13264" width="0.85546875" style="256" customWidth="1"/>
    <col min="13265" max="13265" width="3.7109375" style="256" customWidth="1"/>
    <col min="13266" max="13266" width="14.42578125" style="256" customWidth="1"/>
    <col min="13267" max="13267" width="49" style="256" customWidth="1"/>
    <col min="13268" max="13268" width="3" style="256" customWidth="1"/>
    <col min="13269" max="13269" width="15.42578125" style="256" customWidth="1"/>
    <col min="13270" max="13270" width="1.85546875" style="256" customWidth="1"/>
    <col min="13271" max="13271" width="2.140625" style="256" customWidth="1"/>
    <col min="13272" max="13272" width="1.7109375" style="256" customWidth="1"/>
    <col min="13273" max="13273" width="2.42578125" style="256" customWidth="1"/>
    <col min="13274" max="13274" width="17.7109375" style="256" customWidth="1"/>
    <col min="13275" max="13275" width="2.42578125" style="256" customWidth="1"/>
    <col min="13276" max="13276" width="5.7109375" style="256" customWidth="1"/>
    <col min="13277" max="13277" width="4.7109375" style="256" customWidth="1"/>
    <col min="13278" max="13278" width="3" style="256" customWidth="1"/>
    <col min="13279" max="13279" width="2.42578125" style="256" customWidth="1"/>
    <col min="13280" max="13519" width="8.85546875" style="256" customWidth="1"/>
    <col min="13520" max="13520" width="0.85546875" style="256" customWidth="1"/>
    <col min="13521" max="13521" width="3.7109375" style="256" customWidth="1"/>
    <col min="13522" max="13522" width="14.42578125" style="256" customWidth="1"/>
    <col min="13523" max="13523" width="49" style="256" customWidth="1"/>
    <col min="13524" max="13524" width="3" style="256" customWidth="1"/>
    <col min="13525" max="13525" width="15.42578125" style="256" customWidth="1"/>
    <col min="13526" max="13526" width="1.85546875" style="256" customWidth="1"/>
    <col min="13527" max="13527" width="2.140625" style="256" customWidth="1"/>
    <col min="13528" max="13528" width="1.7109375" style="256" customWidth="1"/>
    <col min="13529" max="13529" width="2.42578125" style="256" customWidth="1"/>
    <col min="13530" max="13530" width="17.7109375" style="256" customWidth="1"/>
    <col min="13531" max="13531" width="2.42578125" style="256" customWidth="1"/>
    <col min="13532" max="13532" width="5.7109375" style="256" customWidth="1"/>
    <col min="13533" max="13533" width="4.7109375" style="256" customWidth="1"/>
    <col min="13534" max="13534" width="3" style="256" customWidth="1"/>
    <col min="13535" max="13535" width="2.42578125" style="256" customWidth="1"/>
    <col min="13536" max="13775" width="8.85546875" style="256" customWidth="1"/>
    <col min="13776" max="13776" width="0.85546875" style="256" customWidth="1"/>
    <col min="13777" max="13777" width="3.7109375" style="256" customWidth="1"/>
    <col min="13778" max="13778" width="14.42578125" style="256" customWidth="1"/>
    <col min="13779" max="13779" width="49" style="256" customWidth="1"/>
    <col min="13780" max="13780" width="3" style="256" customWidth="1"/>
    <col min="13781" max="13781" width="15.42578125" style="256" customWidth="1"/>
    <col min="13782" max="13782" width="1.85546875" style="256" customWidth="1"/>
    <col min="13783" max="13783" width="2.140625" style="256" customWidth="1"/>
    <col min="13784" max="13784" width="1.7109375" style="256" customWidth="1"/>
    <col min="13785" max="13785" width="2.42578125" style="256" customWidth="1"/>
    <col min="13786" max="13786" width="17.7109375" style="256" customWidth="1"/>
    <col min="13787" max="13787" width="2.42578125" style="256" customWidth="1"/>
    <col min="13788" max="13788" width="5.7109375" style="256" customWidth="1"/>
    <col min="13789" max="13789" width="4.7109375" style="256" customWidth="1"/>
    <col min="13790" max="13790" width="3" style="256" customWidth="1"/>
    <col min="13791" max="13791" width="2.42578125" style="256" customWidth="1"/>
    <col min="13792" max="14031" width="8.85546875" style="256" customWidth="1"/>
    <col min="14032" max="14032" width="0.85546875" style="256" customWidth="1"/>
    <col min="14033" max="14033" width="3.7109375" style="256" customWidth="1"/>
    <col min="14034" max="14034" width="14.42578125" style="256" customWidth="1"/>
    <col min="14035" max="14035" width="49" style="256" customWidth="1"/>
    <col min="14036" max="14036" width="3" style="256" customWidth="1"/>
    <col min="14037" max="14037" width="15.42578125" style="256" customWidth="1"/>
    <col min="14038" max="14038" width="1.85546875" style="256" customWidth="1"/>
    <col min="14039" max="14039" width="2.140625" style="256" customWidth="1"/>
    <col min="14040" max="14040" width="1.7109375" style="256" customWidth="1"/>
    <col min="14041" max="14041" width="2.42578125" style="256" customWidth="1"/>
    <col min="14042" max="14042" width="17.7109375" style="256" customWidth="1"/>
    <col min="14043" max="14043" width="2.42578125" style="256" customWidth="1"/>
    <col min="14044" max="14044" width="5.7109375" style="256" customWidth="1"/>
    <col min="14045" max="14045" width="4.7109375" style="256" customWidth="1"/>
    <col min="14046" max="14046" width="3" style="256" customWidth="1"/>
    <col min="14047" max="14047" width="2.42578125" style="256" customWidth="1"/>
    <col min="14048" max="14287" width="8.85546875" style="256" customWidth="1"/>
    <col min="14288" max="14288" width="0.85546875" style="256" customWidth="1"/>
    <col min="14289" max="14289" width="3.7109375" style="256" customWidth="1"/>
    <col min="14290" max="14290" width="14.42578125" style="256" customWidth="1"/>
    <col min="14291" max="14291" width="49" style="256" customWidth="1"/>
    <col min="14292" max="14292" width="3" style="256" customWidth="1"/>
    <col min="14293" max="14293" width="15.42578125" style="256" customWidth="1"/>
    <col min="14294" max="14294" width="1.85546875" style="256" customWidth="1"/>
    <col min="14295" max="14295" width="2.140625" style="256" customWidth="1"/>
    <col min="14296" max="14296" width="1.7109375" style="256" customWidth="1"/>
    <col min="14297" max="14297" width="2.42578125" style="256" customWidth="1"/>
    <col min="14298" max="14298" width="17.7109375" style="256" customWidth="1"/>
    <col min="14299" max="14299" width="2.42578125" style="256" customWidth="1"/>
    <col min="14300" max="14300" width="5.7109375" style="256" customWidth="1"/>
    <col min="14301" max="14301" width="4.7109375" style="256" customWidth="1"/>
    <col min="14302" max="14302" width="3" style="256" customWidth="1"/>
    <col min="14303" max="14303" width="2.42578125" style="256" customWidth="1"/>
    <col min="14304" max="14543" width="8.85546875" style="256" customWidth="1"/>
    <col min="14544" max="14544" width="0.85546875" style="256" customWidth="1"/>
    <col min="14545" max="14545" width="3.7109375" style="256" customWidth="1"/>
    <col min="14546" max="14546" width="14.42578125" style="256" customWidth="1"/>
    <col min="14547" max="14547" width="49" style="256" customWidth="1"/>
    <col min="14548" max="14548" width="3" style="256" customWidth="1"/>
    <col min="14549" max="14549" width="15.42578125" style="256" customWidth="1"/>
    <col min="14550" max="14550" width="1.85546875" style="256" customWidth="1"/>
    <col min="14551" max="14551" width="2.140625" style="256" customWidth="1"/>
    <col min="14552" max="14552" width="1.7109375" style="256" customWidth="1"/>
    <col min="14553" max="14553" width="2.42578125" style="256" customWidth="1"/>
    <col min="14554" max="14554" width="17.7109375" style="256" customWidth="1"/>
    <col min="14555" max="14555" width="2.42578125" style="256" customWidth="1"/>
    <col min="14556" max="14556" width="5.7109375" style="256" customWidth="1"/>
    <col min="14557" max="14557" width="4.7109375" style="256" customWidth="1"/>
    <col min="14558" max="14558" width="3" style="256" customWidth="1"/>
    <col min="14559" max="14559" width="2.42578125" style="256" customWidth="1"/>
    <col min="14560" max="14799" width="8.85546875" style="256" customWidth="1"/>
    <col min="14800" max="14800" width="0.85546875" style="256" customWidth="1"/>
    <col min="14801" max="14801" width="3.7109375" style="256" customWidth="1"/>
    <col min="14802" max="14802" width="14.42578125" style="256" customWidth="1"/>
    <col min="14803" max="14803" width="49" style="256" customWidth="1"/>
    <col min="14804" max="14804" width="3" style="256" customWidth="1"/>
    <col min="14805" max="14805" width="15.42578125" style="256" customWidth="1"/>
    <col min="14806" max="14806" width="1.85546875" style="256" customWidth="1"/>
    <col min="14807" max="14807" width="2.140625" style="256" customWidth="1"/>
    <col min="14808" max="14808" width="1.7109375" style="256" customWidth="1"/>
    <col min="14809" max="14809" width="2.42578125" style="256" customWidth="1"/>
    <col min="14810" max="14810" width="17.7109375" style="256" customWidth="1"/>
    <col min="14811" max="14811" width="2.42578125" style="256" customWidth="1"/>
    <col min="14812" max="14812" width="5.7109375" style="256" customWidth="1"/>
    <col min="14813" max="14813" width="4.7109375" style="256" customWidth="1"/>
    <col min="14814" max="14814" width="3" style="256" customWidth="1"/>
    <col min="14815" max="14815" width="2.42578125" style="256" customWidth="1"/>
    <col min="14816" max="15055" width="8.85546875" style="256" customWidth="1"/>
    <col min="15056" max="15056" width="0.85546875" style="256" customWidth="1"/>
    <col min="15057" max="15057" width="3.7109375" style="256" customWidth="1"/>
    <col min="15058" max="15058" width="14.42578125" style="256" customWidth="1"/>
    <col min="15059" max="15059" width="49" style="256" customWidth="1"/>
    <col min="15060" max="15060" width="3" style="256" customWidth="1"/>
    <col min="15061" max="15061" width="15.42578125" style="256" customWidth="1"/>
    <col min="15062" max="15062" width="1.85546875" style="256" customWidth="1"/>
    <col min="15063" max="15063" width="2.140625" style="256" customWidth="1"/>
    <col min="15064" max="15064" width="1.7109375" style="256" customWidth="1"/>
    <col min="15065" max="15065" width="2.42578125" style="256" customWidth="1"/>
    <col min="15066" max="15066" width="17.7109375" style="256" customWidth="1"/>
    <col min="15067" max="15067" width="2.42578125" style="256" customWidth="1"/>
    <col min="15068" max="15068" width="5.7109375" style="256" customWidth="1"/>
    <col min="15069" max="15069" width="4.7109375" style="256" customWidth="1"/>
    <col min="15070" max="15070" width="3" style="256" customWidth="1"/>
    <col min="15071" max="15071" width="2.42578125" style="256" customWidth="1"/>
    <col min="15072" max="15311" width="8.85546875" style="256" customWidth="1"/>
    <col min="15312" max="15312" width="0.85546875" style="256" customWidth="1"/>
    <col min="15313" max="15313" width="3.7109375" style="256" customWidth="1"/>
    <col min="15314" max="15314" width="14.42578125" style="256" customWidth="1"/>
    <col min="15315" max="15315" width="49" style="256" customWidth="1"/>
    <col min="15316" max="15316" width="3" style="256" customWidth="1"/>
    <col min="15317" max="15317" width="15.42578125" style="256" customWidth="1"/>
    <col min="15318" max="15318" width="1.85546875" style="256" customWidth="1"/>
    <col min="15319" max="15319" width="2.140625" style="256" customWidth="1"/>
    <col min="15320" max="15320" width="1.7109375" style="256" customWidth="1"/>
    <col min="15321" max="15321" width="2.42578125" style="256" customWidth="1"/>
    <col min="15322" max="15322" width="17.7109375" style="256" customWidth="1"/>
    <col min="15323" max="15323" width="2.42578125" style="256" customWidth="1"/>
    <col min="15324" max="15324" width="5.7109375" style="256" customWidth="1"/>
    <col min="15325" max="15325" width="4.7109375" style="256" customWidth="1"/>
    <col min="15326" max="15326" width="3" style="256" customWidth="1"/>
    <col min="15327" max="15327" width="2.42578125" style="256" customWidth="1"/>
    <col min="15328" max="15567" width="8.85546875" style="256" customWidth="1"/>
    <col min="15568" max="15568" width="0.85546875" style="256" customWidth="1"/>
    <col min="15569" max="15569" width="3.7109375" style="256" customWidth="1"/>
    <col min="15570" max="15570" width="14.42578125" style="256" customWidth="1"/>
    <col min="15571" max="15571" width="49" style="256" customWidth="1"/>
    <col min="15572" max="15572" width="3" style="256" customWidth="1"/>
    <col min="15573" max="15573" width="15.42578125" style="256" customWidth="1"/>
    <col min="15574" max="15574" width="1.85546875" style="256" customWidth="1"/>
    <col min="15575" max="15575" width="2.140625" style="256" customWidth="1"/>
    <col min="15576" max="15576" width="1.7109375" style="256" customWidth="1"/>
    <col min="15577" max="15577" width="2.42578125" style="256" customWidth="1"/>
    <col min="15578" max="15578" width="17.7109375" style="256" customWidth="1"/>
    <col min="15579" max="15579" width="2.42578125" style="256" customWidth="1"/>
    <col min="15580" max="15580" width="5.7109375" style="256" customWidth="1"/>
    <col min="15581" max="15581" width="4.7109375" style="256" customWidth="1"/>
    <col min="15582" max="15582" width="3" style="256" customWidth="1"/>
    <col min="15583" max="15583" width="2.42578125" style="256" customWidth="1"/>
    <col min="15584" max="15823" width="8.85546875" style="256" customWidth="1"/>
    <col min="15824" max="15824" width="0.85546875" style="256" customWidth="1"/>
    <col min="15825" max="15825" width="3.7109375" style="256" customWidth="1"/>
    <col min="15826" max="15826" width="14.42578125" style="256" customWidth="1"/>
    <col min="15827" max="15827" width="49" style="256" customWidth="1"/>
    <col min="15828" max="15828" width="3" style="256" customWidth="1"/>
    <col min="15829" max="15829" width="15.42578125" style="256" customWidth="1"/>
    <col min="15830" max="15830" width="1.85546875" style="256" customWidth="1"/>
    <col min="15831" max="15831" width="2.140625" style="256" customWidth="1"/>
    <col min="15832" max="15832" width="1.7109375" style="256" customWidth="1"/>
    <col min="15833" max="15833" width="2.42578125" style="256" customWidth="1"/>
    <col min="15834" max="15834" width="17.7109375" style="256" customWidth="1"/>
    <col min="15835" max="15835" width="2.42578125" style="256" customWidth="1"/>
    <col min="15836" max="15836" width="5.7109375" style="256" customWidth="1"/>
    <col min="15837" max="15837" width="4.7109375" style="256" customWidth="1"/>
    <col min="15838" max="15838" width="3" style="256" customWidth="1"/>
    <col min="15839" max="15839" width="2.42578125" style="256" customWidth="1"/>
    <col min="15840" max="16079" width="8.85546875" style="256" customWidth="1"/>
    <col min="16080" max="16080" width="0.85546875" style="256" customWidth="1"/>
    <col min="16081" max="16081" width="3.7109375" style="256" customWidth="1"/>
    <col min="16082" max="16082" width="14.42578125" style="256" customWidth="1"/>
    <col min="16083" max="16083" width="49" style="256" customWidth="1"/>
    <col min="16084" max="16084" width="3" style="256" customWidth="1"/>
    <col min="16085" max="16085" width="15.42578125" style="256" customWidth="1"/>
    <col min="16086" max="16086" width="1.85546875" style="256" customWidth="1"/>
    <col min="16087" max="16087" width="2.140625" style="256" customWidth="1"/>
    <col min="16088" max="16088" width="1.7109375" style="256" customWidth="1"/>
    <col min="16089" max="16089" width="2.42578125" style="256" customWidth="1"/>
    <col min="16090" max="16090" width="17.7109375" style="256" customWidth="1"/>
    <col min="16091" max="16091" width="2.42578125" style="256" customWidth="1"/>
    <col min="16092" max="16092" width="5.7109375" style="256" customWidth="1"/>
    <col min="16093" max="16093" width="4.7109375" style="256" customWidth="1"/>
    <col min="16094" max="16094" width="3" style="256" customWidth="1"/>
    <col min="16095" max="16095" width="2.42578125" style="256" customWidth="1"/>
    <col min="16096" max="16384" width="8.85546875" style="256" customWidth="1"/>
  </cols>
  <sheetData>
    <row r="1" spans="1:24" s="253" customFormat="1" ht="15" customHeight="1">
      <c r="A1" s="741">
        <v>-22784.67</v>
      </c>
      <c r="B1" s="742"/>
      <c r="C1" s="743"/>
      <c r="E1" s="744"/>
      <c r="F1" s="267"/>
    </row>
    <row r="2" spans="1:24" s="254" customFormat="1" ht="15" customHeight="1">
      <c r="B2" s="745" t="s">
        <v>696</v>
      </c>
      <c r="C2" s="746"/>
      <c r="D2" s="259"/>
      <c r="E2" s="747">
        <v>345</v>
      </c>
      <c r="G2" s="259"/>
    </row>
    <row r="3" spans="1:24" s="253" customFormat="1" ht="15" customHeight="1">
      <c r="B3" s="742"/>
      <c r="C3" s="748" t="s">
        <v>760</v>
      </c>
      <c r="D3" s="748"/>
      <c r="E3" s="749"/>
      <c r="F3" s="267"/>
      <c r="G3" s="748"/>
    </row>
    <row r="4" spans="1:24" s="253" customFormat="1" ht="15" customHeight="1">
      <c r="B4" s="742"/>
      <c r="C4" s="750" t="s">
        <v>1776</v>
      </c>
      <c r="D4" s="750"/>
      <c r="E4" s="751"/>
      <c r="F4" s="267"/>
      <c r="G4" s="750"/>
    </row>
    <row r="5" spans="1:24" s="255" customFormat="1" ht="15" customHeight="1">
      <c r="B5" s="261"/>
      <c r="C5" s="743"/>
      <c r="D5" s="255" t="s">
        <v>761</v>
      </c>
      <c r="E5" s="752">
        <v>7831.26</v>
      </c>
    </row>
    <row r="6" spans="1:24" s="255" customFormat="1" ht="15" customHeight="1">
      <c r="B6" s="261"/>
      <c r="C6" s="743"/>
      <c r="D6" s="255" t="s">
        <v>762</v>
      </c>
      <c r="E6" s="752">
        <v>7831.26</v>
      </c>
    </row>
    <row r="7" spans="1:24" s="457" customFormat="1" ht="15" customHeight="1">
      <c r="A7" s="264"/>
      <c r="B7" s="362" t="s">
        <v>763</v>
      </c>
      <c r="C7" s="753" t="s">
        <v>1034</v>
      </c>
      <c r="D7" s="753" t="s">
        <v>77</v>
      </c>
      <c r="E7" s="753" t="s">
        <v>1035</v>
      </c>
      <c r="F7" s="753" t="s">
        <v>1036</v>
      </c>
      <c r="G7" s="753" t="s">
        <v>1037</v>
      </c>
      <c r="H7" s="753" t="s">
        <v>1038</v>
      </c>
      <c r="I7" s="753" t="s">
        <v>1039</v>
      </c>
      <c r="J7" s="264" t="s">
        <v>1303</v>
      </c>
      <c r="K7" s="754" t="s">
        <v>992</v>
      </c>
      <c r="L7" s="754" t="s">
        <v>1547</v>
      </c>
      <c r="N7" s="457" t="s">
        <v>1309</v>
      </c>
    </row>
    <row r="8" spans="1:24" s="264" customFormat="1" ht="15" customHeight="1">
      <c r="A8" s="264" t="s">
        <v>764</v>
      </c>
      <c r="B8" s="755">
        <v>111030103</v>
      </c>
      <c r="C8" s="756" t="s">
        <v>1323</v>
      </c>
      <c r="D8" s="757" t="s">
        <v>1040</v>
      </c>
      <c r="E8" s="757" t="s">
        <v>1041</v>
      </c>
      <c r="F8" s="758">
        <v>-0.31005859375</v>
      </c>
      <c r="G8" s="474">
        <v>-25</v>
      </c>
      <c r="H8" s="759">
        <v>-157125.37999999523</v>
      </c>
      <c r="I8" s="759">
        <v>1.6108192447172295E-4</v>
      </c>
      <c r="J8" s="264" t="s">
        <v>80</v>
      </c>
      <c r="T8" s="264" t="str">
        <f>+LEFT(C8,1)</f>
        <v>1</v>
      </c>
      <c r="U8" s="483">
        <f>+ROUND(G8,0)</f>
        <v>-25</v>
      </c>
      <c r="X8" s="475"/>
    </row>
    <row r="9" spans="1:24" s="264" customFormat="1" ht="15" customHeight="1">
      <c r="A9" s="264" t="s">
        <v>764</v>
      </c>
      <c r="B9" s="755" t="s">
        <v>765</v>
      </c>
      <c r="C9" s="756" t="s">
        <v>1324</v>
      </c>
      <c r="D9" s="757" t="s">
        <v>1042</v>
      </c>
      <c r="E9" s="757" t="s">
        <v>1043</v>
      </c>
      <c r="F9" s="758">
        <v>0</v>
      </c>
      <c r="G9" s="474">
        <v>0</v>
      </c>
      <c r="H9" s="759">
        <v>0</v>
      </c>
      <c r="I9" s="759">
        <v>0</v>
      </c>
      <c r="J9" s="264" t="s">
        <v>80</v>
      </c>
      <c r="N9" s="476" t="str">
        <f>+E9</f>
        <v>U$S</v>
      </c>
      <c r="T9" s="264" t="str">
        <f t="shared" ref="T9:T72" si="0">+LEFT(C9,1)</f>
        <v>1</v>
      </c>
      <c r="U9" s="483">
        <f t="shared" ref="U9:U72" si="1">+ROUND(G9,0)</f>
        <v>0</v>
      </c>
      <c r="X9" s="475"/>
    </row>
    <row r="10" spans="1:24" s="264" customFormat="1" ht="15" customHeight="1">
      <c r="A10" s="264" t="s">
        <v>764</v>
      </c>
      <c r="B10" s="755" t="s">
        <v>766</v>
      </c>
      <c r="C10" s="756" t="s">
        <v>1325</v>
      </c>
      <c r="D10" s="757" t="s">
        <v>1044</v>
      </c>
      <c r="E10" s="757" t="s">
        <v>1041</v>
      </c>
      <c r="F10" s="759">
        <v>74243425</v>
      </c>
      <c r="G10" s="759">
        <v>74243425</v>
      </c>
      <c r="H10" s="759">
        <v>9786.109999999986</v>
      </c>
      <c r="I10" s="759">
        <v>7586.6125559594266</v>
      </c>
      <c r="J10" s="264" t="s">
        <v>80</v>
      </c>
      <c r="T10" s="264" t="str">
        <f t="shared" si="0"/>
        <v>1</v>
      </c>
      <c r="U10" s="483">
        <f t="shared" si="1"/>
        <v>74243425</v>
      </c>
      <c r="W10" s="477"/>
      <c r="X10" s="475"/>
    </row>
    <row r="11" spans="1:24" s="264" customFormat="1" ht="15" customHeight="1">
      <c r="A11" s="264" t="s">
        <v>764</v>
      </c>
      <c r="B11" s="755" t="s">
        <v>767</v>
      </c>
      <c r="C11" s="756" t="s">
        <v>1326</v>
      </c>
      <c r="D11" s="757" t="s">
        <v>1045</v>
      </c>
      <c r="E11" s="757" t="s">
        <v>1043</v>
      </c>
      <c r="F11" s="759">
        <v>964.57999999999447</v>
      </c>
      <c r="G11" s="759">
        <v>7553877</v>
      </c>
      <c r="H11" s="759">
        <v>964.57999999999447</v>
      </c>
      <c r="I11" s="759">
        <v>7831.2602376164168</v>
      </c>
      <c r="J11" s="264" t="s">
        <v>80</v>
      </c>
      <c r="K11" s="264" t="s">
        <v>80</v>
      </c>
      <c r="N11" s="476" t="str">
        <f>+E11</f>
        <v>U$S</v>
      </c>
      <c r="T11" s="264" t="str">
        <f t="shared" si="0"/>
        <v>1</v>
      </c>
      <c r="U11" s="483">
        <f t="shared" si="1"/>
        <v>7553877</v>
      </c>
      <c r="W11" s="477"/>
      <c r="X11" s="475"/>
    </row>
    <row r="12" spans="1:24" s="264" customFormat="1" ht="15" customHeight="1">
      <c r="A12" s="264" t="s">
        <v>764</v>
      </c>
      <c r="B12" s="755">
        <v>111030129</v>
      </c>
      <c r="C12" s="756" t="s">
        <v>1327</v>
      </c>
      <c r="D12" s="757" t="s">
        <v>1046</v>
      </c>
      <c r="E12" s="757" t="s">
        <v>1041</v>
      </c>
      <c r="F12" s="759">
        <v>1020170332</v>
      </c>
      <c r="G12" s="759">
        <v>1020170355</v>
      </c>
      <c r="H12" s="759">
        <v>254741.74000000954</v>
      </c>
      <c r="I12" s="759">
        <v>4004.7239804515812</v>
      </c>
      <c r="J12" s="264" t="s">
        <v>80</v>
      </c>
      <c r="T12" s="264" t="str">
        <f t="shared" si="0"/>
        <v>1</v>
      </c>
      <c r="U12" s="483">
        <f t="shared" si="1"/>
        <v>1020170355</v>
      </c>
      <c r="X12" s="475"/>
    </row>
    <row r="13" spans="1:24" s="264" customFormat="1" ht="15" customHeight="1">
      <c r="A13" s="264" t="s">
        <v>764</v>
      </c>
      <c r="B13" s="755">
        <v>111030124</v>
      </c>
      <c r="C13" s="756" t="s">
        <v>1328</v>
      </c>
      <c r="D13" s="757" t="s">
        <v>1047</v>
      </c>
      <c r="E13" s="757" t="s">
        <v>1043</v>
      </c>
      <c r="F13" s="759">
        <v>43965.710000000894</v>
      </c>
      <c r="G13" s="759">
        <v>344306906</v>
      </c>
      <c r="H13" s="759">
        <v>43965.710000000894</v>
      </c>
      <c r="I13" s="759">
        <v>7831.260004671386</v>
      </c>
      <c r="J13" s="264" t="s">
        <v>80</v>
      </c>
      <c r="K13" s="264" t="s">
        <v>80</v>
      </c>
      <c r="N13" s="476" t="str">
        <f>+E13</f>
        <v>U$S</v>
      </c>
      <c r="T13" s="264" t="str">
        <f t="shared" si="0"/>
        <v>1</v>
      </c>
      <c r="U13" s="483">
        <f t="shared" si="1"/>
        <v>344306906</v>
      </c>
      <c r="W13" s="478"/>
      <c r="X13" s="475"/>
    </row>
    <row r="14" spans="1:24" s="264" customFormat="1" ht="15" customHeight="1">
      <c r="A14" s="264" t="s">
        <v>764</v>
      </c>
      <c r="B14" s="755">
        <v>111030126</v>
      </c>
      <c r="C14" s="756" t="s">
        <v>1329</v>
      </c>
      <c r="D14" s="757" t="s">
        <v>1048</v>
      </c>
      <c r="E14" s="757" t="s">
        <v>1041</v>
      </c>
      <c r="F14" s="759">
        <v>1678681024</v>
      </c>
      <c r="G14" s="759">
        <v>1678681024</v>
      </c>
      <c r="H14" s="759">
        <v>225137.99</v>
      </c>
      <c r="I14" s="759">
        <v>7456.2317270399371</v>
      </c>
      <c r="J14" s="264" t="s">
        <v>80</v>
      </c>
      <c r="T14" s="264" t="str">
        <f t="shared" si="0"/>
        <v>1</v>
      </c>
      <c r="U14" s="483">
        <f t="shared" si="1"/>
        <v>1678681024</v>
      </c>
      <c r="W14" s="478"/>
      <c r="X14" s="475"/>
    </row>
    <row r="15" spans="1:24" s="264" customFormat="1" ht="15" customHeight="1">
      <c r="A15" s="264" t="s">
        <v>764</v>
      </c>
      <c r="B15" s="755"/>
      <c r="C15" s="756" t="s">
        <v>1330</v>
      </c>
      <c r="D15" s="757" t="s">
        <v>1049</v>
      </c>
      <c r="E15" s="757" t="s">
        <v>1043</v>
      </c>
      <c r="F15" s="759">
        <v>33548.83</v>
      </c>
      <c r="G15" s="759">
        <v>262729609</v>
      </c>
      <c r="H15" s="759">
        <v>33548.83</v>
      </c>
      <c r="I15" s="759">
        <v>7831.259947068198</v>
      </c>
      <c r="J15" s="264" t="s">
        <v>80</v>
      </c>
      <c r="K15" s="264" t="s">
        <v>80</v>
      </c>
      <c r="N15" s="476" t="str">
        <f>+E15</f>
        <v>U$S</v>
      </c>
      <c r="T15" s="264" t="str">
        <f t="shared" si="0"/>
        <v>1</v>
      </c>
      <c r="U15" s="483">
        <f t="shared" si="1"/>
        <v>262729609</v>
      </c>
      <c r="W15" s="478"/>
      <c r="X15" s="475"/>
    </row>
    <row r="16" spans="1:24" s="836" customFormat="1" ht="15" customHeight="1">
      <c r="A16" s="836" t="s">
        <v>764</v>
      </c>
      <c r="B16" s="755">
        <v>111030221</v>
      </c>
      <c r="C16" s="837" t="s">
        <v>1331</v>
      </c>
      <c r="D16" s="838" t="s">
        <v>785</v>
      </c>
      <c r="E16" s="838" t="s">
        <v>1041</v>
      </c>
      <c r="F16" s="839">
        <v>0</v>
      </c>
      <c r="G16" s="840">
        <v>0</v>
      </c>
      <c r="H16" s="841">
        <v>-47752.689999997616</v>
      </c>
      <c r="I16" s="841">
        <v>0</v>
      </c>
      <c r="J16" s="836" t="s">
        <v>177</v>
      </c>
      <c r="T16" s="836" t="str">
        <f t="shared" si="0"/>
        <v>1</v>
      </c>
      <c r="U16" s="842">
        <f t="shared" si="1"/>
        <v>0</v>
      </c>
      <c r="W16" s="843"/>
      <c r="X16" s="844"/>
    </row>
    <row r="17" spans="1:24" s="836" customFormat="1" ht="15" customHeight="1">
      <c r="A17" s="836" t="s">
        <v>764</v>
      </c>
      <c r="B17" s="755">
        <v>111030105</v>
      </c>
      <c r="C17" s="837" t="s">
        <v>1332</v>
      </c>
      <c r="D17" s="838" t="s">
        <v>786</v>
      </c>
      <c r="E17" s="838" t="s">
        <v>1043</v>
      </c>
      <c r="F17" s="839">
        <v>0</v>
      </c>
      <c r="G17" s="840">
        <v>0</v>
      </c>
      <c r="H17" s="841">
        <v>0</v>
      </c>
      <c r="I17" s="841">
        <v>0</v>
      </c>
      <c r="J17" s="836" t="s">
        <v>177</v>
      </c>
      <c r="N17" s="845" t="str">
        <f>+E17</f>
        <v>U$S</v>
      </c>
      <c r="T17" s="836" t="str">
        <f t="shared" si="0"/>
        <v>1</v>
      </c>
      <c r="U17" s="842">
        <f t="shared" si="1"/>
        <v>0</v>
      </c>
      <c r="W17" s="843"/>
      <c r="X17" s="844"/>
    </row>
    <row r="18" spans="1:24" s="836" customFormat="1" ht="15" customHeight="1">
      <c r="A18" s="836" t="s">
        <v>764</v>
      </c>
      <c r="B18" s="755" t="s">
        <v>768</v>
      </c>
      <c r="C18" s="837" t="s">
        <v>1333</v>
      </c>
      <c r="D18" s="838" t="s">
        <v>1050</v>
      </c>
      <c r="E18" s="838" t="s">
        <v>1041</v>
      </c>
      <c r="F18" s="839">
        <v>0</v>
      </c>
      <c r="G18" s="840">
        <v>0</v>
      </c>
      <c r="H18" s="841">
        <v>243.17000000001281</v>
      </c>
      <c r="I18" s="841">
        <v>0</v>
      </c>
      <c r="J18" s="836" t="s">
        <v>177</v>
      </c>
      <c r="O18" s="836" t="s">
        <v>1310</v>
      </c>
      <c r="T18" s="836" t="str">
        <f t="shared" si="0"/>
        <v>1</v>
      </c>
      <c r="U18" s="842">
        <f t="shared" si="1"/>
        <v>0</v>
      </c>
      <c r="X18" s="844"/>
    </row>
    <row r="19" spans="1:24" s="836" customFormat="1" ht="15" customHeight="1">
      <c r="A19" s="836" t="s">
        <v>764</v>
      </c>
      <c r="B19" s="755" t="s">
        <v>769</v>
      </c>
      <c r="C19" s="837" t="s">
        <v>1334</v>
      </c>
      <c r="D19" s="838" t="s">
        <v>784</v>
      </c>
      <c r="E19" s="838" t="s">
        <v>1043</v>
      </c>
      <c r="F19" s="839">
        <v>0</v>
      </c>
      <c r="G19" s="840">
        <v>0</v>
      </c>
      <c r="H19" s="841">
        <v>0</v>
      </c>
      <c r="I19" s="841">
        <v>0</v>
      </c>
      <c r="J19" s="836" t="s">
        <v>177</v>
      </c>
      <c r="N19" s="845" t="str">
        <f>+E19</f>
        <v>U$S</v>
      </c>
      <c r="O19" s="836" t="s">
        <v>1310</v>
      </c>
      <c r="T19" s="836" t="str">
        <f t="shared" si="0"/>
        <v>1</v>
      </c>
      <c r="U19" s="842">
        <f t="shared" si="1"/>
        <v>0</v>
      </c>
      <c r="W19" s="843"/>
      <c r="X19" s="844"/>
    </row>
    <row r="20" spans="1:24" s="836" customFormat="1" ht="15" customHeight="1">
      <c r="A20" s="836" t="s">
        <v>764</v>
      </c>
      <c r="B20" s="755" t="s">
        <v>770</v>
      </c>
      <c r="C20" s="837" t="s">
        <v>1335</v>
      </c>
      <c r="D20" s="838" t="s">
        <v>788</v>
      </c>
      <c r="E20" s="838" t="s">
        <v>1041</v>
      </c>
      <c r="F20" s="841">
        <v>866000000</v>
      </c>
      <c r="G20" s="841">
        <v>866000000</v>
      </c>
      <c r="H20" s="841">
        <v>105548.3900000006</v>
      </c>
      <c r="I20" s="841">
        <v>8204.7675004800658</v>
      </c>
      <c r="J20" s="836" t="s">
        <v>177</v>
      </c>
      <c r="T20" s="836" t="str">
        <f t="shared" si="0"/>
        <v>1</v>
      </c>
      <c r="U20" s="842">
        <f t="shared" si="1"/>
        <v>866000000</v>
      </c>
      <c r="W20" s="847"/>
      <c r="X20" s="844"/>
    </row>
    <row r="21" spans="1:24" s="264" customFormat="1" ht="15" customHeight="1">
      <c r="A21" s="264" t="s">
        <v>764</v>
      </c>
      <c r="B21" s="755" t="s">
        <v>771</v>
      </c>
      <c r="C21" s="756" t="s">
        <v>1336</v>
      </c>
      <c r="D21" s="757" t="s">
        <v>789</v>
      </c>
      <c r="E21" s="757" t="s">
        <v>1043</v>
      </c>
      <c r="F21" s="759">
        <v>1700263.8899999857</v>
      </c>
      <c r="G21" s="759">
        <v>13315208591</v>
      </c>
      <c r="H21" s="759">
        <v>1700263.8899999857</v>
      </c>
      <c r="I21" s="759">
        <v>7831.259999881614</v>
      </c>
      <c r="J21" s="264" t="s">
        <v>177</v>
      </c>
      <c r="K21" s="264" t="s">
        <v>85</v>
      </c>
      <c r="N21" s="476" t="str">
        <f>+E21</f>
        <v>U$S</v>
      </c>
      <c r="T21" s="264" t="str">
        <f t="shared" si="0"/>
        <v>1</v>
      </c>
      <c r="U21" s="483">
        <f t="shared" si="1"/>
        <v>13315208591</v>
      </c>
      <c r="W21" s="478"/>
      <c r="X21" s="475"/>
    </row>
    <row r="22" spans="1:24" s="836" customFormat="1" ht="15" customHeight="1">
      <c r="A22" s="836" t="s">
        <v>764</v>
      </c>
      <c r="B22" s="755">
        <v>111030117</v>
      </c>
      <c r="C22" s="837" t="s">
        <v>1777</v>
      </c>
      <c r="D22" s="838" t="s">
        <v>1778</v>
      </c>
      <c r="E22" s="838" t="s">
        <v>1041</v>
      </c>
      <c r="F22" s="841">
        <v>561000000</v>
      </c>
      <c r="G22" s="841">
        <v>561000000</v>
      </c>
      <c r="H22" s="841">
        <v>70429.25</v>
      </c>
      <c r="I22" s="841">
        <v>7965.4404952487785</v>
      </c>
      <c r="J22" s="836" t="s">
        <v>177</v>
      </c>
      <c r="N22" s="845" t="str">
        <f t="shared" ref="N22" si="2">+E22</f>
        <v>GS</v>
      </c>
      <c r="T22" s="836" t="str">
        <f t="shared" si="0"/>
        <v>1</v>
      </c>
      <c r="U22" s="842">
        <f t="shared" si="1"/>
        <v>561000000</v>
      </c>
      <c r="X22" s="844"/>
    </row>
    <row r="23" spans="1:24" s="836" customFormat="1" ht="15" customHeight="1">
      <c r="A23" s="836" t="s">
        <v>764</v>
      </c>
      <c r="B23" s="755">
        <v>111030128</v>
      </c>
      <c r="C23" s="837" t="s">
        <v>1337</v>
      </c>
      <c r="D23" s="838" t="s">
        <v>782</v>
      </c>
      <c r="E23" s="838" t="s">
        <v>1043</v>
      </c>
      <c r="F23" s="839">
        <v>0</v>
      </c>
      <c r="G23" s="840">
        <v>0</v>
      </c>
      <c r="H23" s="841">
        <v>0</v>
      </c>
      <c r="I23" s="841">
        <v>0</v>
      </c>
      <c r="J23" s="836" t="s">
        <v>177</v>
      </c>
      <c r="T23" s="836" t="str">
        <f t="shared" si="0"/>
        <v>1</v>
      </c>
      <c r="U23" s="842">
        <f t="shared" si="1"/>
        <v>0</v>
      </c>
      <c r="W23" s="843"/>
      <c r="X23" s="844"/>
    </row>
    <row r="24" spans="1:24" s="264" customFormat="1" ht="15" customHeight="1">
      <c r="A24" s="264" t="s">
        <v>764</v>
      </c>
      <c r="B24" s="755" t="s">
        <v>772</v>
      </c>
      <c r="C24" s="756" t="s">
        <v>1779</v>
      </c>
      <c r="D24" s="757" t="s">
        <v>1780</v>
      </c>
      <c r="E24" s="757" t="s">
        <v>1041</v>
      </c>
      <c r="F24" s="758">
        <v>0</v>
      </c>
      <c r="G24" s="474">
        <v>0</v>
      </c>
      <c r="H24" s="759">
        <v>3270.3700000001118</v>
      </c>
      <c r="I24" s="759">
        <v>0</v>
      </c>
      <c r="J24" s="264" t="s">
        <v>177</v>
      </c>
      <c r="N24" s="476" t="str">
        <f>+E24</f>
        <v>GS</v>
      </c>
      <c r="T24" s="264" t="str">
        <f t="shared" si="0"/>
        <v>1</v>
      </c>
      <c r="U24" s="483">
        <f t="shared" si="1"/>
        <v>0</v>
      </c>
      <c r="W24" s="477"/>
      <c r="X24" s="475"/>
    </row>
    <row r="25" spans="1:24" s="836" customFormat="1" ht="15" customHeight="1">
      <c r="A25" s="836" t="s">
        <v>764</v>
      </c>
      <c r="B25" s="755">
        <v>111030120</v>
      </c>
      <c r="C25" s="837" t="s">
        <v>1338</v>
      </c>
      <c r="D25" s="838" t="s">
        <v>1051</v>
      </c>
      <c r="E25" s="838" t="s">
        <v>1041</v>
      </c>
      <c r="F25" s="841">
        <v>7024300000</v>
      </c>
      <c r="G25" s="841">
        <v>7024300000</v>
      </c>
      <c r="H25" s="841">
        <v>899857.15999999992</v>
      </c>
      <c r="I25" s="841">
        <v>7806.0166793583112</v>
      </c>
      <c r="J25" s="836" t="s">
        <v>177</v>
      </c>
      <c r="O25" s="836" t="s">
        <v>1310</v>
      </c>
      <c r="T25" s="836" t="str">
        <f t="shared" si="0"/>
        <v>1</v>
      </c>
      <c r="U25" s="842">
        <f t="shared" si="1"/>
        <v>7024300000</v>
      </c>
      <c r="W25" s="843"/>
      <c r="X25" s="844"/>
    </row>
    <row r="26" spans="1:24" s="836" customFormat="1" ht="15" customHeight="1">
      <c r="A26" s="836" t="s">
        <v>764</v>
      </c>
      <c r="B26" s="755" t="s">
        <v>773</v>
      </c>
      <c r="C26" s="837" t="s">
        <v>1339</v>
      </c>
      <c r="D26" s="838" t="s">
        <v>790</v>
      </c>
      <c r="E26" s="838" t="s">
        <v>1043</v>
      </c>
      <c r="F26" s="839">
        <v>0</v>
      </c>
      <c r="G26" s="840">
        <v>0</v>
      </c>
      <c r="H26" s="841">
        <v>0</v>
      </c>
      <c r="I26" s="841">
        <v>0</v>
      </c>
      <c r="J26" s="836" t="s">
        <v>177</v>
      </c>
      <c r="N26" s="845" t="str">
        <f t="shared" ref="N26:N27" si="3">+E26</f>
        <v>U$S</v>
      </c>
      <c r="O26" s="836" t="s">
        <v>1310</v>
      </c>
      <c r="T26" s="836" t="str">
        <f t="shared" si="0"/>
        <v>1</v>
      </c>
      <c r="U26" s="842">
        <f t="shared" si="1"/>
        <v>0</v>
      </c>
      <c r="W26" s="843"/>
      <c r="X26" s="844"/>
    </row>
    <row r="27" spans="1:24" s="836" customFormat="1" ht="15" customHeight="1">
      <c r="A27" s="836" t="s">
        <v>764</v>
      </c>
      <c r="B27" s="755" t="s">
        <v>774</v>
      </c>
      <c r="C27" s="837" t="s">
        <v>1340</v>
      </c>
      <c r="D27" s="838" t="s">
        <v>791</v>
      </c>
      <c r="E27" s="838" t="s">
        <v>1041</v>
      </c>
      <c r="F27" s="841">
        <v>15275000000</v>
      </c>
      <c r="G27" s="841">
        <v>15275000000</v>
      </c>
      <c r="H27" s="841">
        <v>1955300.67</v>
      </c>
      <c r="I27" s="841">
        <v>7812.0977680634669</v>
      </c>
      <c r="J27" s="836" t="s">
        <v>177</v>
      </c>
      <c r="N27" s="845" t="str">
        <f t="shared" si="3"/>
        <v>GS</v>
      </c>
      <c r="T27" s="836" t="str">
        <f t="shared" si="0"/>
        <v>1</v>
      </c>
      <c r="U27" s="842">
        <f t="shared" si="1"/>
        <v>15275000000</v>
      </c>
      <c r="W27" s="846"/>
    </row>
    <row r="28" spans="1:24" s="836" customFormat="1" ht="15" customHeight="1">
      <c r="A28" s="836" t="s">
        <v>764</v>
      </c>
      <c r="B28" s="755"/>
      <c r="C28" s="837" t="s">
        <v>1341</v>
      </c>
      <c r="D28" s="838" t="s">
        <v>792</v>
      </c>
      <c r="E28" s="838" t="s">
        <v>1043</v>
      </c>
      <c r="F28" s="841">
        <v>46000</v>
      </c>
      <c r="G28" s="841">
        <v>360237960</v>
      </c>
      <c r="H28" s="841">
        <v>46000</v>
      </c>
      <c r="I28" s="841">
        <v>7831.26</v>
      </c>
      <c r="J28" s="836" t="s">
        <v>177</v>
      </c>
      <c r="K28" s="836" t="s">
        <v>1542</v>
      </c>
      <c r="N28" s="845" t="str">
        <f>+E28</f>
        <v>U$S</v>
      </c>
      <c r="T28" s="836" t="str">
        <f t="shared" si="0"/>
        <v>1</v>
      </c>
      <c r="U28" s="842">
        <f t="shared" si="1"/>
        <v>360237960</v>
      </c>
      <c r="W28" s="846"/>
    </row>
    <row r="29" spans="1:24" s="836" customFormat="1" ht="15" customHeight="1">
      <c r="A29" s="836" t="s">
        <v>764</v>
      </c>
      <c r="B29" s="755" t="s">
        <v>775</v>
      </c>
      <c r="C29" s="837" t="s">
        <v>1342</v>
      </c>
      <c r="D29" s="838" t="s">
        <v>793</v>
      </c>
      <c r="E29" s="838" t="s">
        <v>1043</v>
      </c>
      <c r="F29" s="839">
        <v>0</v>
      </c>
      <c r="G29" s="840">
        <v>0</v>
      </c>
      <c r="H29" s="841">
        <v>0</v>
      </c>
      <c r="I29" s="841">
        <v>0</v>
      </c>
      <c r="J29" s="836" t="s">
        <v>177</v>
      </c>
      <c r="N29" s="845" t="str">
        <f>+E29</f>
        <v>U$S</v>
      </c>
      <c r="T29" s="836" t="str">
        <f t="shared" si="0"/>
        <v>1</v>
      </c>
      <c r="U29" s="842">
        <f t="shared" si="1"/>
        <v>0</v>
      </c>
      <c r="W29" s="846"/>
    </row>
    <row r="30" spans="1:24" s="836" customFormat="1" ht="15" customHeight="1">
      <c r="A30" s="836" t="s">
        <v>764</v>
      </c>
      <c r="B30" s="755"/>
      <c r="C30" s="837" t="s">
        <v>1343</v>
      </c>
      <c r="D30" s="838" t="s">
        <v>794</v>
      </c>
      <c r="E30" s="838" t="s">
        <v>1041</v>
      </c>
      <c r="F30" s="839">
        <v>0</v>
      </c>
      <c r="G30" s="840">
        <v>0</v>
      </c>
      <c r="H30" s="841">
        <v>89956.34999999404</v>
      </c>
      <c r="I30" s="841">
        <v>0</v>
      </c>
      <c r="J30" s="843" t="s">
        <v>179</v>
      </c>
      <c r="L30" s="836" t="s">
        <v>541</v>
      </c>
      <c r="O30" s="836" t="s">
        <v>1310</v>
      </c>
      <c r="T30" s="836" t="str">
        <f t="shared" si="0"/>
        <v>1</v>
      </c>
      <c r="U30" s="842">
        <f t="shared" si="1"/>
        <v>0</v>
      </c>
      <c r="W30" s="846"/>
    </row>
    <row r="31" spans="1:24" s="836" customFormat="1" ht="15" customHeight="1">
      <c r="A31" s="836" t="s">
        <v>764</v>
      </c>
      <c r="B31" s="755" t="s">
        <v>776</v>
      </c>
      <c r="C31" s="837" t="s">
        <v>1344</v>
      </c>
      <c r="D31" s="838" t="s">
        <v>801</v>
      </c>
      <c r="E31" s="838" t="s">
        <v>1043</v>
      </c>
      <c r="F31" s="839">
        <v>0</v>
      </c>
      <c r="G31" s="840">
        <v>0</v>
      </c>
      <c r="H31" s="841">
        <v>0</v>
      </c>
      <c r="I31" s="841">
        <v>0</v>
      </c>
      <c r="J31" s="843" t="s">
        <v>179</v>
      </c>
      <c r="L31" s="836" t="s">
        <v>541</v>
      </c>
      <c r="N31" s="845" t="str">
        <f>+E31</f>
        <v>U$S</v>
      </c>
      <c r="O31" s="836" t="s">
        <v>1310</v>
      </c>
      <c r="T31" s="836" t="str">
        <f t="shared" si="0"/>
        <v>1</v>
      </c>
      <c r="U31" s="842">
        <f t="shared" si="1"/>
        <v>0</v>
      </c>
      <c r="W31" s="846"/>
    </row>
    <row r="32" spans="1:24" s="836" customFormat="1" ht="15" customHeight="1">
      <c r="A32" s="836" t="s">
        <v>764</v>
      </c>
      <c r="B32" s="755" t="s">
        <v>777</v>
      </c>
      <c r="C32" s="837" t="s">
        <v>1345</v>
      </c>
      <c r="D32" s="838" t="s">
        <v>795</v>
      </c>
      <c r="E32" s="838" t="s">
        <v>1041</v>
      </c>
      <c r="F32" s="839">
        <v>0</v>
      </c>
      <c r="G32" s="840">
        <v>0</v>
      </c>
      <c r="H32" s="841">
        <v>273.67999999999302</v>
      </c>
      <c r="I32" s="841">
        <v>0</v>
      </c>
      <c r="J32" s="843" t="s">
        <v>179</v>
      </c>
      <c r="L32" s="836" t="s">
        <v>541</v>
      </c>
      <c r="T32" s="836" t="str">
        <f t="shared" si="0"/>
        <v>1</v>
      </c>
      <c r="U32" s="842">
        <f t="shared" si="1"/>
        <v>0</v>
      </c>
      <c r="W32" s="846"/>
    </row>
    <row r="33" spans="1:23" s="836" customFormat="1" ht="15" customHeight="1">
      <c r="A33" s="836" t="s">
        <v>764</v>
      </c>
      <c r="B33" s="755">
        <v>111030221</v>
      </c>
      <c r="C33" s="837" t="s">
        <v>1346</v>
      </c>
      <c r="D33" s="838" t="s">
        <v>799</v>
      </c>
      <c r="E33" s="838" t="s">
        <v>1043</v>
      </c>
      <c r="F33" s="841">
        <v>1800000</v>
      </c>
      <c r="G33" s="841">
        <v>14096268000</v>
      </c>
      <c r="H33" s="841">
        <v>1800000</v>
      </c>
      <c r="I33" s="841">
        <v>7831.26</v>
      </c>
      <c r="J33" s="843" t="s">
        <v>179</v>
      </c>
      <c r="K33" s="836" t="s">
        <v>426</v>
      </c>
      <c r="L33" s="836" t="s">
        <v>541</v>
      </c>
      <c r="N33" s="845" t="str">
        <f>+E33</f>
        <v>U$S</v>
      </c>
      <c r="T33" s="836" t="str">
        <f t="shared" si="0"/>
        <v>1</v>
      </c>
      <c r="U33" s="842">
        <f t="shared" si="1"/>
        <v>14096268000</v>
      </c>
      <c r="W33" s="846"/>
    </row>
    <row r="34" spans="1:23" s="836" customFormat="1" ht="15" customHeight="1">
      <c r="A34" s="836" t="s">
        <v>764</v>
      </c>
      <c r="B34" s="755">
        <v>111030222</v>
      </c>
      <c r="C34" s="837" t="s">
        <v>1347</v>
      </c>
      <c r="D34" s="838" t="s">
        <v>796</v>
      </c>
      <c r="E34" s="838" t="s">
        <v>1041</v>
      </c>
      <c r="F34" s="841">
        <v>11495000000</v>
      </c>
      <c r="G34" s="841">
        <v>11495000000</v>
      </c>
      <c r="H34" s="841">
        <v>1528764.1799999997</v>
      </c>
      <c r="I34" s="841">
        <v>7519.1453007487407</v>
      </c>
      <c r="J34" s="843" t="s">
        <v>179</v>
      </c>
      <c r="K34" s="836" t="s">
        <v>426</v>
      </c>
      <c r="L34" s="836" t="s">
        <v>541</v>
      </c>
      <c r="T34" s="836" t="str">
        <f t="shared" si="0"/>
        <v>1</v>
      </c>
      <c r="U34" s="842">
        <f t="shared" si="1"/>
        <v>11495000000</v>
      </c>
      <c r="W34" s="846"/>
    </row>
    <row r="35" spans="1:23" s="488" customFormat="1" ht="15" customHeight="1">
      <c r="A35" s="264" t="s">
        <v>764</v>
      </c>
      <c r="B35" s="755">
        <v>111030224</v>
      </c>
      <c r="C35" s="756" t="s">
        <v>1348</v>
      </c>
      <c r="D35" s="757" t="s">
        <v>798</v>
      </c>
      <c r="E35" s="757" t="s">
        <v>1043</v>
      </c>
      <c r="F35" s="759">
        <v>1183000</v>
      </c>
      <c r="G35" s="759">
        <v>9264380580</v>
      </c>
      <c r="H35" s="759">
        <v>1183000</v>
      </c>
      <c r="I35" s="759">
        <v>7831.26</v>
      </c>
      <c r="J35" s="477" t="s">
        <v>179</v>
      </c>
      <c r="K35" s="264" t="s">
        <v>426</v>
      </c>
      <c r="L35" s="264" t="s">
        <v>541</v>
      </c>
      <c r="N35" s="491" t="str">
        <f>+E35</f>
        <v>U$S</v>
      </c>
      <c r="T35" s="488" t="str">
        <f t="shared" si="0"/>
        <v>1</v>
      </c>
      <c r="U35" s="489">
        <f t="shared" si="1"/>
        <v>9264380580</v>
      </c>
      <c r="W35" s="490"/>
    </row>
    <row r="36" spans="1:23" s="836" customFormat="1" ht="15" customHeight="1">
      <c r="A36" s="836" t="s">
        <v>764</v>
      </c>
      <c r="B36" s="755" t="s">
        <v>778</v>
      </c>
      <c r="C36" s="837" t="s">
        <v>1349</v>
      </c>
      <c r="D36" s="838" t="s">
        <v>797</v>
      </c>
      <c r="E36" s="838" t="s">
        <v>1041</v>
      </c>
      <c r="F36" s="841">
        <v>1185000000</v>
      </c>
      <c r="G36" s="841">
        <v>1185000000</v>
      </c>
      <c r="H36" s="841">
        <v>177403.76999999955</v>
      </c>
      <c r="I36" s="841">
        <v>6679.6776641218112</v>
      </c>
      <c r="J36" s="843" t="s">
        <v>179</v>
      </c>
      <c r="L36" s="836" t="s">
        <v>541</v>
      </c>
      <c r="N36" s="845" t="str">
        <f t="shared" ref="N36" si="4">+E36</f>
        <v>GS</v>
      </c>
      <c r="T36" s="836" t="str">
        <f t="shared" si="0"/>
        <v>1</v>
      </c>
      <c r="U36" s="842">
        <f t="shared" si="1"/>
        <v>1185000000</v>
      </c>
      <c r="W36" s="846"/>
    </row>
    <row r="37" spans="1:23" s="836" customFormat="1" ht="15" customHeight="1">
      <c r="A37" s="836" t="s">
        <v>764</v>
      </c>
      <c r="B37" s="755">
        <v>111030208</v>
      </c>
      <c r="C37" s="837" t="s">
        <v>1350</v>
      </c>
      <c r="D37" s="838" t="s">
        <v>800</v>
      </c>
      <c r="E37" s="838" t="s">
        <v>1043</v>
      </c>
      <c r="F37" s="839">
        <v>0</v>
      </c>
      <c r="G37" s="840">
        <v>0</v>
      </c>
      <c r="H37" s="841">
        <v>0</v>
      </c>
      <c r="I37" s="841">
        <v>0</v>
      </c>
      <c r="J37" s="843" t="s">
        <v>179</v>
      </c>
      <c r="L37" s="836" t="s">
        <v>541</v>
      </c>
      <c r="T37" s="836" t="str">
        <f t="shared" si="0"/>
        <v>1</v>
      </c>
      <c r="U37" s="842">
        <f t="shared" si="1"/>
        <v>0</v>
      </c>
      <c r="W37" s="846"/>
    </row>
    <row r="38" spans="1:23" s="836" customFormat="1" ht="15" customHeight="1">
      <c r="A38" s="836" t="s">
        <v>764</v>
      </c>
      <c r="B38" s="755" t="s">
        <v>779</v>
      </c>
      <c r="C38" s="837" t="s">
        <v>1351</v>
      </c>
      <c r="D38" s="838" t="s">
        <v>1052</v>
      </c>
      <c r="E38" s="838" t="s">
        <v>1043</v>
      </c>
      <c r="F38" s="839">
        <v>0</v>
      </c>
      <c r="G38" s="840">
        <v>0</v>
      </c>
      <c r="H38" s="841">
        <v>0</v>
      </c>
      <c r="I38" s="841">
        <v>0</v>
      </c>
      <c r="J38" s="836" t="s">
        <v>177</v>
      </c>
      <c r="N38" s="845" t="str">
        <f>+E38</f>
        <v>U$S</v>
      </c>
      <c r="T38" s="836" t="str">
        <f t="shared" si="0"/>
        <v>1</v>
      </c>
      <c r="U38" s="842">
        <f t="shared" si="1"/>
        <v>0</v>
      </c>
      <c r="W38" s="846"/>
    </row>
    <row r="39" spans="1:23" s="836" customFormat="1" ht="15" customHeight="1">
      <c r="A39" s="836" t="s">
        <v>764</v>
      </c>
      <c r="B39" s="755">
        <v>111030216</v>
      </c>
      <c r="C39" s="837" t="s">
        <v>1352</v>
      </c>
      <c r="D39" s="838" t="s">
        <v>1053</v>
      </c>
      <c r="E39" s="838" t="s">
        <v>1041</v>
      </c>
      <c r="F39" s="839">
        <v>0</v>
      </c>
      <c r="G39" s="840">
        <v>0</v>
      </c>
      <c r="H39" s="841">
        <v>1390.2300000000396</v>
      </c>
      <c r="I39" s="841">
        <v>0</v>
      </c>
      <c r="J39" s="836" t="s">
        <v>177</v>
      </c>
      <c r="T39" s="836" t="str">
        <f t="shared" si="0"/>
        <v>1</v>
      </c>
      <c r="U39" s="842">
        <f t="shared" si="1"/>
        <v>0</v>
      </c>
      <c r="W39" s="846"/>
    </row>
    <row r="40" spans="1:23" s="836" customFormat="1" ht="15" customHeight="1">
      <c r="A40" s="836" t="s">
        <v>764</v>
      </c>
      <c r="B40" s="755">
        <v>111030226</v>
      </c>
      <c r="C40" s="837" t="s">
        <v>1353</v>
      </c>
      <c r="D40" s="838" t="s">
        <v>1054</v>
      </c>
      <c r="E40" s="838" t="s">
        <v>1043</v>
      </c>
      <c r="F40" s="839">
        <v>0</v>
      </c>
      <c r="G40" s="840">
        <v>0</v>
      </c>
      <c r="H40" s="841">
        <v>0</v>
      </c>
      <c r="I40" s="841">
        <v>0</v>
      </c>
      <c r="J40" s="836" t="s">
        <v>177</v>
      </c>
      <c r="N40" s="845" t="str">
        <f>+E40</f>
        <v>U$S</v>
      </c>
      <c r="T40" s="836" t="str">
        <f t="shared" si="0"/>
        <v>1</v>
      </c>
      <c r="U40" s="842">
        <f t="shared" si="1"/>
        <v>0</v>
      </c>
      <c r="W40" s="846"/>
    </row>
    <row r="41" spans="1:23" s="836" customFormat="1" ht="15" customHeight="1">
      <c r="A41" s="836" t="s">
        <v>764</v>
      </c>
      <c r="B41" s="755">
        <v>111030215</v>
      </c>
      <c r="C41" s="837" t="s">
        <v>1354</v>
      </c>
      <c r="D41" s="838" t="s">
        <v>824</v>
      </c>
      <c r="E41" s="838" t="s">
        <v>1041</v>
      </c>
      <c r="F41" s="841">
        <v>7217009</v>
      </c>
      <c r="G41" s="841">
        <v>7217009</v>
      </c>
      <c r="H41" s="841">
        <v>1102.0800000000017</v>
      </c>
      <c r="I41" s="841">
        <v>6548.5345891405241</v>
      </c>
      <c r="J41" s="836" t="s">
        <v>177</v>
      </c>
      <c r="T41" s="836" t="str">
        <f t="shared" si="0"/>
        <v>1</v>
      </c>
      <c r="U41" s="842">
        <f t="shared" si="1"/>
        <v>7217009</v>
      </c>
      <c r="W41" s="846"/>
    </row>
    <row r="42" spans="1:23" s="264" customFormat="1" ht="15" customHeight="1">
      <c r="A42" s="264" t="s">
        <v>764</v>
      </c>
      <c r="B42" s="755" t="s">
        <v>780</v>
      </c>
      <c r="C42" s="756" t="s">
        <v>1781</v>
      </c>
      <c r="D42" s="757" t="s">
        <v>1782</v>
      </c>
      <c r="E42" s="757" t="s">
        <v>1043</v>
      </c>
      <c r="F42" s="758">
        <v>0</v>
      </c>
      <c r="G42" s="474">
        <v>0</v>
      </c>
      <c r="H42" s="759">
        <v>0</v>
      </c>
      <c r="I42" s="759">
        <v>0</v>
      </c>
      <c r="J42" s="264" t="s">
        <v>177</v>
      </c>
      <c r="N42" s="476" t="str">
        <f t="shared" ref="N42:N43" si="5">+E42</f>
        <v>U$S</v>
      </c>
      <c r="T42" s="264" t="str">
        <f t="shared" si="0"/>
        <v>1</v>
      </c>
      <c r="U42" s="483">
        <f t="shared" si="1"/>
        <v>0</v>
      </c>
      <c r="W42" s="7"/>
    </row>
    <row r="43" spans="1:23" s="836" customFormat="1" ht="15" customHeight="1">
      <c r="A43" s="836" t="s">
        <v>764</v>
      </c>
      <c r="B43" s="755" t="s">
        <v>781</v>
      </c>
      <c r="C43" s="837" t="s">
        <v>1783</v>
      </c>
      <c r="D43" s="838" t="s">
        <v>1784</v>
      </c>
      <c r="E43" s="838" t="s">
        <v>1041</v>
      </c>
      <c r="F43" s="839">
        <v>0</v>
      </c>
      <c r="G43" s="840">
        <v>0</v>
      </c>
      <c r="H43" s="841">
        <v>8.7399999999979627</v>
      </c>
      <c r="I43" s="841">
        <v>0</v>
      </c>
      <c r="J43" s="836" t="s">
        <v>177</v>
      </c>
      <c r="N43" s="845" t="str">
        <f t="shared" si="5"/>
        <v>GS</v>
      </c>
      <c r="T43" s="836" t="str">
        <f t="shared" si="0"/>
        <v>1</v>
      </c>
      <c r="U43" s="842">
        <f t="shared" si="1"/>
        <v>0</v>
      </c>
      <c r="W43" s="846"/>
    </row>
    <row r="44" spans="1:23" s="836" customFormat="1" ht="15" customHeight="1">
      <c r="A44" s="836" t="s">
        <v>764</v>
      </c>
      <c r="B44" s="755" t="s">
        <v>783</v>
      </c>
      <c r="C44" s="837" t="s">
        <v>1355</v>
      </c>
      <c r="D44" s="838" t="s">
        <v>1055</v>
      </c>
      <c r="E44" s="838" t="s">
        <v>1043</v>
      </c>
      <c r="F44" s="839">
        <v>0</v>
      </c>
      <c r="G44" s="840">
        <v>0</v>
      </c>
      <c r="H44" s="841">
        <v>0</v>
      </c>
      <c r="I44" s="841">
        <v>0</v>
      </c>
      <c r="J44" s="836" t="s">
        <v>177</v>
      </c>
      <c r="T44" s="836" t="str">
        <f t="shared" si="0"/>
        <v>1</v>
      </c>
      <c r="U44" s="842">
        <f t="shared" si="1"/>
        <v>0</v>
      </c>
      <c r="W44" s="846"/>
    </row>
    <row r="45" spans="1:23" s="264" customFormat="1" ht="15" customHeight="1">
      <c r="A45" s="264" t="s">
        <v>764</v>
      </c>
      <c r="B45" s="755">
        <v>1120112301</v>
      </c>
      <c r="C45" s="756" t="s">
        <v>1356</v>
      </c>
      <c r="D45" s="757" t="s">
        <v>1056</v>
      </c>
      <c r="E45" s="757" t="s">
        <v>1041</v>
      </c>
      <c r="F45" s="758">
        <v>0</v>
      </c>
      <c r="G45" s="474">
        <v>0</v>
      </c>
      <c r="H45" s="759">
        <v>436.80999999999767</v>
      </c>
      <c r="I45" s="759">
        <v>0</v>
      </c>
      <c r="J45" s="264" t="s">
        <v>177</v>
      </c>
      <c r="T45" s="264" t="str">
        <f t="shared" si="0"/>
        <v>1</v>
      </c>
      <c r="U45" s="483">
        <f t="shared" si="1"/>
        <v>0</v>
      </c>
      <c r="W45" s="7"/>
    </row>
    <row r="46" spans="1:23" s="836" customFormat="1" ht="15" customHeight="1">
      <c r="A46" s="836" t="s">
        <v>764</v>
      </c>
      <c r="B46" s="755" t="s">
        <v>787</v>
      </c>
      <c r="C46" s="837" t="s">
        <v>1785</v>
      </c>
      <c r="D46" s="838" t="s">
        <v>1786</v>
      </c>
      <c r="E46" s="838" t="s">
        <v>1041</v>
      </c>
      <c r="F46" s="839">
        <v>0</v>
      </c>
      <c r="G46" s="840">
        <v>0</v>
      </c>
      <c r="H46" s="841">
        <v>0</v>
      </c>
      <c r="I46" s="841">
        <v>0</v>
      </c>
      <c r="J46" s="836" t="s">
        <v>177</v>
      </c>
      <c r="T46" s="836" t="str">
        <f t="shared" si="0"/>
        <v>1</v>
      </c>
      <c r="U46" s="842">
        <f t="shared" si="1"/>
        <v>0</v>
      </c>
      <c r="W46" s="846"/>
    </row>
    <row r="47" spans="1:23" s="836" customFormat="1" ht="15" customHeight="1">
      <c r="A47" s="836" t="s">
        <v>764</v>
      </c>
      <c r="B47" s="755">
        <v>1120113102</v>
      </c>
      <c r="C47" s="837" t="s">
        <v>1357</v>
      </c>
      <c r="D47" s="838" t="s">
        <v>977</v>
      </c>
      <c r="E47" s="838" t="s">
        <v>1043</v>
      </c>
      <c r="F47" s="841">
        <v>7100000</v>
      </c>
      <c r="G47" s="841">
        <v>55601946000</v>
      </c>
      <c r="H47" s="841">
        <v>7100000</v>
      </c>
      <c r="I47" s="841">
        <v>7831.26</v>
      </c>
      <c r="J47" s="836" t="s">
        <v>177</v>
      </c>
      <c r="K47" s="836" t="s">
        <v>1545</v>
      </c>
      <c r="N47" s="845" t="str">
        <f t="shared" ref="N47:N48" si="6">+E47</f>
        <v>U$S</v>
      </c>
      <c r="T47" s="836" t="str">
        <f t="shared" si="0"/>
        <v>1</v>
      </c>
      <c r="U47" s="842">
        <f t="shared" si="1"/>
        <v>55601946000</v>
      </c>
      <c r="W47" s="846"/>
    </row>
    <row r="48" spans="1:23" s="836" customFormat="1" ht="15" customHeight="1">
      <c r="B48" s="755"/>
      <c r="C48" s="837" t="s">
        <v>1358</v>
      </c>
      <c r="D48" s="838" t="s">
        <v>1057</v>
      </c>
      <c r="E48" s="838" t="s">
        <v>1043</v>
      </c>
      <c r="F48" s="841">
        <v>231000</v>
      </c>
      <c r="G48" s="841">
        <v>1809021060</v>
      </c>
      <c r="H48" s="841">
        <v>231000</v>
      </c>
      <c r="I48" s="841">
        <v>7831.26</v>
      </c>
      <c r="J48" s="836" t="s">
        <v>177</v>
      </c>
      <c r="K48" s="836" t="s">
        <v>1545</v>
      </c>
      <c r="N48" s="845" t="str">
        <f t="shared" si="6"/>
        <v>U$S</v>
      </c>
      <c r="T48" s="836" t="str">
        <f t="shared" si="0"/>
        <v>1</v>
      </c>
      <c r="U48" s="842">
        <f t="shared" si="1"/>
        <v>1809021060</v>
      </c>
      <c r="W48" s="846"/>
    </row>
    <row r="49" spans="1:23" s="508" customFormat="1" ht="15" customHeight="1">
      <c r="A49" s="264"/>
      <c r="B49" s="755"/>
      <c r="C49" s="756" t="s">
        <v>1359</v>
      </c>
      <c r="D49" s="757" t="s">
        <v>1058</v>
      </c>
      <c r="E49" s="757" t="s">
        <v>1041</v>
      </c>
      <c r="F49" s="759">
        <v>13202731965</v>
      </c>
      <c r="G49" s="759">
        <v>13202731965</v>
      </c>
      <c r="H49" s="759">
        <v>1728812.02</v>
      </c>
      <c r="I49" s="759">
        <v>7636.8811717308627</v>
      </c>
      <c r="J49" s="477" t="s">
        <v>187</v>
      </c>
      <c r="K49" s="264"/>
      <c r="L49" s="264"/>
      <c r="N49" s="509" t="str">
        <f>+E49</f>
        <v>GS</v>
      </c>
      <c r="T49" s="508" t="str">
        <f t="shared" si="0"/>
        <v>1</v>
      </c>
      <c r="U49" s="510">
        <f t="shared" si="1"/>
        <v>13202731965</v>
      </c>
      <c r="W49" s="511"/>
    </row>
    <row r="50" spans="1:23" s="508" customFormat="1" ht="15" customHeight="1">
      <c r="A50" s="264"/>
      <c r="B50" s="755"/>
      <c r="C50" s="756" t="s">
        <v>1787</v>
      </c>
      <c r="D50" s="757" t="s">
        <v>1788</v>
      </c>
      <c r="E50" s="757" t="s">
        <v>1041</v>
      </c>
      <c r="F50" s="759">
        <v>5171191395</v>
      </c>
      <c r="G50" s="759">
        <v>5171191395</v>
      </c>
      <c r="H50" s="759">
        <v>656436.21</v>
      </c>
      <c r="I50" s="759">
        <v>7877.6754179968229</v>
      </c>
      <c r="J50" s="264" t="s">
        <v>187</v>
      </c>
      <c r="K50" s="264"/>
      <c r="L50" s="264"/>
      <c r="T50" s="508" t="str">
        <f t="shared" si="0"/>
        <v>1</v>
      </c>
      <c r="U50" s="510">
        <f t="shared" si="1"/>
        <v>5171191395</v>
      </c>
      <c r="W50" s="511"/>
    </row>
    <row r="51" spans="1:23" s="264" customFormat="1" ht="15" customHeight="1">
      <c r="B51" s="755"/>
      <c r="C51" s="756" t="s">
        <v>1360</v>
      </c>
      <c r="D51" s="757" t="s">
        <v>846</v>
      </c>
      <c r="E51" s="757" t="s">
        <v>1041</v>
      </c>
      <c r="F51" s="759">
        <v>1003000000</v>
      </c>
      <c r="G51" s="759">
        <v>1003000000</v>
      </c>
      <c r="H51" s="759">
        <v>130537.77</v>
      </c>
      <c r="I51" s="759">
        <v>7683.5999266725639</v>
      </c>
      <c r="J51" s="477" t="s">
        <v>188</v>
      </c>
      <c r="N51" s="476" t="str">
        <f>+E51</f>
        <v>GS</v>
      </c>
      <c r="T51" s="264" t="str">
        <f t="shared" si="0"/>
        <v>1</v>
      </c>
      <c r="U51" s="483">
        <f t="shared" si="1"/>
        <v>1003000000</v>
      </c>
      <c r="W51" s="7"/>
    </row>
    <row r="52" spans="1:23" s="264" customFormat="1" ht="15" customHeight="1">
      <c r="A52" s="264" t="s">
        <v>764</v>
      </c>
      <c r="B52" s="755">
        <v>1120114202</v>
      </c>
      <c r="C52" s="756" t="s">
        <v>1361</v>
      </c>
      <c r="D52" s="757" t="s">
        <v>1059</v>
      </c>
      <c r="E52" s="757" t="s">
        <v>1041</v>
      </c>
      <c r="F52" s="759">
        <v>-2922036643</v>
      </c>
      <c r="G52" s="759">
        <v>-2922036643</v>
      </c>
      <c r="H52" s="759">
        <v>-375011.81</v>
      </c>
      <c r="I52" s="759">
        <v>7791.8523232641664</v>
      </c>
      <c r="J52" s="264" t="s">
        <v>258</v>
      </c>
      <c r="K52" s="264" t="s">
        <v>1928</v>
      </c>
      <c r="T52" s="264" t="str">
        <f t="shared" si="0"/>
        <v>1</v>
      </c>
      <c r="U52" s="483">
        <f t="shared" si="1"/>
        <v>-2922036643</v>
      </c>
      <c r="W52" s="7"/>
    </row>
    <row r="53" spans="1:23" s="264" customFormat="1" ht="15" customHeight="1">
      <c r="A53" s="264" t="s">
        <v>764</v>
      </c>
      <c r="B53" s="755"/>
      <c r="C53" s="756" t="s">
        <v>1362</v>
      </c>
      <c r="D53" s="757" t="s">
        <v>1060</v>
      </c>
      <c r="E53" s="757" t="s">
        <v>1041</v>
      </c>
      <c r="F53" s="758">
        <v>0</v>
      </c>
      <c r="G53" s="474">
        <v>0</v>
      </c>
      <c r="H53" s="759">
        <v>31.68999999999869</v>
      </c>
      <c r="I53" s="759">
        <v>0</v>
      </c>
      <c r="J53" s="478" t="s">
        <v>180</v>
      </c>
      <c r="T53" s="264" t="str">
        <f t="shared" si="0"/>
        <v>1</v>
      </c>
      <c r="U53" s="483">
        <f t="shared" si="1"/>
        <v>0</v>
      </c>
      <c r="W53" s="7"/>
    </row>
    <row r="54" spans="1:23" s="264" customFormat="1" ht="15" customHeight="1">
      <c r="A54" s="264" t="s">
        <v>764</v>
      </c>
      <c r="B54" s="755"/>
      <c r="C54" s="756" t="s">
        <v>1363</v>
      </c>
      <c r="D54" s="757" t="s">
        <v>1061</v>
      </c>
      <c r="E54" s="757" t="s">
        <v>1041</v>
      </c>
      <c r="F54" s="758">
        <v>0</v>
      </c>
      <c r="G54" s="474">
        <v>0</v>
      </c>
      <c r="H54" s="759">
        <v>15901.54999999702</v>
      </c>
      <c r="I54" s="759">
        <v>0</v>
      </c>
      <c r="J54" s="478" t="s">
        <v>180</v>
      </c>
      <c r="T54" s="264" t="str">
        <f t="shared" si="0"/>
        <v>1</v>
      </c>
      <c r="U54" s="483">
        <f t="shared" si="1"/>
        <v>0</v>
      </c>
      <c r="W54" s="7"/>
    </row>
    <row r="55" spans="1:23" s="460" customFormat="1" ht="15" customHeight="1">
      <c r="A55" s="264" t="s">
        <v>764</v>
      </c>
      <c r="B55" s="755"/>
      <c r="C55" s="756" t="s">
        <v>1364</v>
      </c>
      <c r="D55" s="757" t="s">
        <v>1062</v>
      </c>
      <c r="E55" s="757" t="s">
        <v>1043</v>
      </c>
      <c r="F55" s="758">
        <v>0.90000000596046448</v>
      </c>
      <c r="G55" s="474">
        <v>7048</v>
      </c>
      <c r="H55" s="759">
        <v>0.90000000596046448</v>
      </c>
      <c r="I55" s="759">
        <v>7831.1110592477116</v>
      </c>
      <c r="J55" s="478" t="s">
        <v>181</v>
      </c>
      <c r="K55" s="264" t="s">
        <v>107</v>
      </c>
      <c r="L55" s="264" t="s">
        <v>107</v>
      </c>
      <c r="N55" s="496" t="str">
        <f>+E55</f>
        <v>U$S</v>
      </c>
      <c r="T55" s="460" t="str">
        <f t="shared" si="0"/>
        <v>1</v>
      </c>
      <c r="U55" s="497">
        <f t="shared" si="1"/>
        <v>7048</v>
      </c>
      <c r="W55" s="498"/>
    </row>
    <row r="56" spans="1:23" s="460" customFormat="1" ht="15" customHeight="1">
      <c r="A56" s="264" t="s">
        <v>764</v>
      </c>
      <c r="B56" s="755"/>
      <c r="C56" s="756" t="s">
        <v>1365</v>
      </c>
      <c r="D56" s="757" t="s">
        <v>1063</v>
      </c>
      <c r="E56" s="757" t="s">
        <v>1041</v>
      </c>
      <c r="F56" s="758">
        <v>0</v>
      </c>
      <c r="G56" s="474">
        <v>-13</v>
      </c>
      <c r="H56" s="759">
        <v>107651.22999999672</v>
      </c>
      <c r="I56" s="759">
        <v>-1.2076034802389528E-4</v>
      </c>
      <c r="J56" s="478" t="s">
        <v>181</v>
      </c>
      <c r="K56" s="264" t="s">
        <v>107</v>
      </c>
      <c r="L56" s="264" t="s">
        <v>107</v>
      </c>
      <c r="N56" s="496" t="str">
        <f>+E56</f>
        <v>GS</v>
      </c>
      <c r="T56" s="460" t="str">
        <f t="shared" si="0"/>
        <v>1</v>
      </c>
      <c r="U56" s="497">
        <f t="shared" si="1"/>
        <v>-13</v>
      </c>
      <c r="W56" s="498"/>
    </row>
    <row r="57" spans="1:23" s="264" customFormat="1" ht="15" customHeight="1">
      <c r="A57" s="264" t="s">
        <v>764</v>
      </c>
      <c r="B57" s="755"/>
      <c r="C57" s="756" t="s">
        <v>1366</v>
      </c>
      <c r="D57" s="757" t="s">
        <v>1064</v>
      </c>
      <c r="E57" s="757" t="s">
        <v>1043</v>
      </c>
      <c r="F57" s="758">
        <v>0</v>
      </c>
      <c r="G57" s="474">
        <v>-1</v>
      </c>
      <c r="H57" s="759">
        <v>0</v>
      </c>
      <c r="I57" s="759">
        <v>0</v>
      </c>
      <c r="J57" s="478" t="s">
        <v>181</v>
      </c>
      <c r="L57" s="264" t="s">
        <v>107</v>
      </c>
      <c r="T57" s="264" t="str">
        <f t="shared" si="0"/>
        <v>1</v>
      </c>
      <c r="U57" s="483">
        <f t="shared" si="1"/>
        <v>-1</v>
      </c>
      <c r="W57" s="7"/>
    </row>
    <row r="58" spans="1:23" s="264" customFormat="1" ht="15" customHeight="1">
      <c r="A58" s="264" t="s">
        <v>764</v>
      </c>
      <c r="B58" s="755"/>
      <c r="C58" s="756" t="s">
        <v>1367</v>
      </c>
      <c r="D58" s="757" t="s">
        <v>1065</v>
      </c>
      <c r="E58" s="757" t="s">
        <v>1041</v>
      </c>
      <c r="F58" s="758">
        <v>0</v>
      </c>
      <c r="G58" s="474">
        <v>0</v>
      </c>
      <c r="H58" s="759">
        <v>0</v>
      </c>
      <c r="I58" s="759">
        <v>0</v>
      </c>
      <c r="J58" s="478" t="s">
        <v>180</v>
      </c>
      <c r="N58" s="476" t="str">
        <f>+E58</f>
        <v>GS</v>
      </c>
      <c r="T58" s="264" t="str">
        <f t="shared" si="0"/>
        <v>1</v>
      </c>
      <c r="U58" s="483">
        <f t="shared" si="1"/>
        <v>0</v>
      </c>
      <c r="W58" s="7"/>
    </row>
    <row r="59" spans="1:23" s="264" customFormat="1" ht="15" customHeight="1">
      <c r="A59" s="264" t="s">
        <v>764</v>
      </c>
      <c r="B59" s="755"/>
      <c r="C59" s="756" t="s">
        <v>1368</v>
      </c>
      <c r="D59" s="757" t="s">
        <v>1066</v>
      </c>
      <c r="E59" s="757" t="s">
        <v>1041</v>
      </c>
      <c r="F59" s="758">
        <v>0</v>
      </c>
      <c r="G59" s="474">
        <v>0</v>
      </c>
      <c r="H59" s="759">
        <v>3.0100000000000193</v>
      </c>
      <c r="I59" s="759">
        <v>0</v>
      </c>
      <c r="J59" s="478" t="s">
        <v>180</v>
      </c>
      <c r="T59" s="264" t="str">
        <f t="shared" si="0"/>
        <v>1</v>
      </c>
      <c r="U59" s="483">
        <f t="shared" si="1"/>
        <v>0</v>
      </c>
      <c r="W59" s="7"/>
    </row>
    <row r="60" spans="1:23" s="264" customFormat="1" ht="15" customHeight="1">
      <c r="A60" s="264" t="s">
        <v>764</v>
      </c>
      <c r="B60" s="755"/>
      <c r="C60" s="756" t="s">
        <v>1369</v>
      </c>
      <c r="D60" s="757" t="s">
        <v>1067</v>
      </c>
      <c r="E60" s="757" t="s">
        <v>1041</v>
      </c>
      <c r="F60" s="758">
        <v>0</v>
      </c>
      <c r="G60" s="474">
        <v>0</v>
      </c>
      <c r="H60" s="759">
        <v>-28886.949999999255</v>
      </c>
      <c r="I60" s="759">
        <v>0</v>
      </c>
      <c r="J60" s="478" t="s">
        <v>180</v>
      </c>
      <c r="T60" s="264" t="str">
        <f t="shared" si="0"/>
        <v>1</v>
      </c>
      <c r="U60" s="483">
        <f t="shared" si="1"/>
        <v>0</v>
      </c>
      <c r="W60" s="7"/>
    </row>
    <row r="61" spans="1:23" s="485" customFormat="1" ht="15" customHeight="1">
      <c r="A61" s="264" t="s">
        <v>764</v>
      </c>
      <c r="B61" s="755" t="s">
        <v>802</v>
      </c>
      <c r="C61" s="756" t="s">
        <v>1370</v>
      </c>
      <c r="D61" s="757" t="s">
        <v>88</v>
      </c>
      <c r="E61" s="757" t="s">
        <v>1041</v>
      </c>
      <c r="F61" s="759">
        <v>6000000</v>
      </c>
      <c r="G61" s="778">
        <v>6000000</v>
      </c>
      <c r="H61" s="759">
        <v>455.59999999999854</v>
      </c>
      <c r="I61" s="759">
        <v>13169.446883230947</v>
      </c>
      <c r="J61" s="478" t="s">
        <v>181</v>
      </c>
      <c r="K61" s="264"/>
      <c r="L61" s="264" t="s">
        <v>88</v>
      </c>
      <c r="N61" s="499" t="str">
        <f>+E61</f>
        <v>GS</v>
      </c>
      <c r="T61" s="485" t="str">
        <f t="shared" si="0"/>
        <v>1</v>
      </c>
      <c r="U61" s="500">
        <f t="shared" si="1"/>
        <v>6000000</v>
      </c>
      <c r="W61" s="501"/>
    </row>
    <row r="62" spans="1:23" s="485" customFormat="1" ht="15" customHeight="1">
      <c r="A62" s="264" t="s">
        <v>764</v>
      </c>
      <c r="B62" s="755" t="s">
        <v>804</v>
      </c>
      <c r="C62" s="756" t="s">
        <v>1371</v>
      </c>
      <c r="D62" s="757" t="s">
        <v>89</v>
      </c>
      <c r="E62" s="757" t="s">
        <v>1043</v>
      </c>
      <c r="F62" s="759">
        <v>4864.96</v>
      </c>
      <c r="G62" s="778">
        <v>38098767</v>
      </c>
      <c r="H62" s="759">
        <v>4864.96</v>
      </c>
      <c r="I62" s="759">
        <v>7831.2600720252585</v>
      </c>
      <c r="J62" s="478" t="s">
        <v>181</v>
      </c>
      <c r="K62" s="264" t="s">
        <v>429</v>
      </c>
      <c r="L62" s="264" t="s">
        <v>1316</v>
      </c>
      <c r="N62" s="499" t="str">
        <f>+E62</f>
        <v>U$S</v>
      </c>
      <c r="T62" s="485" t="str">
        <f t="shared" si="0"/>
        <v>1</v>
      </c>
      <c r="U62" s="500">
        <f t="shared" si="1"/>
        <v>38098767</v>
      </c>
      <c r="W62" s="501"/>
    </row>
    <row r="63" spans="1:23" s="485" customFormat="1" ht="15" customHeight="1">
      <c r="A63" s="264" t="s">
        <v>764</v>
      </c>
      <c r="B63" s="755" t="s">
        <v>805</v>
      </c>
      <c r="C63" s="756" t="s">
        <v>1372</v>
      </c>
      <c r="D63" s="757" t="s">
        <v>90</v>
      </c>
      <c r="E63" s="757" t="s">
        <v>1041</v>
      </c>
      <c r="F63" s="759">
        <v>158986923</v>
      </c>
      <c r="G63" s="759">
        <v>158986923</v>
      </c>
      <c r="H63" s="759">
        <v>20395.55</v>
      </c>
      <c r="I63" s="759">
        <v>7795.1770361672034</v>
      </c>
      <c r="J63" s="478" t="s">
        <v>181</v>
      </c>
      <c r="K63" s="264"/>
      <c r="L63" s="264" t="s">
        <v>90</v>
      </c>
      <c r="T63" s="485" t="str">
        <f t="shared" si="0"/>
        <v>1</v>
      </c>
      <c r="U63" s="500">
        <f t="shared" si="1"/>
        <v>158986923</v>
      </c>
      <c r="W63" s="501"/>
    </row>
    <row r="64" spans="1:23" s="485" customFormat="1" ht="15" customHeight="1">
      <c r="A64" s="264" t="s">
        <v>764</v>
      </c>
      <c r="B64" s="755" t="s">
        <v>807</v>
      </c>
      <c r="C64" s="756" t="s">
        <v>1373</v>
      </c>
      <c r="D64" s="757" t="s">
        <v>1068</v>
      </c>
      <c r="E64" s="757" t="s">
        <v>1043</v>
      </c>
      <c r="F64" s="758">
        <v>0</v>
      </c>
      <c r="G64" s="474">
        <v>0</v>
      </c>
      <c r="H64" s="759">
        <v>0</v>
      </c>
      <c r="I64" s="759">
        <v>0</v>
      </c>
      <c r="J64" s="478" t="s">
        <v>181</v>
      </c>
      <c r="K64" s="264"/>
      <c r="L64" s="264" t="s">
        <v>182</v>
      </c>
      <c r="N64" s="499" t="str">
        <f>+E64</f>
        <v>U$S</v>
      </c>
      <c r="T64" s="485" t="str">
        <f t="shared" si="0"/>
        <v>1</v>
      </c>
      <c r="U64" s="500">
        <f t="shared" si="1"/>
        <v>0</v>
      </c>
      <c r="W64" s="501"/>
    </row>
    <row r="65" spans="1:23" s="485" customFormat="1" ht="15" customHeight="1">
      <c r="A65" s="264" t="s">
        <v>764</v>
      </c>
      <c r="B65" s="755">
        <v>1120116107</v>
      </c>
      <c r="C65" s="756" t="s">
        <v>1374</v>
      </c>
      <c r="D65" s="757" t="s">
        <v>1069</v>
      </c>
      <c r="E65" s="757" t="s">
        <v>1041</v>
      </c>
      <c r="F65" s="759">
        <v>867801.30000001192</v>
      </c>
      <c r="G65" s="759">
        <v>2506500</v>
      </c>
      <c r="H65" s="759">
        <v>41.629999999997381</v>
      </c>
      <c r="I65" s="759">
        <v>60208.983905840927</v>
      </c>
      <c r="J65" s="478" t="s">
        <v>181</v>
      </c>
      <c r="K65" s="264"/>
      <c r="L65" s="264" t="s">
        <v>90</v>
      </c>
      <c r="T65" s="485" t="str">
        <f t="shared" si="0"/>
        <v>1</v>
      </c>
      <c r="U65" s="500">
        <f t="shared" si="1"/>
        <v>2506500</v>
      </c>
      <c r="W65" s="501"/>
    </row>
    <row r="66" spans="1:23" s="460" customFormat="1" ht="15" customHeight="1">
      <c r="A66" s="460" t="s">
        <v>764</v>
      </c>
      <c r="B66" s="762">
        <v>1120116108</v>
      </c>
      <c r="C66" s="763" t="s">
        <v>1375</v>
      </c>
      <c r="D66" s="764" t="s">
        <v>833</v>
      </c>
      <c r="E66" s="764" t="s">
        <v>1041</v>
      </c>
      <c r="F66" s="765">
        <v>218462128</v>
      </c>
      <c r="G66" s="765">
        <v>218462125</v>
      </c>
      <c r="H66" s="765">
        <v>28112.619999999995</v>
      </c>
      <c r="I66" s="765">
        <v>7770.9628273707694</v>
      </c>
      <c r="J66" s="766" t="s">
        <v>183</v>
      </c>
      <c r="N66" s="496" t="str">
        <f>+E66</f>
        <v>GS</v>
      </c>
      <c r="O66" s="773">
        <f>+O167/1.1</f>
        <v>-87810447.727272719</v>
      </c>
      <c r="T66" s="460" t="str">
        <f t="shared" si="0"/>
        <v>1</v>
      </c>
      <c r="U66" s="497">
        <f t="shared" si="1"/>
        <v>218462125</v>
      </c>
      <c r="W66" s="498"/>
    </row>
    <row r="67" spans="1:23" s="460" customFormat="1" ht="15" customHeight="1">
      <c r="A67" s="460" t="s">
        <v>764</v>
      </c>
      <c r="B67" s="762" t="s">
        <v>809</v>
      </c>
      <c r="C67" s="763" t="s">
        <v>1376</v>
      </c>
      <c r="D67" s="764" t="s">
        <v>834</v>
      </c>
      <c r="E67" s="764" t="s">
        <v>1043</v>
      </c>
      <c r="F67" s="765">
        <v>5052.5799999999872</v>
      </c>
      <c r="G67" s="765">
        <v>39568068</v>
      </c>
      <c r="H67" s="765">
        <v>5052.5799999999872</v>
      </c>
      <c r="I67" s="765">
        <v>7831.2600691132257</v>
      </c>
      <c r="J67" s="477"/>
      <c r="L67" s="460" t="s">
        <v>182</v>
      </c>
      <c r="N67" s="496" t="str">
        <f>+E67</f>
        <v>U$S</v>
      </c>
      <c r="O67" s="460">
        <f>+O168/1.1</f>
        <v>-5052.5772727272724</v>
      </c>
      <c r="T67" s="460" t="str">
        <f t="shared" si="0"/>
        <v>1</v>
      </c>
      <c r="U67" s="497">
        <f t="shared" si="1"/>
        <v>39568068</v>
      </c>
      <c r="W67" s="498"/>
    </row>
    <row r="68" spans="1:23" s="264" customFormat="1" ht="15" customHeight="1">
      <c r="A68" s="264" t="s">
        <v>764</v>
      </c>
      <c r="B68" s="755">
        <v>1120116132</v>
      </c>
      <c r="C68" s="756" t="s">
        <v>1377</v>
      </c>
      <c r="D68" s="757" t="s">
        <v>1070</v>
      </c>
      <c r="E68" s="757" t="s">
        <v>1041</v>
      </c>
      <c r="F68" s="758">
        <v>0</v>
      </c>
      <c r="G68" s="474">
        <v>0</v>
      </c>
      <c r="H68" s="759">
        <v>0</v>
      </c>
      <c r="I68" s="759">
        <v>0</v>
      </c>
      <c r="J68" s="478" t="s">
        <v>183</v>
      </c>
      <c r="N68" s="476" t="str">
        <f>+E68</f>
        <v>GS</v>
      </c>
      <c r="T68" s="264" t="str">
        <f t="shared" si="0"/>
        <v>1</v>
      </c>
      <c r="U68" s="483">
        <f t="shared" si="1"/>
        <v>0</v>
      </c>
      <c r="W68" s="7"/>
    </row>
    <row r="69" spans="1:23" s="264" customFormat="1" ht="15" customHeight="1">
      <c r="A69" s="264" t="s">
        <v>764</v>
      </c>
      <c r="B69" s="755">
        <v>1120116114</v>
      </c>
      <c r="C69" s="756" t="s">
        <v>1789</v>
      </c>
      <c r="D69" s="757" t="s">
        <v>1790</v>
      </c>
      <c r="E69" s="757" t="s">
        <v>1043</v>
      </c>
      <c r="F69" s="758">
        <v>0</v>
      </c>
      <c r="G69" s="474">
        <v>23071</v>
      </c>
      <c r="H69" s="759">
        <v>0</v>
      </c>
      <c r="I69" s="759">
        <v>0</v>
      </c>
      <c r="J69" s="478" t="s">
        <v>181</v>
      </c>
      <c r="L69" s="264" t="s">
        <v>90</v>
      </c>
      <c r="T69" s="264" t="str">
        <f t="shared" si="0"/>
        <v>1</v>
      </c>
      <c r="U69" s="483">
        <f t="shared" si="1"/>
        <v>23071</v>
      </c>
      <c r="W69" s="7"/>
    </row>
    <row r="70" spans="1:23" s="485" customFormat="1" ht="15" customHeight="1">
      <c r="A70" s="264" t="s">
        <v>764</v>
      </c>
      <c r="B70" s="755" t="s">
        <v>812</v>
      </c>
      <c r="C70" s="756" t="s">
        <v>1378</v>
      </c>
      <c r="D70" s="757" t="s">
        <v>87</v>
      </c>
      <c r="E70" s="757" t="s">
        <v>1041</v>
      </c>
      <c r="F70" s="759">
        <v>461939431</v>
      </c>
      <c r="G70" s="778">
        <v>461939431</v>
      </c>
      <c r="H70" s="759">
        <v>60033.520000000004</v>
      </c>
      <c r="I70" s="759">
        <v>7694.6917488762938</v>
      </c>
      <c r="J70" s="477" t="s">
        <v>181</v>
      </c>
      <c r="K70" s="264"/>
      <c r="L70" s="264" t="s">
        <v>87</v>
      </c>
      <c r="N70" s="499" t="str">
        <f t="shared" ref="N70" si="7">+E70</f>
        <v>GS</v>
      </c>
      <c r="T70" s="485" t="str">
        <f t="shared" si="0"/>
        <v>1</v>
      </c>
      <c r="U70" s="500">
        <f t="shared" si="1"/>
        <v>461939431</v>
      </c>
      <c r="W70" s="501"/>
    </row>
    <row r="71" spans="1:23" s="485" customFormat="1" ht="15" customHeight="1">
      <c r="A71" s="264" t="s">
        <v>764</v>
      </c>
      <c r="B71" s="755" t="s">
        <v>814</v>
      </c>
      <c r="C71" s="756" t="s">
        <v>1379</v>
      </c>
      <c r="D71" s="757" t="s">
        <v>162</v>
      </c>
      <c r="E71" s="757" t="s">
        <v>1043</v>
      </c>
      <c r="F71" s="759">
        <v>8492.489999999998</v>
      </c>
      <c r="G71" s="778">
        <v>66506897</v>
      </c>
      <c r="H71" s="759">
        <v>8492.489999999998</v>
      </c>
      <c r="I71" s="759">
        <v>7831.259972045892</v>
      </c>
      <c r="J71" s="477" t="s">
        <v>181</v>
      </c>
      <c r="K71" s="264" t="s">
        <v>430</v>
      </c>
      <c r="L71" s="264" t="s">
        <v>162</v>
      </c>
      <c r="N71" s="499" t="str">
        <f>+E71</f>
        <v>U$S</v>
      </c>
      <c r="T71" s="485" t="str">
        <f t="shared" si="0"/>
        <v>1</v>
      </c>
      <c r="U71" s="500">
        <f t="shared" si="1"/>
        <v>66506897</v>
      </c>
      <c r="W71" s="501"/>
    </row>
    <row r="72" spans="1:23" s="485" customFormat="1" ht="15" customHeight="1">
      <c r="A72" s="264" t="s">
        <v>764</v>
      </c>
      <c r="B72" s="755">
        <v>1120116203</v>
      </c>
      <c r="C72" s="756" t="s">
        <v>1380</v>
      </c>
      <c r="D72" s="757" t="s">
        <v>107</v>
      </c>
      <c r="E72" s="757" t="s">
        <v>1041</v>
      </c>
      <c r="F72" s="759">
        <v>4283396</v>
      </c>
      <c r="G72" s="759">
        <v>4283398</v>
      </c>
      <c r="H72" s="759">
        <v>-15.810000000521541</v>
      </c>
      <c r="I72" s="759">
        <v>-270929.53825798223</v>
      </c>
      <c r="J72" s="477" t="s">
        <v>181</v>
      </c>
      <c r="K72" s="264"/>
      <c r="L72" s="264" t="s">
        <v>107</v>
      </c>
      <c r="T72" s="485" t="str">
        <f t="shared" si="0"/>
        <v>1</v>
      </c>
      <c r="U72" s="500">
        <f t="shared" si="1"/>
        <v>4283398</v>
      </c>
      <c r="W72" s="501"/>
    </row>
    <row r="73" spans="1:23" s="485" customFormat="1" ht="15" customHeight="1">
      <c r="A73" s="264" t="s">
        <v>764</v>
      </c>
      <c r="B73" s="755" t="s">
        <v>816</v>
      </c>
      <c r="C73" s="756" t="s">
        <v>1381</v>
      </c>
      <c r="D73" s="757" t="s">
        <v>681</v>
      </c>
      <c r="E73" s="757" t="s">
        <v>1043</v>
      </c>
      <c r="F73" s="759">
        <v>57689.910000000149</v>
      </c>
      <c r="G73" s="759">
        <v>451784685</v>
      </c>
      <c r="H73" s="759">
        <v>57689.910000000149</v>
      </c>
      <c r="I73" s="759">
        <v>7831.2599998856067</v>
      </c>
      <c r="J73" s="478" t="s">
        <v>181</v>
      </c>
      <c r="K73" s="264" t="s">
        <v>681</v>
      </c>
      <c r="L73" s="264" t="s">
        <v>681</v>
      </c>
      <c r="N73" s="499" t="str">
        <f>+E73</f>
        <v>U$S</v>
      </c>
      <c r="T73" s="485" t="str">
        <f t="shared" ref="T73:T136" si="8">+LEFT(C73,1)</f>
        <v>1</v>
      </c>
      <c r="U73" s="500">
        <f t="shared" ref="U73:U136" si="9">+ROUND(G73,0)</f>
        <v>451784685</v>
      </c>
      <c r="W73" s="501"/>
    </row>
    <row r="74" spans="1:23" s="460" customFormat="1" ht="15" customHeight="1">
      <c r="A74" s="264" t="s">
        <v>764</v>
      </c>
      <c r="B74" s="755" t="s">
        <v>818</v>
      </c>
      <c r="C74" s="756" t="s">
        <v>1382</v>
      </c>
      <c r="D74" s="757" t="s">
        <v>1071</v>
      </c>
      <c r="E74" s="757" t="s">
        <v>1041</v>
      </c>
      <c r="F74" s="758">
        <v>0</v>
      </c>
      <c r="G74" s="474">
        <v>-29</v>
      </c>
      <c r="H74" s="759">
        <v>70075.39999999851</v>
      </c>
      <c r="I74" s="759">
        <v>-4.1383994954007563E-4</v>
      </c>
      <c r="J74" s="478" t="s">
        <v>181</v>
      </c>
      <c r="K74" s="264" t="s">
        <v>107</v>
      </c>
      <c r="L74" s="264" t="s">
        <v>107</v>
      </c>
      <c r="T74" s="460" t="str">
        <f t="shared" si="8"/>
        <v>1</v>
      </c>
      <c r="U74" s="497">
        <f t="shared" si="9"/>
        <v>-29</v>
      </c>
      <c r="W74" s="498"/>
    </row>
    <row r="75" spans="1:23" s="488" customFormat="1" ht="15" customHeight="1">
      <c r="A75" s="264" t="s">
        <v>764</v>
      </c>
      <c r="B75" s="755">
        <v>1120116208</v>
      </c>
      <c r="C75" s="756" t="s">
        <v>1383</v>
      </c>
      <c r="D75" s="757" t="s">
        <v>1072</v>
      </c>
      <c r="E75" s="757" t="s">
        <v>1043</v>
      </c>
      <c r="F75" s="758">
        <v>0</v>
      </c>
      <c r="G75" s="474">
        <v>0</v>
      </c>
      <c r="H75" s="759">
        <v>0</v>
      </c>
      <c r="I75" s="759">
        <v>0</v>
      </c>
      <c r="J75" s="478" t="s">
        <v>180</v>
      </c>
      <c r="K75" s="264"/>
      <c r="L75" s="264" t="s">
        <v>541</v>
      </c>
      <c r="T75" s="488" t="str">
        <f t="shared" si="8"/>
        <v>1</v>
      </c>
      <c r="U75" s="489">
        <f t="shared" si="9"/>
        <v>0</v>
      </c>
      <c r="W75" s="490"/>
    </row>
    <row r="76" spans="1:23" s="460" customFormat="1" ht="15" customHeight="1">
      <c r="A76" s="264" t="s">
        <v>764</v>
      </c>
      <c r="B76" s="755">
        <v>1120116201</v>
      </c>
      <c r="C76" s="756" t="s">
        <v>1384</v>
      </c>
      <c r="D76" s="757" t="s">
        <v>1073</v>
      </c>
      <c r="E76" s="757" t="s">
        <v>1041</v>
      </c>
      <c r="F76" s="758">
        <v>0</v>
      </c>
      <c r="G76" s="474">
        <v>-2</v>
      </c>
      <c r="H76" s="759">
        <v>-3023.2100000008941</v>
      </c>
      <c r="I76" s="759">
        <v>6.6154848654225427E-4</v>
      </c>
      <c r="J76" s="478" t="s">
        <v>181</v>
      </c>
      <c r="K76" s="264" t="s">
        <v>107</v>
      </c>
      <c r="L76" s="264" t="s">
        <v>107</v>
      </c>
      <c r="T76" s="460" t="str">
        <f t="shared" si="8"/>
        <v>1</v>
      </c>
      <c r="U76" s="497">
        <f t="shared" si="9"/>
        <v>-2</v>
      </c>
      <c r="W76" s="498"/>
    </row>
    <row r="77" spans="1:23" s="488" customFormat="1" ht="15" customHeight="1">
      <c r="A77" s="264" t="s">
        <v>764</v>
      </c>
      <c r="B77" s="755">
        <v>1120116232</v>
      </c>
      <c r="C77" s="756" t="s">
        <v>1385</v>
      </c>
      <c r="D77" s="757" t="s">
        <v>1074</v>
      </c>
      <c r="E77" s="757" t="s">
        <v>1043</v>
      </c>
      <c r="F77" s="758">
        <v>0</v>
      </c>
      <c r="G77" s="474">
        <v>0</v>
      </c>
      <c r="H77" s="759">
        <v>0</v>
      </c>
      <c r="I77" s="759">
        <v>0</v>
      </c>
      <c r="J77" s="478" t="s">
        <v>180</v>
      </c>
      <c r="K77" s="264"/>
      <c r="L77" s="264" t="s">
        <v>541</v>
      </c>
      <c r="T77" s="488" t="str">
        <f t="shared" si="8"/>
        <v>1</v>
      </c>
      <c r="U77" s="489">
        <f t="shared" si="9"/>
        <v>0</v>
      </c>
      <c r="W77" s="490"/>
    </row>
    <row r="78" spans="1:23" s="460" customFormat="1" ht="15" customHeight="1">
      <c r="A78" s="264" t="s">
        <v>764</v>
      </c>
      <c r="B78" s="755">
        <v>1120116214</v>
      </c>
      <c r="C78" s="756" t="s">
        <v>1791</v>
      </c>
      <c r="D78" s="757" t="s">
        <v>1792</v>
      </c>
      <c r="E78" s="757" t="s">
        <v>1041</v>
      </c>
      <c r="F78" s="758">
        <v>0</v>
      </c>
      <c r="G78" s="474">
        <v>-2</v>
      </c>
      <c r="H78" s="759">
        <v>2787.230000000447</v>
      </c>
      <c r="I78" s="759">
        <v>-7.1755829264168343E-4</v>
      </c>
      <c r="J78" s="478" t="s">
        <v>181</v>
      </c>
      <c r="K78" s="264" t="s">
        <v>107</v>
      </c>
      <c r="L78" s="264" t="s">
        <v>107</v>
      </c>
      <c r="T78" s="460" t="str">
        <f t="shared" si="8"/>
        <v>1</v>
      </c>
      <c r="U78" s="497">
        <f t="shared" si="9"/>
        <v>-2</v>
      </c>
      <c r="W78" s="498"/>
    </row>
    <row r="79" spans="1:23" s="488" customFormat="1" ht="15" customHeight="1">
      <c r="A79" s="264" t="s">
        <v>764</v>
      </c>
      <c r="B79" s="755" t="s">
        <v>822</v>
      </c>
      <c r="C79" s="756" t="s">
        <v>1793</v>
      </c>
      <c r="D79" s="757" t="s">
        <v>1794</v>
      </c>
      <c r="E79" s="757" t="s">
        <v>1043</v>
      </c>
      <c r="F79" s="758">
        <v>0</v>
      </c>
      <c r="G79" s="474">
        <v>0</v>
      </c>
      <c r="H79" s="759">
        <v>0</v>
      </c>
      <c r="I79" s="759">
        <v>0</v>
      </c>
      <c r="J79" s="264"/>
      <c r="K79" s="264" t="s">
        <v>86</v>
      </c>
      <c r="L79" s="264" t="s">
        <v>541</v>
      </c>
      <c r="T79" s="488" t="str">
        <f t="shared" si="8"/>
        <v>1</v>
      </c>
      <c r="U79" s="489">
        <f t="shared" si="9"/>
        <v>0</v>
      </c>
      <c r="W79" s="490"/>
    </row>
    <row r="80" spans="1:23" s="488" customFormat="1" ht="15" customHeight="1">
      <c r="A80" s="264" t="s">
        <v>764</v>
      </c>
      <c r="B80" s="755" t="s">
        <v>823</v>
      </c>
      <c r="C80" s="756" t="s">
        <v>1795</v>
      </c>
      <c r="D80" s="757" t="s">
        <v>1796</v>
      </c>
      <c r="E80" s="757" t="s">
        <v>1041</v>
      </c>
      <c r="F80" s="758">
        <v>0</v>
      </c>
      <c r="G80" s="474">
        <v>0</v>
      </c>
      <c r="H80" s="759">
        <v>-0.16999999999999993</v>
      </c>
      <c r="I80" s="759">
        <v>0</v>
      </c>
      <c r="J80" s="264"/>
      <c r="K80" s="264" t="s">
        <v>86</v>
      </c>
      <c r="L80" s="264" t="s">
        <v>541</v>
      </c>
      <c r="T80" s="488" t="str">
        <f t="shared" si="8"/>
        <v>1</v>
      </c>
      <c r="U80" s="489">
        <f t="shared" si="9"/>
        <v>0</v>
      </c>
      <c r="W80" s="490"/>
    </row>
    <row r="81" spans="1:23" s="460" customFormat="1" ht="15" customHeight="1">
      <c r="A81" s="264" t="s">
        <v>764</v>
      </c>
      <c r="B81" s="755" t="s">
        <v>825</v>
      </c>
      <c r="C81" s="756" t="s">
        <v>1386</v>
      </c>
      <c r="D81" s="757" t="s">
        <v>1075</v>
      </c>
      <c r="E81" s="757" t="s">
        <v>1043</v>
      </c>
      <c r="F81" s="758">
        <v>0</v>
      </c>
      <c r="G81" s="474">
        <v>-1</v>
      </c>
      <c r="H81" s="759">
        <v>0</v>
      </c>
      <c r="I81" s="759">
        <v>0</v>
      </c>
      <c r="J81" s="478" t="s">
        <v>181</v>
      </c>
      <c r="K81" s="264" t="s">
        <v>107</v>
      </c>
      <c r="L81" s="264" t="s">
        <v>107</v>
      </c>
      <c r="T81" s="460" t="str">
        <f t="shared" si="8"/>
        <v>1</v>
      </c>
      <c r="U81" s="497">
        <f t="shared" si="9"/>
        <v>-1</v>
      </c>
      <c r="W81" s="498"/>
    </row>
    <row r="82" spans="1:23" s="488" customFormat="1" ht="15" customHeight="1">
      <c r="A82" s="264" t="s">
        <v>764</v>
      </c>
      <c r="B82" s="755">
        <v>1120117106</v>
      </c>
      <c r="C82" s="756" t="s">
        <v>1797</v>
      </c>
      <c r="D82" s="757" t="s">
        <v>1792</v>
      </c>
      <c r="E82" s="757" t="s">
        <v>1041</v>
      </c>
      <c r="F82" s="758">
        <v>0</v>
      </c>
      <c r="G82" s="474">
        <v>0</v>
      </c>
      <c r="H82" s="759">
        <v>-0.29999999999998295</v>
      </c>
      <c r="I82" s="759">
        <v>0</v>
      </c>
      <c r="J82" s="264"/>
      <c r="K82" s="264" t="s">
        <v>86</v>
      </c>
      <c r="L82" s="264" t="s">
        <v>541</v>
      </c>
      <c r="T82" s="488" t="str">
        <f t="shared" si="8"/>
        <v>1</v>
      </c>
      <c r="U82" s="489">
        <f t="shared" si="9"/>
        <v>0</v>
      </c>
      <c r="W82" s="490"/>
    </row>
    <row r="83" spans="1:23" s="460" customFormat="1" ht="15" customHeight="1">
      <c r="A83" s="264" t="s">
        <v>764</v>
      </c>
      <c r="B83" s="755"/>
      <c r="C83" s="756" t="s">
        <v>1798</v>
      </c>
      <c r="D83" s="757" t="s">
        <v>1794</v>
      </c>
      <c r="E83" s="757" t="s">
        <v>1043</v>
      </c>
      <c r="F83" s="758">
        <v>0</v>
      </c>
      <c r="G83" s="474">
        <v>-1</v>
      </c>
      <c r="H83" s="759">
        <v>0</v>
      </c>
      <c r="I83" s="759">
        <v>0</v>
      </c>
      <c r="J83" s="478" t="s">
        <v>181</v>
      </c>
      <c r="K83" s="264" t="s">
        <v>107</v>
      </c>
      <c r="L83" s="264" t="s">
        <v>107</v>
      </c>
      <c r="T83" s="460" t="str">
        <f t="shared" si="8"/>
        <v>1</v>
      </c>
      <c r="U83" s="497">
        <f t="shared" si="9"/>
        <v>-1</v>
      </c>
      <c r="W83" s="498"/>
    </row>
    <row r="84" spans="1:23" s="264" customFormat="1" ht="15" customHeight="1">
      <c r="A84" s="264" t="s">
        <v>764</v>
      </c>
      <c r="B84" s="755">
        <v>113010101</v>
      </c>
      <c r="C84" s="756" t="s">
        <v>1387</v>
      </c>
      <c r="D84" s="757" t="s">
        <v>837</v>
      </c>
      <c r="E84" s="757" t="s">
        <v>1041</v>
      </c>
      <c r="F84" s="759">
        <v>11042493</v>
      </c>
      <c r="G84" s="759">
        <v>11042493</v>
      </c>
      <c r="H84" s="759">
        <v>1402.85</v>
      </c>
      <c r="I84" s="759">
        <v>7871.4709341697262</v>
      </c>
      <c r="J84" s="477" t="s">
        <v>184</v>
      </c>
      <c r="L84" s="264" t="s">
        <v>588</v>
      </c>
      <c r="T84" s="264" t="str">
        <f t="shared" si="8"/>
        <v>1</v>
      </c>
      <c r="U84" s="483">
        <f t="shared" si="9"/>
        <v>11042493</v>
      </c>
      <c r="W84" s="7"/>
    </row>
    <row r="85" spans="1:23" s="264" customFormat="1" ht="15" customHeight="1">
      <c r="A85" s="264" t="s">
        <v>764</v>
      </c>
      <c r="B85" s="755" t="s">
        <v>829</v>
      </c>
      <c r="C85" s="756" t="s">
        <v>1388</v>
      </c>
      <c r="D85" s="757" t="s">
        <v>1076</v>
      </c>
      <c r="E85" s="757" t="s">
        <v>1043</v>
      </c>
      <c r="F85" s="759">
        <v>1650</v>
      </c>
      <c r="G85" s="759">
        <v>13009878</v>
      </c>
      <c r="H85" s="759">
        <v>1650</v>
      </c>
      <c r="I85" s="759">
        <v>7884.7745454545457</v>
      </c>
      <c r="J85" s="477" t="s">
        <v>184</v>
      </c>
      <c r="K85" s="264" t="s">
        <v>1888</v>
      </c>
      <c r="L85" s="264" t="s">
        <v>588</v>
      </c>
      <c r="T85" s="264" t="str">
        <f t="shared" si="8"/>
        <v>1</v>
      </c>
      <c r="U85" s="483">
        <f t="shared" si="9"/>
        <v>13009878</v>
      </c>
      <c r="W85" s="7"/>
    </row>
    <row r="86" spans="1:23" s="264" customFormat="1" ht="15" customHeight="1">
      <c r="A86" s="264" t="s">
        <v>764</v>
      </c>
      <c r="B86" s="755">
        <v>113010201</v>
      </c>
      <c r="C86" s="756" t="s">
        <v>1389</v>
      </c>
      <c r="D86" s="757" t="s">
        <v>840</v>
      </c>
      <c r="E86" s="757" t="s">
        <v>1041</v>
      </c>
      <c r="F86" s="758">
        <v>0</v>
      </c>
      <c r="G86" s="474">
        <v>0</v>
      </c>
      <c r="H86" s="759">
        <v>1.1600000000000819</v>
      </c>
      <c r="I86" s="759">
        <v>0</v>
      </c>
      <c r="J86" s="477" t="s">
        <v>184</v>
      </c>
      <c r="T86" s="264" t="str">
        <f t="shared" si="8"/>
        <v>1</v>
      </c>
      <c r="U86" s="483">
        <f t="shared" si="9"/>
        <v>0</v>
      </c>
      <c r="W86" s="7"/>
    </row>
    <row r="87" spans="1:23" s="264" customFormat="1" ht="15" customHeight="1">
      <c r="A87" s="264" t="s">
        <v>764</v>
      </c>
      <c r="B87" s="755">
        <v>113010202</v>
      </c>
      <c r="C87" s="756" t="s">
        <v>1390</v>
      </c>
      <c r="D87" s="757" t="s">
        <v>1077</v>
      </c>
      <c r="E87" s="757" t="s">
        <v>1041</v>
      </c>
      <c r="F87" s="758">
        <v>0</v>
      </c>
      <c r="G87" s="474">
        <v>0</v>
      </c>
      <c r="H87" s="759">
        <v>3.1899999999999977</v>
      </c>
      <c r="I87" s="759">
        <v>0</v>
      </c>
      <c r="J87" s="477" t="s">
        <v>184</v>
      </c>
      <c r="T87" s="264" t="str">
        <f t="shared" si="8"/>
        <v>1</v>
      </c>
      <c r="U87" s="483">
        <f t="shared" si="9"/>
        <v>0</v>
      </c>
      <c r="W87" s="7"/>
    </row>
    <row r="88" spans="1:23" s="264" customFormat="1" ht="15" customHeight="1">
      <c r="A88" s="264" t="s">
        <v>764</v>
      </c>
      <c r="B88" s="755">
        <v>113010203</v>
      </c>
      <c r="C88" s="756" t="s">
        <v>1391</v>
      </c>
      <c r="D88" s="757" t="s">
        <v>835</v>
      </c>
      <c r="E88" s="757" t="s">
        <v>1041</v>
      </c>
      <c r="F88" s="759">
        <v>269027461</v>
      </c>
      <c r="G88" s="759">
        <v>269027461</v>
      </c>
      <c r="H88" s="759">
        <v>34819.33</v>
      </c>
      <c r="I88" s="759">
        <v>7726.3824720349294</v>
      </c>
      <c r="J88" s="477" t="s">
        <v>184</v>
      </c>
      <c r="L88" s="264" t="s">
        <v>91</v>
      </c>
      <c r="T88" s="264" t="str">
        <f t="shared" si="8"/>
        <v>1</v>
      </c>
      <c r="U88" s="483">
        <f t="shared" si="9"/>
        <v>269027461</v>
      </c>
      <c r="W88" s="7"/>
    </row>
    <row r="89" spans="1:23" s="264" customFormat="1" ht="15" customHeight="1">
      <c r="A89" s="264" t="s">
        <v>764</v>
      </c>
      <c r="B89" s="755">
        <v>113010204</v>
      </c>
      <c r="C89" s="756" t="s">
        <v>1392</v>
      </c>
      <c r="D89" s="757" t="s">
        <v>1078</v>
      </c>
      <c r="E89" s="757" t="s">
        <v>1041</v>
      </c>
      <c r="F89" s="758">
        <v>0</v>
      </c>
      <c r="G89" s="474">
        <v>0</v>
      </c>
      <c r="H89" s="759">
        <v>35.929999999999382</v>
      </c>
      <c r="I89" s="759">
        <v>0</v>
      </c>
      <c r="J89" s="477" t="s">
        <v>184</v>
      </c>
      <c r="T89" s="264" t="str">
        <f t="shared" si="8"/>
        <v>1</v>
      </c>
      <c r="U89" s="483">
        <f t="shared" si="9"/>
        <v>0</v>
      </c>
      <c r="W89" s="7"/>
    </row>
    <row r="90" spans="1:23" s="264" customFormat="1" ht="15" customHeight="1">
      <c r="A90" s="264" t="s">
        <v>764</v>
      </c>
      <c r="B90" s="755" t="s">
        <v>831</v>
      </c>
      <c r="C90" s="756" t="s">
        <v>1393</v>
      </c>
      <c r="D90" s="757" t="s">
        <v>836</v>
      </c>
      <c r="E90" s="757" t="s">
        <v>1041</v>
      </c>
      <c r="F90" s="759">
        <v>167394491</v>
      </c>
      <c r="G90" s="759">
        <v>167394491</v>
      </c>
      <c r="H90" s="759">
        <v>21578.43</v>
      </c>
      <c r="I90" s="759">
        <v>7757.4916710807966</v>
      </c>
      <c r="J90" s="477" t="s">
        <v>184</v>
      </c>
      <c r="L90" s="264" t="s">
        <v>185</v>
      </c>
      <c r="T90" s="264" t="str">
        <f t="shared" si="8"/>
        <v>1</v>
      </c>
      <c r="U90" s="483">
        <f t="shared" si="9"/>
        <v>167394491</v>
      </c>
      <c r="W90" s="7"/>
    </row>
    <row r="91" spans="1:23" s="264" customFormat="1" ht="15" customHeight="1">
      <c r="A91" s="264" t="s">
        <v>764</v>
      </c>
      <c r="B91" s="755">
        <v>113020301</v>
      </c>
      <c r="C91" s="756" t="s">
        <v>1394</v>
      </c>
      <c r="D91" s="757" t="s">
        <v>1079</v>
      </c>
      <c r="E91" s="757" t="s">
        <v>1041</v>
      </c>
      <c r="F91" s="758">
        <v>0</v>
      </c>
      <c r="G91" s="474">
        <v>0</v>
      </c>
      <c r="H91" s="759">
        <v>0</v>
      </c>
      <c r="I91" s="759">
        <v>0</v>
      </c>
      <c r="J91" s="477" t="s">
        <v>184</v>
      </c>
      <c r="N91" s="476" t="str">
        <f>+E91</f>
        <v>GS</v>
      </c>
      <c r="T91" s="264" t="str">
        <f t="shared" si="8"/>
        <v>1</v>
      </c>
      <c r="U91" s="483">
        <f t="shared" si="9"/>
        <v>0</v>
      </c>
      <c r="W91" s="7"/>
    </row>
    <row r="92" spans="1:23" s="264" customFormat="1" ht="15" customHeight="1">
      <c r="A92" s="264" t="s">
        <v>764</v>
      </c>
      <c r="B92" s="755" t="s">
        <v>832</v>
      </c>
      <c r="C92" s="756" t="s">
        <v>1395</v>
      </c>
      <c r="D92" s="757" t="s">
        <v>172</v>
      </c>
      <c r="E92" s="757" t="s">
        <v>1041</v>
      </c>
      <c r="F92" s="758">
        <v>0</v>
      </c>
      <c r="G92" s="474">
        <v>0</v>
      </c>
      <c r="H92" s="759">
        <v>0</v>
      </c>
      <c r="I92" s="759">
        <v>0</v>
      </c>
      <c r="J92" s="477" t="s">
        <v>184</v>
      </c>
      <c r="T92" s="264" t="str">
        <f t="shared" si="8"/>
        <v>1</v>
      </c>
      <c r="U92" s="483">
        <f t="shared" si="9"/>
        <v>0</v>
      </c>
      <c r="W92" s="7"/>
    </row>
    <row r="93" spans="1:23" s="264" customFormat="1" ht="15" customHeight="1">
      <c r="A93" s="264" t="s">
        <v>764</v>
      </c>
      <c r="B93" s="755">
        <v>113030101</v>
      </c>
      <c r="C93" s="756" t="s">
        <v>1396</v>
      </c>
      <c r="D93" s="757" t="s">
        <v>866</v>
      </c>
      <c r="E93" s="757" t="s">
        <v>1041</v>
      </c>
      <c r="F93" s="759">
        <v>12374918</v>
      </c>
      <c r="G93" s="759">
        <v>12374918</v>
      </c>
      <c r="H93" s="759">
        <v>1610.56</v>
      </c>
      <c r="I93" s="759">
        <v>7683.6119113848599</v>
      </c>
      <c r="J93" s="477" t="s">
        <v>866</v>
      </c>
      <c r="L93" s="264" t="s">
        <v>104</v>
      </c>
      <c r="N93" s="476" t="str">
        <f>+E93</f>
        <v>GS</v>
      </c>
      <c r="T93" s="264" t="str">
        <f t="shared" si="8"/>
        <v>1</v>
      </c>
      <c r="U93" s="483">
        <f t="shared" si="9"/>
        <v>12374918</v>
      </c>
      <c r="W93" s="7"/>
    </row>
    <row r="94" spans="1:23" s="264" customFormat="1" ht="15" customHeight="1">
      <c r="B94" s="755"/>
      <c r="C94" s="756" t="s">
        <v>1397</v>
      </c>
      <c r="D94" s="757" t="s">
        <v>1080</v>
      </c>
      <c r="E94" s="757" t="s">
        <v>1041</v>
      </c>
      <c r="F94" s="758">
        <v>0</v>
      </c>
      <c r="G94" s="474">
        <v>0</v>
      </c>
      <c r="H94" s="759">
        <v>0</v>
      </c>
      <c r="I94" s="759">
        <v>0</v>
      </c>
      <c r="J94" s="477" t="s">
        <v>184</v>
      </c>
      <c r="T94" s="264" t="str">
        <f t="shared" si="8"/>
        <v>1</v>
      </c>
      <c r="U94" s="483">
        <f t="shared" si="9"/>
        <v>0</v>
      </c>
      <c r="W94" s="7"/>
    </row>
    <row r="95" spans="1:23" s="264" customFormat="1" ht="15" customHeight="1">
      <c r="A95" s="264" t="s">
        <v>764</v>
      </c>
      <c r="B95" s="755">
        <v>113030102</v>
      </c>
      <c r="C95" s="756" t="s">
        <v>1398</v>
      </c>
      <c r="D95" s="757" t="s">
        <v>843</v>
      </c>
      <c r="E95" s="757" t="s">
        <v>1041</v>
      </c>
      <c r="F95" s="759">
        <v>21973629</v>
      </c>
      <c r="G95" s="759">
        <v>21973629</v>
      </c>
      <c r="H95" s="759">
        <v>2895.6899999999987</v>
      </c>
      <c r="I95" s="759">
        <v>7588.3913678605131</v>
      </c>
      <c r="J95" s="477" t="s">
        <v>184</v>
      </c>
      <c r="L95" s="264" t="s">
        <v>1967</v>
      </c>
      <c r="N95" s="476" t="str">
        <f>+E95</f>
        <v>GS</v>
      </c>
      <c r="T95" s="264" t="str">
        <f t="shared" si="8"/>
        <v>1</v>
      </c>
      <c r="U95" s="483">
        <f t="shared" si="9"/>
        <v>21973629</v>
      </c>
      <c r="W95" s="7"/>
    </row>
    <row r="96" spans="1:23" s="264" customFormat="1" ht="15" customHeight="1">
      <c r="A96" s="264" t="s">
        <v>764</v>
      </c>
      <c r="B96" s="755">
        <v>1130801</v>
      </c>
      <c r="C96" s="756" t="s">
        <v>1399</v>
      </c>
      <c r="D96" s="757" t="s">
        <v>845</v>
      </c>
      <c r="E96" s="757" t="s">
        <v>1041</v>
      </c>
      <c r="F96" s="758">
        <v>0</v>
      </c>
      <c r="G96" s="474">
        <v>0</v>
      </c>
      <c r="H96" s="759">
        <v>4.0099999999999909</v>
      </c>
      <c r="I96" s="759">
        <v>0</v>
      </c>
      <c r="J96" s="477" t="s">
        <v>184</v>
      </c>
      <c r="T96" s="264" t="str">
        <f t="shared" si="8"/>
        <v>1</v>
      </c>
      <c r="U96" s="483">
        <f t="shared" si="9"/>
        <v>0</v>
      </c>
      <c r="W96" s="7"/>
    </row>
    <row r="97" spans="1:23" s="264" customFormat="1" ht="15" customHeight="1">
      <c r="A97" s="264" t="s">
        <v>764</v>
      </c>
      <c r="B97" s="755">
        <v>211010101</v>
      </c>
      <c r="C97" s="756" t="s">
        <v>1400</v>
      </c>
      <c r="D97" s="757" t="s">
        <v>163</v>
      </c>
      <c r="E97" s="757" t="s">
        <v>1041</v>
      </c>
      <c r="F97" s="758">
        <v>0</v>
      </c>
      <c r="G97" s="474">
        <v>0</v>
      </c>
      <c r="H97" s="759">
        <v>61.899999999999636</v>
      </c>
      <c r="I97" s="759">
        <v>0</v>
      </c>
      <c r="J97" s="477" t="s">
        <v>184</v>
      </c>
      <c r="N97" s="476" t="str">
        <f>+E97</f>
        <v>GS</v>
      </c>
      <c r="T97" s="264" t="str">
        <f t="shared" si="8"/>
        <v>1</v>
      </c>
      <c r="U97" s="483">
        <f t="shared" si="9"/>
        <v>0</v>
      </c>
      <c r="W97" s="7"/>
    </row>
    <row r="98" spans="1:23" s="264" customFormat="1" ht="15" customHeight="1">
      <c r="A98" s="264" t="s">
        <v>764</v>
      </c>
      <c r="B98" s="755">
        <v>113090101</v>
      </c>
      <c r="C98" s="756" t="s">
        <v>1401</v>
      </c>
      <c r="D98" s="757" t="s">
        <v>1081</v>
      </c>
      <c r="E98" s="757" t="s">
        <v>1041</v>
      </c>
      <c r="F98" s="758">
        <v>0</v>
      </c>
      <c r="G98" s="474">
        <v>0</v>
      </c>
      <c r="H98" s="759">
        <v>0</v>
      </c>
      <c r="I98" s="759">
        <v>0</v>
      </c>
      <c r="J98" s="477" t="s">
        <v>184</v>
      </c>
      <c r="T98" s="264" t="str">
        <f t="shared" si="8"/>
        <v>1</v>
      </c>
      <c r="U98" s="483">
        <f t="shared" si="9"/>
        <v>0</v>
      </c>
      <c r="W98" s="7"/>
    </row>
    <row r="99" spans="1:23" s="264" customFormat="1" ht="15" customHeight="1">
      <c r="A99" s="264" t="s">
        <v>764</v>
      </c>
      <c r="B99" s="755" t="s">
        <v>838</v>
      </c>
      <c r="C99" s="756" t="s">
        <v>1402</v>
      </c>
      <c r="D99" s="757" t="s">
        <v>93</v>
      </c>
      <c r="E99" s="757" t="s">
        <v>1041</v>
      </c>
      <c r="F99" s="759">
        <v>12644838</v>
      </c>
      <c r="G99" s="759">
        <v>12644838</v>
      </c>
      <c r="H99" s="759">
        <v>1728.2800000000007</v>
      </c>
      <c r="I99" s="759">
        <v>7316.4290508482391</v>
      </c>
      <c r="J99" s="477" t="s">
        <v>184</v>
      </c>
      <c r="L99" s="264" t="s">
        <v>93</v>
      </c>
      <c r="N99" s="476" t="str">
        <f>+E99</f>
        <v>GS</v>
      </c>
      <c r="T99" s="264" t="str">
        <f t="shared" si="8"/>
        <v>1</v>
      </c>
      <c r="U99" s="483">
        <f t="shared" si="9"/>
        <v>12644838</v>
      </c>
      <c r="W99" s="7"/>
    </row>
    <row r="100" spans="1:23" s="264" customFormat="1" ht="15" customHeight="1">
      <c r="A100" s="264" t="s">
        <v>764</v>
      </c>
      <c r="B100" s="755" t="s">
        <v>839</v>
      </c>
      <c r="C100" s="756" t="s">
        <v>1403</v>
      </c>
      <c r="D100" s="757" t="s">
        <v>92</v>
      </c>
      <c r="E100" s="757" t="s">
        <v>1041</v>
      </c>
      <c r="F100" s="758">
        <v>0</v>
      </c>
      <c r="G100" s="474">
        <v>0</v>
      </c>
      <c r="H100" s="759">
        <v>-1.1599999999998545</v>
      </c>
      <c r="I100" s="759">
        <v>0</v>
      </c>
      <c r="J100" s="477" t="s">
        <v>184</v>
      </c>
      <c r="T100" s="264" t="str">
        <f t="shared" si="8"/>
        <v>1</v>
      </c>
      <c r="U100" s="483">
        <f t="shared" si="9"/>
        <v>0</v>
      </c>
      <c r="W100" s="7"/>
    </row>
    <row r="101" spans="1:23" s="264" customFormat="1" ht="15" customHeight="1">
      <c r="A101" s="264" t="s">
        <v>764</v>
      </c>
      <c r="B101" s="755" t="s">
        <v>841</v>
      </c>
      <c r="C101" s="756" t="s">
        <v>1404</v>
      </c>
      <c r="D101" s="757" t="s">
        <v>173</v>
      </c>
      <c r="E101" s="757" t="s">
        <v>1041</v>
      </c>
      <c r="F101" s="758">
        <v>0</v>
      </c>
      <c r="G101" s="474">
        <v>0</v>
      </c>
      <c r="H101" s="759">
        <v>53.620000000000346</v>
      </c>
      <c r="I101" s="759">
        <v>0</v>
      </c>
      <c r="J101" s="477" t="s">
        <v>184</v>
      </c>
      <c r="N101" s="476" t="str">
        <f>+E101</f>
        <v>GS</v>
      </c>
      <c r="T101" s="264" t="str">
        <f t="shared" si="8"/>
        <v>1</v>
      </c>
      <c r="U101" s="483">
        <f t="shared" si="9"/>
        <v>0</v>
      </c>
      <c r="W101" s="7"/>
    </row>
    <row r="102" spans="1:23" s="264" customFormat="1" ht="15" customHeight="1">
      <c r="A102" s="264" t="s">
        <v>764</v>
      </c>
      <c r="B102" s="755" t="s">
        <v>842</v>
      </c>
      <c r="C102" s="756" t="s">
        <v>1405</v>
      </c>
      <c r="D102" s="757" t="s">
        <v>1082</v>
      </c>
      <c r="E102" s="757" t="s">
        <v>1041</v>
      </c>
      <c r="F102" s="759">
        <v>1620155552</v>
      </c>
      <c r="G102" s="759">
        <v>1620155552</v>
      </c>
      <c r="H102" s="759">
        <v>209059.87</v>
      </c>
      <c r="I102" s="759">
        <v>7749.7204604594845</v>
      </c>
      <c r="J102" s="477" t="s">
        <v>1966</v>
      </c>
      <c r="T102" s="264" t="str">
        <f t="shared" si="8"/>
        <v>1</v>
      </c>
      <c r="U102" s="483">
        <f t="shared" si="9"/>
        <v>1620155552</v>
      </c>
      <c r="W102" s="7"/>
    </row>
    <row r="103" spans="1:23" s="264" customFormat="1" ht="15" customHeight="1">
      <c r="B103" s="755"/>
      <c r="C103" s="756" t="s">
        <v>1406</v>
      </c>
      <c r="D103" s="757" t="s">
        <v>1083</v>
      </c>
      <c r="E103" s="757" t="s">
        <v>1043</v>
      </c>
      <c r="F103" s="759">
        <v>6249.9900000000007</v>
      </c>
      <c r="G103" s="759">
        <v>45702344</v>
      </c>
      <c r="H103" s="759">
        <v>6249.9900000000007</v>
      </c>
      <c r="I103" s="759">
        <v>7312.3867398187831</v>
      </c>
      <c r="J103" s="477" t="s">
        <v>184</v>
      </c>
      <c r="K103" s="264" t="s">
        <v>1888</v>
      </c>
      <c r="L103" s="264" t="s">
        <v>1967</v>
      </c>
      <c r="N103" s="476" t="str">
        <f>+E103</f>
        <v>U$S</v>
      </c>
      <c r="T103" s="264" t="str">
        <f t="shared" si="8"/>
        <v>1</v>
      </c>
      <c r="U103" s="483">
        <f t="shared" si="9"/>
        <v>45702344</v>
      </c>
      <c r="W103" s="7"/>
    </row>
    <row r="104" spans="1:23" s="481" customFormat="1" ht="15" customHeight="1">
      <c r="A104" s="264" t="s">
        <v>764</v>
      </c>
      <c r="B104" s="755">
        <v>1150105</v>
      </c>
      <c r="C104" s="756" t="s">
        <v>1799</v>
      </c>
      <c r="D104" s="757" t="s">
        <v>1800</v>
      </c>
      <c r="E104" s="757" t="s">
        <v>1041</v>
      </c>
      <c r="F104" s="759">
        <v>709000000</v>
      </c>
      <c r="G104" s="759">
        <v>709000000</v>
      </c>
      <c r="H104" s="759">
        <v>90918.88</v>
      </c>
      <c r="I104" s="759">
        <v>7798.1602940995308</v>
      </c>
      <c r="J104" s="477" t="s">
        <v>1880</v>
      </c>
      <c r="K104" s="264"/>
      <c r="L104" s="264"/>
      <c r="T104" s="481" t="str">
        <f t="shared" si="8"/>
        <v>1</v>
      </c>
      <c r="U104" s="483">
        <f t="shared" si="9"/>
        <v>709000000</v>
      </c>
      <c r="W104" s="482"/>
    </row>
    <row r="105" spans="1:23" s="481" customFormat="1" ht="15" customHeight="1">
      <c r="A105" s="264" t="s">
        <v>764</v>
      </c>
      <c r="B105" s="755">
        <v>1150108</v>
      </c>
      <c r="C105" s="756" t="s">
        <v>1801</v>
      </c>
      <c r="D105" s="757" t="s">
        <v>1802</v>
      </c>
      <c r="E105" s="757" t="s">
        <v>1041</v>
      </c>
      <c r="F105" s="759">
        <v>315524143</v>
      </c>
      <c r="G105" s="759">
        <v>315524143</v>
      </c>
      <c r="H105" s="759">
        <v>40461.360000000001</v>
      </c>
      <c r="I105" s="759">
        <v>7798.1596021488158</v>
      </c>
      <c r="J105" s="477" t="s">
        <v>1881</v>
      </c>
      <c r="K105" s="264"/>
      <c r="L105" s="264"/>
      <c r="T105" s="481" t="str">
        <f t="shared" si="8"/>
        <v>1</v>
      </c>
      <c r="U105" s="483">
        <f t="shared" si="9"/>
        <v>315524143</v>
      </c>
      <c r="W105" s="482"/>
    </row>
    <row r="106" spans="1:23" s="481" customFormat="1" ht="15" customHeight="1">
      <c r="A106" s="264" t="s">
        <v>764</v>
      </c>
      <c r="B106" s="755" t="s">
        <v>844</v>
      </c>
      <c r="C106" s="756" t="s">
        <v>1803</v>
      </c>
      <c r="D106" s="757" t="s">
        <v>1804</v>
      </c>
      <c r="E106" s="757" t="s">
        <v>1041</v>
      </c>
      <c r="F106" s="759">
        <v>-307351500</v>
      </c>
      <c r="G106" s="759">
        <v>-307351500</v>
      </c>
      <c r="H106" s="759">
        <v>-39414.540000000008</v>
      </c>
      <c r="I106" s="759">
        <v>7797.9217821646516</v>
      </c>
      <c r="J106" s="477" t="s">
        <v>1881</v>
      </c>
      <c r="K106" s="264"/>
      <c r="L106" s="264"/>
      <c r="T106" s="481" t="str">
        <f t="shared" si="8"/>
        <v>1</v>
      </c>
      <c r="U106" s="483">
        <f t="shared" si="9"/>
        <v>-307351500</v>
      </c>
      <c r="W106" s="482"/>
    </row>
    <row r="107" spans="1:23" s="481" customFormat="1" ht="15" customHeight="1">
      <c r="A107" s="264" t="s">
        <v>764</v>
      </c>
      <c r="B107" s="755">
        <v>1210110301</v>
      </c>
      <c r="C107" s="756" t="s">
        <v>1805</v>
      </c>
      <c r="D107" s="757" t="s">
        <v>824</v>
      </c>
      <c r="E107" s="757" t="s">
        <v>1041</v>
      </c>
      <c r="F107" s="759">
        <v>46981901</v>
      </c>
      <c r="G107" s="759">
        <v>46981901</v>
      </c>
      <c r="H107" s="759">
        <v>6024.9</v>
      </c>
      <c r="I107" s="759">
        <v>7797.9553187604779</v>
      </c>
      <c r="J107" s="477" t="s">
        <v>1881</v>
      </c>
      <c r="K107" s="264"/>
      <c r="L107" s="264"/>
      <c r="T107" s="481" t="str">
        <f t="shared" si="8"/>
        <v>1</v>
      </c>
      <c r="U107" s="483">
        <f t="shared" si="9"/>
        <v>46981901</v>
      </c>
      <c r="W107" s="482"/>
    </row>
    <row r="108" spans="1:23" s="836" customFormat="1" ht="15" customHeight="1">
      <c r="A108" s="836" t="s">
        <v>764</v>
      </c>
      <c r="B108" s="755">
        <v>1210301</v>
      </c>
      <c r="C108" s="837" t="s">
        <v>1407</v>
      </c>
      <c r="D108" s="838" t="s">
        <v>803</v>
      </c>
      <c r="E108" s="838" t="s">
        <v>1041</v>
      </c>
      <c r="F108" s="839">
        <v>0</v>
      </c>
      <c r="G108" s="840">
        <v>-157</v>
      </c>
      <c r="H108" s="841">
        <v>8206.660000000149</v>
      </c>
      <c r="I108" s="841">
        <v>-1.9130803518117863E-2</v>
      </c>
      <c r="J108" s="843" t="s">
        <v>178</v>
      </c>
      <c r="T108" s="836" t="str">
        <f t="shared" si="8"/>
        <v>1</v>
      </c>
      <c r="U108" s="842">
        <f t="shared" si="9"/>
        <v>-157</v>
      </c>
      <c r="W108" s="846"/>
    </row>
    <row r="109" spans="1:23" s="836" customFormat="1" ht="15" customHeight="1">
      <c r="A109" s="836" t="s">
        <v>764</v>
      </c>
      <c r="B109" s="755">
        <v>1270102</v>
      </c>
      <c r="C109" s="837" t="s">
        <v>1408</v>
      </c>
      <c r="D109" s="838" t="s">
        <v>1084</v>
      </c>
      <c r="E109" s="838" t="s">
        <v>1043</v>
      </c>
      <c r="F109" s="839">
        <v>0</v>
      </c>
      <c r="G109" s="840">
        <v>0</v>
      </c>
      <c r="H109" s="841">
        <v>0</v>
      </c>
      <c r="I109" s="841">
        <v>0</v>
      </c>
      <c r="J109" s="843" t="s">
        <v>178</v>
      </c>
      <c r="T109" s="836" t="str">
        <f t="shared" si="8"/>
        <v>1</v>
      </c>
      <c r="U109" s="842">
        <f t="shared" si="9"/>
        <v>0</v>
      </c>
      <c r="W109" s="846"/>
    </row>
    <row r="110" spans="1:23" s="836" customFormat="1" ht="15" customHeight="1">
      <c r="A110" s="836" t="s">
        <v>764</v>
      </c>
      <c r="B110" s="755">
        <v>1270103</v>
      </c>
      <c r="C110" s="837" t="s">
        <v>1409</v>
      </c>
      <c r="D110" s="838" t="s">
        <v>813</v>
      </c>
      <c r="E110" s="838" t="s">
        <v>1041</v>
      </c>
      <c r="F110" s="839">
        <v>0</v>
      </c>
      <c r="G110" s="840">
        <v>137</v>
      </c>
      <c r="H110" s="841">
        <v>-20366.19000000041</v>
      </c>
      <c r="I110" s="841">
        <v>-6.7268350143054366E-3</v>
      </c>
      <c r="J110" s="843" t="s">
        <v>178</v>
      </c>
      <c r="T110" s="836" t="str">
        <f t="shared" si="8"/>
        <v>1</v>
      </c>
      <c r="U110" s="842">
        <f t="shared" si="9"/>
        <v>137</v>
      </c>
      <c r="W110" s="846"/>
    </row>
    <row r="111" spans="1:23" s="836" customFormat="1" ht="15" customHeight="1">
      <c r="A111" s="836" t="s">
        <v>764</v>
      </c>
      <c r="B111" s="755">
        <v>1270104</v>
      </c>
      <c r="C111" s="837" t="s">
        <v>1410</v>
      </c>
      <c r="D111" s="838" t="s">
        <v>1085</v>
      </c>
      <c r="E111" s="838" t="s">
        <v>1043</v>
      </c>
      <c r="F111" s="839">
        <v>0</v>
      </c>
      <c r="G111" s="840">
        <v>0</v>
      </c>
      <c r="H111" s="841">
        <v>0</v>
      </c>
      <c r="I111" s="841">
        <v>0</v>
      </c>
      <c r="J111" s="843" t="s">
        <v>178</v>
      </c>
      <c r="N111" s="845" t="str">
        <f>+E111</f>
        <v>U$S</v>
      </c>
      <c r="T111" s="836" t="str">
        <f t="shared" si="8"/>
        <v>1</v>
      </c>
      <c r="U111" s="842">
        <f t="shared" si="9"/>
        <v>0</v>
      </c>
      <c r="W111" s="846"/>
    </row>
    <row r="112" spans="1:23" s="836" customFormat="1" ht="15" customHeight="1">
      <c r="A112" s="836" t="s">
        <v>764</v>
      </c>
      <c r="B112" s="755">
        <v>1270107</v>
      </c>
      <c r="C112" s="837" t="s">
        <v>1411</v>
      </c>
      <c r="D112" s="838" t="s">
        <v>806</v>
      </c>
      <c r="E112" s="838" t="s">
        <v>1041</v>
      </c>
      <c r="F112" s="839">
        <v>0</v>
      </c>
      <c r="G112" s="840">
        <v>0</v>
      </c>
      <c r="H112" s="841">
        <v>235.07999999999811</v>
      </c>
      <c r="I112" s="841">
        <v>0</v>
      </c>
      <c r="J112" s="843" t="s">
        <v>178</v>
      </c>
      <c r="T112" s="836" t="str">
        <f t="shared" si="8"/>
        <v>1</v>
      </c>
      <c r="U112" s="842">
        <f t="shared" si="9"/>
        <v>0</v>
      </c>
      <c r="W112" s="846"/>
    </row>
    <row r="113" spans="1:23" s="836" customFormat="1" ht="15" customHeight="1">
      <c r="A113" s="836" t="s">
        <v>764</v>
      </c>
      <c r="B113" s="755">
        <v>127012002</v>
      </c>
      <c r="C113" s="837" t="s">
        <v>1412</v>
      </c>
      <c r="D113" s="838" t="s">
        <v>1086</v>
      </c>
      <c r="E113" s="838" t="s">
        <v>1043</v>
      </c>
      <c r="F113" s="839">
        <v>-1.0000000009313226E-2</v>
      </c>
      <c r="G113" s="840">
        <v>-79</v>
      </c>
      <c r="H113" s="841">
        <v>-1.0000000009313226E-2</v>
      </c>
      <c r="I113" s="841">
        <v>7869.9999974388629</v>
      </c>
      <c r="J113" s="843" t="s">
        <v>178</v>
      </c>
      <c r="K113" s="836" t="s">
        <v>425</v>
      </c>
      <c r="N113" s="845" t="str">
        <f>+E113</f>
        <v>U$S</v>
      </c>
      <c r="T113" s="836" t="str">
        <f t="shared" si="8"/>
        <v>1</v>
      </c>
      <c r="U113" s="842">
        <f t="shared" si="9"/>
        <v>-79</v>
      </c>
      <c r="W113" s="846"/>
    </row>
    <row r="114" spans="1:23" s="836" customFormat="1" ht="15" customHeight="1">
      <c r="A114" s="836" t="s">
        <v>764</v>
      </c>
      <c r="B114" s="755" t="s">
        <v>851</v>
      </c>
      <c r="C114" s="837" t="s">
        <v>1413</v>
      </c>
      <c r="D114" s="838" t="s">
        <v>815</v>
      </c>
      <c r="E114" s="838" t="s">
        <v>1041</v>
      </c>
      <c r="F114" s="839">
        <v>-1</v>
      </c>
      <c r="G114" s="840">
        <v>0</v>
      </c>
      <c r="H114" s="841">
        <v>-210</v>
      </c>
      <c r="I114" s="841">
        <v>0</v>
      </c>
      <c r="J114" s="843" t="s">
        <v>178</v>
      </c>
      <c r="T114" s="836" t="str">
        <f t="shared" si="8"/>
        <v>1</v>
      </c>
      <c r="U114" s="842">
        <f t="shared" si="9"/>
        <v>0</v>
      </c>
      <c r="W114" s="846"/>
    </row>
    <row r="115" spans="1:23" s="836" customFormat="1" ht="15" customHeight="1">
      <c r="A115" s="836" t="s">
        <v>764</v>
      </c>
      <c r="B115" s="755">
        <v>127012004</v>
      </c>
      <c r="C115" s="837" t="s">
        <v>1414</v>
      </c>
      <c r="D115" s="838" t="s">
        <v>817</v>
      </c>
      <c r="E115" s="838" t="s">
        <v>1043</v>
      </c>
      <c r="F115" s="839">
        <v>0</v>
      </c>
      <c r="G115" s="840">
        <v>0</v>
      </c>
      <c r="H115" s="841">
        <v>0</v>
      </c>
      <c r="I115" s="841">
        <v>0</v>
      </c>
      <c r="J115" s="843" t="s">
        <v>178</v>
      </c>
      <c r="N115" s="845" t="str">
        <f t="shared" ref="N115:N120" si="10">+E115</f>
        <v>U$S</v>
      </c>
      <c r="T115" s="836" t="str">
        <f t="shared" si="8"/>
        <v>1</v>
      </c>
      <c r="U115" s="842">
        <f t="shared" si="9"/>
        <v>0</v>
      </c>
      <c r="W115" s="846"/>
    </row>
    <row r="116" spans="1:23" s="836" customFormat="1" ht="15" customHeight="1">
      <c r="A116" s="836" t="s">
        <v>764</v>
      </c>
      <c r="B116" s="755" t="s">
        <v>854</v>
      </c>
      <c r="C116" s="837" t="s">
        <v>1415</v>
      </c>
      <c r="D116" s="838" t="s">
        <v>808</v>
      </c>
      <c r="E116" s="838" t="s">
        <v>1041</v>
      </c>
      <c r="F116" s="841">
        <v>3531317085</v>
      </c>
      <c r="G116" s="841">
        <v>3531317034</v>
      </c>
      <c r="H116" s="841">
        <v>465149.88999999966</v>
      </c>
      <c r="I116" s="841">
        <v>7591.7830132132303</v>
      </c>
      <c r="J116" s="843" t="s">
        <v>178</v>
      </c>
      <c r="N116" s="845" t="str">
        <f t="shared" si="10"/>
        <v>GS</v>
      </c>
      <c r="T116" s="836" t="str">
        <f t="shared" si="8"/>
        <v>1</v>
      </c>
      <c r="U116" s="842">
        <f t="shared" si="9"/>
        <v>3531317034</v>
      </c>
      <c r="W116" s="846"/>
    </row>
    <row r="117" spans="1:23" s="264" customFormat="1" ht="15" customHeight="1">
      <c r="A117" s="264" t="s">
        <v>764</v>
      </c>
      <c r="B117" s="755">
        <v>1280102</v>
      </c>
      <c r="C117" s="756" t="s">
        <v>1416</v>
      </c>
      <c r="D117" s="757" t="s">
        <v>1087</v>
      </c>
      <c r="E117" s="757" t="s">
        <v>1043</v>
      </c>
      <c r="F117" s="759">
        <v>1002783.5900000001</v>
      </c>
      <c r="G117" s="759">
        <v>7853059014</v>
      </c>
      <c r="H117" s="759">
        <v>1002783.7100000002</v>
      </c>
      <c r="I117" s="759">
        <v>7831.2590598126071</v>
      </c>
      <c r="J117" s="477" t="s">
        <v>178</v>
      </c>
      <c r="K117" s="264" t="s">
        <v>425</v>
      </c>
      <c r="N117" s="476" t="str">
        <f>+E117</f>
        <v>U$S</v>
      </c>
      <c r="T117" s="264" t="str">
        <f t="shared" si="8"/>
        <v>1</v>
      </c>
      <c r="U117" s="483">
        <f t="shared" si="9"/>
        <v>7853059014</v>
      </c>
      <c r="W117" s="7"/>
    </row>
    <row r="118" spans="1:23" s="836" customFormat="1" ht="15" customHeight="1">
      <c r="A118" s="836" t="s">
        <v>764</v>
      </c>
      <c r="B118" s="755">
        <v>12802</v>
      </c>
      <c r="C118" s="837" t="s">
        <v>1417</v>
      </c>
      <c r="D118" s="838" t="s">
        <v>819</v>
      </c>
      <c r="E118" s="838" t="s">
        <v>1041</v>
      </c>
      <c r="F118" s="841">
        <v>-3304566918</v>
      </c>
      <c r="G118" s="841">
        <v>-3304566918</v>
      </c>
      <c r="H118" s="841">
        <v>-435711.25</v>
      </c>
      <c r="I118" s="841">
        <v>7584.3047839825149</v>
      </c>
      <c r="J118" s="843" t="s">
        <v>178</v>
      </c>
      <c r="N118" s="845" t="str">
        <f t="shared" si="10"/>
        <v>GS</v>
      </c>
      <c r="T118" s="836" t="str">
        <f t="shared" si="8"/>
        <v>1</v>
      </c>
      <c r="U118" s="842">
        <f t="shared" si="9"/>
        <v>-3304566918</v>
      </c>
      <c r="W118" s="846"/>
    </row>
    <row r="119" spans="1:23" s="264" customFormat="1" ht="15" customHeight="1">
      <c r="A119" s="264" t="s">
        <v>764</v>
      </c>
      <c r="B119" s="755">
        <v>12803</v>
      </c>
      <c r="C119" s="756" t="s">
        <v>1418</v>
      </c>
      <c r="D119" s="757" t="s">
        <v>1088</v>
      </c>
      <c r="E119" s="757" t="s">
        <v>1043</v>
      </c>
      <c r="F119" s="759">
        <v>-979373.74</v>
      </c>
      <c r="G119" s="759">
        <v>-7669730396</v>
      </c>
      <c r="H119" s="759">
        <v>-979373.74</v>
      </c>
      <c r="I119" s="759">
        <v>7831.2600004263959</v>
      </c>
      <c r="J119" s="477" t="s">
        <v>178</v>
      </c>
      <c r="K119" s="264" t="s">
        <v>274</v>
      </c>
      <c r="N119" s="476" t="str">
        <f>+E119</f>
        <v>U$S</v>
      </c>
      <c r="T119" s="264" t="str">
        <f t="shared" si="8"/>
        <v>1</v>
      </c>
      <c r="U119" s="483">
        <f t="shared" si="9"/>
        <v>-7669730396</v>
      </c>
      <c r="W119" s="7"/>
    </row>
    <row r="120" spans="1:23" s="836" customFormat="1" ht="15" customHeight="1">
      <c r="A120" s="836" t="s">
        <v>764</v>
      </c>
      <c r="B120" s="755">
        <v>1280401</v>
      </c>
      <c r="C120" s="837" t="s">
        <v>1419</v>
      </c>
      <c r="D120" s="838" t="s">
        <v>810</v>
      </c>
      <c r="E120" s="838" t="s">
        <v>1041</v>
      </c>
      <c r="F120" s="841">
        <v>251424000</v>
      </c>
      <c r="G120" s="841">
        <v>251423996</v>
      </c>
      <c r="H120" s="841">
        <v>32642.640000000014</v>
      </c>
      <c r="I120" s="841">
        <v>7702.3180772143351</v>
      </c>
      <c r="J120" s="843" t="s">
        <v>178</v>
      </c>
      <c r="N120" s="845" t="str">
        <f t="shared" si="10"/>
        <v>GS</v>
      </c>
      <c r="T120" s="836" t="str">
        <f t="shared" si="8"/>
        <v>1</v>
      </c>
      <c r="U120" s="842">
        <f t="shared" si="9"/>
        <v>251423996</v>
      </c>
      <c r="W120" s="846"/>
    </row>
    <row r="121" spans="1:23" s="836" customFormat="1" ht="15" customHeight="1">
      <c r="A121" s="836" t="s">
        <v>764</v>
      </c>
      <c r="B121" s="755">
        <v>12808</v>
      </c>
      <c r="C121" s="837" t="s">
        <v>1420</v>
      </c>
      <c r="D121" s="838" t="s">
        <v>1089</v>
      </c>
      <c r="E121" s="838" t="s">
        <v>1043</v>
      </c>
      <c r="F121" s="839">
        <v>-0.22000000000025466</v>
      </c>
      <c r="G121" s="840">
        <v>-1724</v>
      </c>
      <c r="H121" s="841">
        <v>-0.22000000000025466</v>
      </c>
      <c r="I121" s="841">
        <v>7834.6818181849412</v>
      </c>
      <c r="J121" s="843" t="s">
        <v>178</v>
      </c>
      <c r="K121" s="836" t="s">
        <v>425</v>
      </c>
      <c r="N121" s="845" t="str">
        <f>+E121</f>
        <v>U$S</v>
      </c>
      <c r="T121" s="836" t="str">
        <f t="shared" si="8"/>
        <v>1</v>
      </c>
      <c r="U121" s="842">
        <f t="shared" si="9"/>
        <v>-1724</v>
      </c>
      <c r="W121" s="846"/>
    </row>
    <row r="122" spans="1:23" s="264" customFormat="1" ht="15" customHeight="1">
      <c r="A122" s="264" t="s">
        <v>764</v>
      </c>
      <c r="B122" s="755">
        <v>1282001</v>
      </c>
      <c r="C122" s="756" t="s">
        <v>1421</v>
      </c>
      <c r="D122" s="757" t="s">
        <v>820</v>
      </c>
      <c r="E122" s="757" t="s">
        <v>1041</v>
      </c>
      <c r="F122" s="759">
        <v>-162220143</v>
      </c>
      <c r="G122" s="759">
        <v>-162220143</v>
      </c>
      <c r="H122" s="759">
        <v>-21694.729999999981</v>
      </c>
      <c r="I122" s="759">
        <v>7477.3985465594787</v>
      </c>
      <c r="J122" s="477" t="s">
        <v>178</v>
      </c>
      <c r="T122" s="264" t="str">
        <f t="shared" si="8"/>
        <v>1</v>
      </c>
      <c r="U122" s="483">
        <f t="shared" si="9"/>
        <v>-162220143</v>
      </c>
      <c r="W122" s="7"/>
    </row>
    <row r="123" spans="1:23" s="836" customFormat="1" ht="15" customHeight="1">
      <c r="A123" s="836" t="s">
        <v>764</v>
      </c>
      <c r="B123" s="755">
        <v>1282002</v>
      </c>
      <c r="C123" s="837" t="s">
        <v>1422</v>
      </c>
      <c r="D123" s="838" t="s">
        <v>1090</v>
      </c>
      <c r="E123" s="838" t="s">
        <v>1043</v>
      </c>
      <c r="F123" s="839">
        <v>0</v>
      </c>
      <c r="G123" s="840">
        <v>0</v>
      </c>
      <c r="H123" s="841">
        <v>0</v>
      </c>
      <c r="I123" s="841">
        <v>0</v>
      </c>
      <c r="J123" s="843" t="s">
        <v>178</v>
      </c>
      <c r="T123" s="836" t="str">
        <f t="shared" si="8"/>
        <v>1</v>
      </c>
      <c r="U123" s="842">
        <f t="shared" si="9"/>
        <v>0</v>
      </c>
      <c r="W123" s="846"/>
    </row>
    <row r="124" spans="1:23" s="836" customFormat="1" ht="15" customHeight="1">
      <c r="A124" s="836" t="s">
        <v>764</v>
      </c>
      <c r="B124" s="755">
        <v>1282003</v>
      </c>
      <c r="C124" s="837" t="s">
        <v>1423</v>
      </c>
      <c r="D124" s="838" t="s">
        <v>1091</v>
      </c>
      <c r="E124" s="838" t="s">
        <v>1041</v>
      </c>
      <c r="F124" s="839">
        <v>0</v>
      </c>
      <c r="G124" s="840">
        <v>0</v>
      </c>
      <c r="H124" s="841">
        <v>319.28000000002794</v>
      </c>
      <c r="I124" s="841">
        <v>1.0335753060198754E-3</v>
      </c>
      <c r="J124" s="843" t="s">
        <v>178</v>
      </c>
      <c r="T124" s="836" t="str">
        <f t="shared" si="8"/>
        <v>1</v>
      </c>
      <c r="U124" s="842">
        <f t="shared" si="9"/>
        <v>0</v>
      </c>
      <c r="W124" s="846"/>
    </row>
    <row r="125" spans="1:23" s="836" customFormat="1" ht="15" customHeight="1">
      <c r="A125" s="836" t="s">
        <v>764</v>
      </c>
      <c r="B125" s="755">
        <v>1282004</v>
      </c>
      <c r="C125" s="837" t="s">
        <v>1424</v>
      </c>
      <c r="D125" s="838" t="s">
        <v>1092</v>
      </c>
      <c r="E125" s="838" t="s">
        <v>1041</v>
      </c>
      <c r="F125" s="839">
        <v>0</v>
      </c>
      <c r="G125" s="840">
        <v>0</v>
      </c>
      <c r="H125" s="841">
        <v>-1702.3499999999767</v>
      </c>
      <c r="I125" s="841">
        <v>1.9384963356892484E-4</v>
      </c>
      <c r="J125" s="843" t="s">
        <v>178</v>
      </c>
      <c r="T125" s="836" t="str">
        <f t="shared" si="8"/>
        <v>1</v>
      </c>
      <c r="U125" s="842">
        <f t="shared" si="9"/>
        <v>0</v>
      </c>
      <c r="W125" s="846"/>
    </row>
    <row r="126" spans="1:23" s="836" customFormat="1" ht="15" customHeight="1">
      <c r="A126" s="836" t="s">
        <v>764</v>
      </c>
      <c r="B126" s="755">
        <v>214020203</v>
      </c>
      <c r="C126" s="837" t="s">
        <v>1425</v>
      </c>
      <c r="D126" s="838" t="s">
        <v>1093</v>
      </c>
      <c r="E126" s="838" t="s">
        <v>1041</v>
      </c>
      <c r="F126" s="841">
        <v>969930740</v>
      </c>
      <c r="G126" s="841">
        <v>969930740</v>
      </c>
      <c r="H126" s="841">
        <v>124289.31999999998</v>
      </c>
      <c r="I126" s="841">
        <v>7803.8140364755427</v>
      </c>
      <c r="J126" s="843" t="s">
        <v>178</v>
      </c>
      <c r="T126" s="836" t="str">
        <f t="shared" si="8"/>
        <v>1</v>
      </c>
      <c r="U126" s="842">
        <f t="shared" si="9"/>
        <v>969930740</v>
      </c>
      <c r="W126" s="846"/>
    </row>
    <row r="127" spans="1:23" s="836" customFormat="1" ht="15" customHeight="1">
      <c r="A127" s="836" t="s">
        <v>764</v>
      </c>
      <c r="B127" s="755">
        <v>113080201</v>
      </c>
      <c r="C127" s="837" t="s">
        <v>1426</v>
      </c>
      <c r="D127" s="838" t="s">
        <v>1094</v>
      </c>
      <c r="E127" s="838" t="s">
        <v>1043</v>
      </c>
      <c r="F127" s="839">
        <v>0</v>
      </c>
      <c r="G127" s="840">
        <v>1</v>
      </c>
      <c r="H127" s="841">
        <v>0</v>
      </c>
      <c r="I127" s="841">
        <v>0</v>
      </c>
      <c r="J127" s="843" t="s">
        <v>178</v>
      </c>
      <c r="T127" s="836" t="str">
        <f t="shared" si="8"/>
        <v>1</v>
      </c>
      <c r="U127" s="842">
        <f t="shared" si="9"/>
        <v>1</v>
      </c>
      <c r="W127" s="846"/>
    </row>
    <row r="128" spans="1:23" s="836" customFormat="1" ht="15" customHeight="1">
      <c r="A128" s="836" t="s">
        <v>764</v>
      </c>
      <c r="B128" s="755" t="s">
        <v>865</v>
      </c>
      <c r="C128" s="837" t="s">
        <v>1427</v>
      </c>
      <c r="D128" s="838" t="s">
        <v>1095</v>
      </c>
      <c r="E128" s="838" t="s">
        <v>1041</v>
      </c>
      <c r="F128" s="841">
        <v>-793457230</v>
      </c>
      <c r="G128" s="841">
        <v>-793457230</v>
      </c>
      <c r="H128" s="841">
        <v>-101732.25999999998</v>
      </c>
      <c r="I128" s="841">
        <v>7799.4652826940091</v>
      </c>
      <c r="J128" s="843" t="s">
        <v>178</v>
      </c>
      <c r="T128" s="836" t="str">
        <f t="shared" si="8"/>
        <v>1</v>
      </c>
      <c r="U128" s="842">
        <f t="shared" si="9"/>
        <v>-793457230</v>
      </c>
      <c r="W128" s="846"/>
    </row>
    <row r="129" spans="1:23" s="836" customFormat="1" ht="15" customHeight="1">
      <c r="A129" s="836" t="s">
        <v>764</v>
      </c>
      <c r="B129" s="755">
        <v>211030103</v>
      </c>
      <c r="C129" s="837" t="s">
        <v>1428</v>
      </c>
      <c r="D129" s="838" t="s">
        <v>1096</v>
      </c>
      <c r="E129" s="838" t="s">
        <v>1043</v>
      </c>
      <c r="F129" s="839">
        <v>0</v>
      </c>
      <c r="G129" s="840">
        <v>0</v>
      </c>
      <c r="H129" s="841">
        <v>0</v>
      </c>
      <c r="I129" s="841">
        <v>0</v>
      </c>
      <c r="J129" s="843" t="s">
        <v>178</v>
      </c>
      <c r="T129" s="836" t="str">
        <f t="shared" si="8"/>
        <v>1</v>
      </c>
      <c r="U129" s="842">
        <f t="shared" si="9"/>
        <v>0</v>
      </c>
      <c r="W129" s="846"/>
    </row>
    <row r="130" spans="1:23" s="848" customFormat="1" ht="15" customHeight="1">
      <c r="B130" s="362" t="s">
        <v>867</v>
      </c>
      <c r="C130" s="837" t="s">
        <v>1429</v>
      </c>
      <c r="D130" s="838" t="s">
        <v>1097</v>
      </c>
      <c r="E130" s="838" t="s">
        <v>1041</v>
      </c>
      <c r="F130" s="841">
        <v>6116695890</v>
      </c>
      <c r="G130" s="841">
        <v>6116695889</v>
      </c>
      <c r="H130" s="841">
        <v>784449.87</v>
      </c>
      <c r="I130" s="841">
        <v>7797.4337472450597</v>
      </c>
      <c r="J130" s="843" t="s">
        <v>178</v>
      </c>
      <c r="K130" s="836"/>
      <c r="L130" s="836"/>
      <c r="T130" s="836" t="str">
        <f t="shared" si="8"/>
        <v>1</v>
      </c>
      <c r="U130" s="842">
        <f t="shared" si="9"/>
        <v>6116695889</v>
      </c>
      <c r="W130" s="846"/>
    </row>
    <row r="131" spans="1:23" s="836" customFormat="1" ht="15" customHeight="1">
      <c r="B131" s="755"/>
      <c r="C131" s="837" t="s">
        <v>1430</v>
      </c>
      <c r="D131" s="838" t="s">
        <v>811</v>
      </c>
      <c r="E131" s="838" t="s">
        <v>1043</v>
      </c>
      <c r="F131" s="841">
        <v>601303.30000000005</v>
      </c>
      <c r="G131" s="841">
        <v>4708962480</v>
      </c>
      <c r="H131" s="841">
        <v>601303.30000000005</v>
      </c>
      <c r="I131" s="841">
        <v>7831.2599973590686</v>
      </c>
      <c r="J131" s="843" t="s">
        <v>178</v>
      </c>
      <c r="K131" s="836" t="s">
        <v>425</v>
      </c>
      <c r="N131" s="845" t="str">
        <f>+E131</f>
        <v>U$S</v>
      </c>
      <c r="T131" s="836" t="str">
        <f t="shared" si="8"/>
        <v>1</v>
      </c>
      <c r="U131" s="842">
        <f t="shared" si="9"/>
        <v>4708962480</v>
      </c>
      <c r="W131" s="846"/>
    </row>
    <row r="132" spans="1:23" s="836" customFormat="1" ht="15" customHeight="1">
      <c r="B132" s="755"/>
      <c r="C132" s="837" t="s">
        <v>1806</v>
      </c>
      <c r="D132" s="838" t="s">
        <v>1807</v>
      </c>
      <c r="E132" s="838" t="s">
        <v>1041</v>
      </c>
      <c r="F132" s="841">
        <v>-6089912330</v>
      </c>
      <c r="G132" s="841">
        <v>-6089912329</v>
      </c>
      <c r="H132" s="841">
        <v>-780952.5</v>
      </c>
      <c r="I132" s="841">
        <v>7798.0572817937064</v>
      </c>
      <c r="J132" s="843" t="s">
        <v>178</v>
      </c>
      <c r="T132" s="836" t="str">
        <f t="shared" si="8"/>
        <v>1</v>
      </c>
      <c r="U132" s="842">
        <f t="shared" si="9"/>
        <v>-6089912329</v>
      </c>
      <c r="W132" s="846"/>
    </row>
    <row r="133" spans="1:23" s="836" customFormat="1" ht="15" customHeight="1">
      <c r="A133" s="836" t="s">
        <v>764</v>
      </c>
      <c r="B133" s="755">
        <v>211010102</v>
      </c>
      <c r="C133" s="837" t="s">
        <v>1431</v>
      </c>
      <c r="D133" s="838" t="s">
        <v>821</v>
      </c>
      <c r="E133" s="838" t="s">
        <v>1043</v>
      </c>
      <c r="F133" s="841">
        <v>-598677.42000000016</v>
      </c>
      <c r="G133" s="841">
        <v>-4688398532</v>
      </c>
      <c r="H133" s="841">
        <v>-598677.42000000016</v>
      </c>
      <c r="I133" s="841">
        <v>7831.2599992329751</v>
      </c>
      <c r="J133" s="843" t="s">
        <v>178</v>
      </c>
      <c r="K133" s="836" t="s">
        <v>274</v>
      </c>
      <c r="N133" s="845" t="str">
        <f>+E133</f>
        <v>U$S</v>
      </c>
      <c r="T133" s="836" t="str">
        <f t="shared" si="8"/>
        <v>1</v>
      </c>
      <c r="U133" s="842">
        <f t="shared" si="9"/>
        <v>-4688398532</v>
      </c>
      <c r="W133" s="846"/>
    </row>
    <row r="134" spans="1:23" s="836" customFormat="1" ht="15" customHeight="1">
      <c r="A134" s="836" t="s">
        <v>764</v>
      </c>
      <c r="B134" s="755">
        <v>211010103</v>
      </c>
      <c r="C134" s="837" t="s">
        <v>1808</v>
      </c>
      <c r="D134" s="838" t="s">
        <v>1809</v>
      </c>
      <c r="E134" s="838" t="s">
        <v>1041</v>
      </c>
      <c r="F134" s="839">
        <v>0</v>
      </c>
      <c r="G134" s="840">
        <v>0</v>
      </c>
      <c r="H134" s="841">
        <v>333.68999999999505</v>
      </c>
      <c r="I134" s="841">
        <v>0</v>
      </c>
      <c r="J134" s="843" t="s">
        <v>178</v>
      </c>
      <c r="T134" s="836" t="str">
        <f t="shared" si="8"/>
        <v>1</v>
      </c>
      <c r="U134" s="842">
        <f t="shared" si="9"/>
        <v>0</v>
      </c>
      <c r="W134" s="846"/>
    </row>
    <row r="135" spans="1:23" s="836" customFormat="1" ht="15" customHeight="1">
      <c r="A135" s="836" t="s">
        <v>764</v>
      </c>
      <c r="B135" s="755">
        <v>211010104</v>
      </c>
      <c r="C135" s="837" t="s">
        <v>1432</v>
      </c>
      <c r="D135" s="838" t="s">
        <v>1089</v>
      </c>
      <c r="E135" s="838" t="s">
        <v>1043</v>
      </c>
      <c r="F135" s="839">
        <v>0</v>
      </c>
      <c r="G135" s="840">
        <v>-1</v>
      </c>
      <c r="H135" s="841">
        <v>0</v>
      </c>
      <c r="I135" s="841">
        <v>0</v>
      </c>
      <c r="J135" s="843" t="s">
        <v>178</v>
      </c>
      <c r="T135" s="836" t="str">
        <f t="shared" si="8"/>
        <v>1</v>
      </c>
      <c r="U135" s="842">
        <f t="shared" si="9"/>
        <v>-1</v>
      </c>
      <c r="W135" s="846"/>
    </row>
    <row r="136" spans="1:23" s="836" customFormat="1" ht="15" customHeight="1">
      <c r="A136" s="836" t="s">
        <v>764</v>
      </c>
      <c r="B136" s="755">
        <v>211010202</v>
      </c>
      <c r="C136" s="837" t="s">
        <v>1810</v>
      </c>
      <c r="D136" s="838" t="s">
        <v>1811</v>
      </c>
      <c r="E136" s="838" t="s">
        <v>1041</v>
      </c>
      <c r="F136" s="839">
        <v>0</v>
      </c>
      <c r="G136" s="840">
        <v>0</v>
      </c>
      <c r="H136" s="841">
        <v>-333.68999999999505</v>
      </c>
      <c r="I136" s="841">
        <v>0</v>
      </c>
      <c r="J136" s="843" t="s">
        <v>178</v>
      </c>
      <c r="T136" s="836" t="str">
        <f t="shared" si="8"/>
        <v>1</v>
      </c>
      <c r="U136" s="842">
        <f t="shared" si="9"/>
        <v>0</v>
      </c>
      <c r="W136" s="846"/>
    </row>
    <row r="137" spans="1:23" s="836" customFormat="1" ht="15" customHeight="1">
      <c r="A137" s="836" t="s">
        <v>764</v>
      </c>
      <c r="B137" s="755">
        <v>211010301</v>
      </c>
      <c r="C137" s="837" t="s">
        <v>1433</v>
      </c>
      <c r="D137" s="838" t="s">
        <v>1098</v>
      </c>
      <c r="E137" s="838" t="s">
        <v>1043</v>
      </c>
      <c r="F137" s="839">
        <v>0</v>
      </c>
      <c r="G137" s="840">
        <v>0</v>
      </c>
      <c r="H137" s="841">
        <v>0</v>
      </c>
      <c r="I137" s="841">
        <v>0</v>
      </c>
      <c r="J137" s="843" t="s">
        <v>178</v>
      </c>
      <c r="T137" s="836" t="str">
        <f t="shared" ref="T137:T201" si="11">+LEFT(C137,1)</f>
        <v>1</v>
      </c>
      <c r="U137" s="842">
        <f t="shared" ref="U137:U200" si="12">+ROUND(G137,0)</f>
        <v>0</v>
      </c>
      <c r="W137" s="846"/>
    </row>
    <row r="138" spans="1:23" s="836" customFormat="1" ht="15" customHeight="1">
      <c r="A138" s="836" t="s">
        <v>764</v>
      </c>
      <c r="B138" s="755" t="s">
        <v>870</v>
      </c>
      <c r="C138" s="837" t="s">
        <v>1434</v>
      </c>
      <c r="D138" s="838" t="s">
        <v>978</v>
      </c>
      <c r="E138" s="838" t="s">
        <v>1043</v>
      </c>
      <c r="F138" s="841">
        <v>2186800</v>
      </c>
      <c r="G138" s="841">
        <v>17125399368</v>
      </c>
      <c r="H138" s="841">
        <v>2186800</v>
      </c>
      <c r="I138" s="841">
        <v>7831.26</v>
      </c>
      <c r="J138" s="843" t="s">
        <v>178</v>
      </c>
      <c r="K138" s="836" t="s">
        <v>425</v>
      </c>
      <c r="N138" s="845" t="str">
        <f t="shared" ref="N138:N139" si="13">+E138</f>
        <v>U$S</v>
      </c>
      <c r="T138" s="836" t="str">
        <f t="shared" si="11"/>
        <v>1</v>
      </c>
      <c r="U138" s="842">
        <f t="shared" si="12"/>
        <v>17125399368</v>
      </c>
    </row>
    <row r="139" spans="1:23" s="836" customFormat="1" ht="15" customHeight="1">
      <c r="A139" s="836" t="s">
        <v>764</v>
      </c>
      <c r="B139" s="755">
        <v>2110701</v>
      </c>
      <c r="C139" s="837" t="s">
        <v>1435</v>
      </c>
      <c r="D139" s="838" t="s">
        <v>979</v>
      </c>
      <c r="E139" s="838" t="s">
        <v>1043</v>
      </c>
      <c r="F139" s="841">
        <v>-1944155.0699999998</v>
      </c>
      <c r="G139" s="841">
        <v>-15225183833</v>
      </c>
      <c r="H139" s="841">
        <v>-1944155.0699999998</v>
      </c>
      <c r="I139" s="841">
        <v>7831.2599997488887</v>
      </c>
      <c r="J139" s="843" t="s">
        <v>178</v>
      </c>
      <c r="K139" s="836" t="s">
        <v>274</v>
      </c>
      <c r="N139" s="845" t="str">
        <f t="shared" si="13"/>
        <v>U$S</v>
      </c>
      <c r="T139" s="836" t="str">
        <f t="shared" si="11"/>
        <v>1</v>
      </c>
      <c r="U139" s="842">
        <f t="shared" si="12"/>
        <v>-15225183833</v>
      </c>
    </row>
    <row r="140" spans="1:23" s="264" customFormat="1" ht="15" customHeight="1">
      <c r="A140" s="264" t="s">
        <v>764</v>
      </c>
      <c r="B140" s="755">
        <v>2110702</v>
      </c>
      <c r="C140" s="756" t="s">
        <v>1436</v>
      </c>
      <c r="D140" s="757" t="s">
        <v>847</v>
      </c>
      <c r="E140" s="757" t="s">
        <v>1041</v>
      </c>
      <c r="F140" s="759">
        <v>245527814</v>
      </c>
      <c r="G140" s="759">
        <v>245527814</v>
      </c>
      <c r="H140" s="759">
        <v>31970.539999999997</v>
      </c>
      <c r="I140" s="759">
        <v>7679.8144166473267</v>
      </c>
      <c r="J140" s="478" t="s">
        <v>189</v>
      </c>
      <c r="N140" s="476" t="str">
        <f>+E140</f>
        <v>GS</v>
      </c>
      <c r="T140" s="264" t="str">
        <f t="shared" si="11"/>
        <v>1</v>
      </c>
      <c r="U140" s="483">
        <f t="shared" si="12"/>
        <v>245527814</v>
      </c>
    </row>
    <row r="141" spans="1:23" s="264" customFormat="1" ht="15" customHeight="1">
      <c r="B141" s="755"/>
      <c r="C141" s="756" t="s">
        <v>1437</v>
      </c>
      <c r="D141" s="757" t="s">
        <v>852</v>
      </c>
      <c r="E141" s="757" t="s">
        <v>1041</v>
      </c>
      <c r="F141" s="759">
        <v>-131419274</v>
      </c>
      <c r="G141" s="759">
        <v>-131419274</v>
      </c>
      <c r="H141" s="759">
        <v>-17078.219999999998</v>
      </c>
      <c r="I141" s="759">
        <v>7695.1388376540426</v>
      </c>
      <c r="J141" s="478" t="s">
        <v>190</v>
      </c>
      <c r="T141" s="264" t="str">
        <f t="shared" si="11"/>
        <v>1</v>
      </c>
      <c r="U141" s="483">
        <f t="shared" si="12"/>
        <v>-131419274</v>
      </c>
    </row>
    <row r="142" spans="1:23" s="264" customFormat="1" ht="15" customHeight="1">
      <c r="A142" s="264" t="s">
        <v>764</v>
      </c>
      <c r="B142" s="755">
        <v>2110703</v>
      </c>
      <c r="C142" s="756" t="s">
        <v>1438</v>
      </c>
      <c r="D142" s="757" t="s">
        <v>848</v>
      </c>
      <c r="E142" s="757" t="s">
        <v>1041</v>
      </c>
      <c r="F142" s="759">
        <v>671364700</v>
      </c>
      <c r="G142" s="759">
        <v>671364700</v>
      </c>
      <c r="H142" s="759">
        <v>87305.07</v>
      </c>
      <c r="I142" s="759">
        <v>7689.8707028125618</v>
      </c>
      <c r="J142" s="478" t="s">
        <v>189</v>
      </c>
      <c r="N142" s="476" t="str">
        <f t="shared" ref="N142:N143" si="14">+E142</f>
        <v>GS</v>
      </c>
      <c r="T142" s="264" t="str">
        <f t="shared" si="11"/>
        <v>1</v>
      </c>
      <c r="U142" s="483">
        <f t="shared" si="12"/>
        <v>671364700</v>
      </c>
    </row>
    <row r="143" spans="1:23" s="264" customFormat="1" ht="15" customHeight="1">
      <c r="B143" s="755"/>
      <c r="C143" s="756" t="s">
        <v>1439</v>
      </c>
      <c r="D143" s="757" t="s">
        <v>853</v>
      </c>
      <c r="E143" s="757" t="s">
        <v>1041</v>
      </c>
      <c r="F143" s="759">
        <v>-468544950</v>
      </c>
      <c r="G143" s="759">
        <v>-468544950</v>
      </c>
      <c r="H143" s="759">
        <v>-60938.91</v>
      </c>
      <c r="I143" s="759">
        <v>7688.7648630407075</v>
      </c>
      <c r="J143" s="478" t="s">
        <v>190</v>
      </c>
      <c r="N143" s="476" t="str">
        <f t="shared" si="14"/>
        <v>GS</v>
      </c>
      <c r="T143" s="264" t="str">
        <f t="shared" si="11"/>
        <v>1</v>
      </c>
      <c r="U143" s="483">
        <f t="shared" si="12"/>
        <v>-468544950</v>
      </c>
    </row>
    <row r="144" spans="1:23" s="264" customFormat="1" ht="15" customHeight="1">
      <c r="B144" s="755"/>
      <c r="C144" s="756" t="s">
        <v>1812</v>
      </c>
      <c r="D144" s="757" t="s">
        <v>1813</v>
      </c>
      <c r="E144" s="757" t="s">
        <v>1041</v>
      </c>
      <c r="F144" s="758">
        <v>0</v>
      </c>
      <c r="G144" s="474">
        <v>0</v>
      </c>
      <c r="H144" s="759">
        <v>0</v>
      </c>
      <c r="I144" s="759">
        <v>0</v>
      </c>
      <c r="J144" s="478" t="s">
        <v>189</v>
      </c>
      <c r="T144" s="264" t="str">
        <f t="shared" si="11"/>
        <v>1</v>
      </c>
      <c r="U144" s="483">
        <f t="shared" si="12"/>
        <v>0</v>
      </c>
    </row>
    <row r="145" spans="1:21" s="264" customFormat="1" ht="15" customHeight="1">
      <c r="A145" s="264" t="s">
        <v>764</v>
      </c>
      <c r="B145" s="755">
        <v>213010104</v>
      </c>
      <c r="C145" s="756" t="s">
        <v>1440</v>
      </c>
      <c r="D145" s="757" t="s">
        <v>97</v>
      </c>
      <c r="E145" s="757" t="s">
        <v>1041</v>
      </c>
      <c r="F145" s="759">
        <v>131166822</v>
      </c>
      <c r="G145" s="759">
        <v>131166822</v>
      </c>
      <c r="H145" s="759">
        <v>17071.009999999998</v>
      </c>
      <c r="I145" s="759">
        <v>7683.6005602480473</v>
      </c>
      <c r="J145" s="478" t="s">
        <v>189</v>
      </c>
      <c r="N145" s="476" t="str">
        <f>+E145</f>
        <v>GS</v>
      </c>
      <c r="T145" s="264" t="str">
        <f t="shared" si="11"/>
        <v>1</v>
      </c>
      <c r="U145" s="483">
        <f t="shared" si="12"/>
        <v>131166822</v>
      </c>
    </row>
    <row r="146" spans="1:21" s="264" customFormat="1" ht="15" customHeight="1">
      <c r="A146" s="264" t="s">
        <v>764</v>
      </c>
      <c r="B146" s="755">
        <v>213010204</v>
      </c>
      <c r="C146" s="756" t="s">
        <v>1441</v>
      </c>
      <c r="D146" s="757" t="s">
        <v>850</v>
      </c>
      <c r="E146" s="757" t="s">
        <v>1041</v>
      </c>
      <c r="F146" s="759">
        <v>-33085944</v>
      </c>
      <c r="G146" s="759">
        <v>-33085944</v>
      </c>
      <c r="H146" s="759">
        <v>-4297.79</v>
      </c>
      <c r="I146" s="759">
        <v>7698.3621814932794</v>
      </c>
      <c r="J146" s="478" t="s">
        <v>190</v>
      </c>
      <c r="T146" s="264" t="str">
        <f t="shared" si="11"/>
        <v>1</v>
      </c>
      <c r="U146" s="483">
        <f t="shared" si="12"/>
        <v>-33085944</v>
      </c>
    </row>
    <row r="147" spans="1:21" s="264" customFormat="1" ht="15" customHeight="1">
      <c r="A147" s="264" t="s">
        <v>764</v>
      </c>
      <c r="B147" s="755"/>
      <c r="C147" s="756" t="s">
        <v>1442</v>
      </c>
      <c r="D147" s="757" t="s">
        <v>849</v>
      </c>
      <c r="E147" s="757" t="s">
        <v>1041</v>
      </c>
      <c r="F147" s="759">
        <v>365250676</v>
      </c>
      <c r="G147" s="759">
        <v>365250676</v>
      </c>
      <c r="H147" s="759">
        <v>47416.83</v>
      </c>
      <c r="I147" s="759">
        <v>7702.9754203307139</v>
      </c>
      <c r="J147" s="478" t="s">
        <v>189</v>
      </c>
      <c r="N147" s="476" t="str">
        <f t="shared" ref="N147:N148" si="15">+E147</f>
        <v>GS</v>
      </c>
      <c r="T147" s="264" t="str">
        <f t="shared" si="11"/>
        <v>1</v>
      </c>
      <c r="U147" s="483">
        <f t="shared" si="12"/>
        <v>365250676</v>
      </c>
    </row>
    <row r="148" spans="1:21" s="264" customFormat="1" ht="15" customHeight="1">
      <c r="A148" s="264" t="s">
        <v>764</v>
      </c>
      <c r="B148" s="755"/>
      <c r="C148" s="756" t="s">
        <v>1443</v>
      </c>
      <c r="D148" s="757" t="s">
        <v>855</v>
      </c>
      <c r="E148" s="757" t="s">
        <v>1041</v>
      </c>
      <c r="F148" s="759">
        <v>-94956750</v>
      </c>
      <c r="G148" s="759">
        <v>-94956750</v>
      </c>
      <c r="H148" s="759">
        <v>-12334.67</v>
      </c>
      <c r="I148" s="759">
        <v>7698.3616099984838</v>
      </c>
      <c r="J148" s="478" t="s">
        <v>190</v>
      </c>
      <c r="N148" s="476" t="str">
        <f t="shared" si="15"/>
        <v>GS</v>
      </c>
      <c r="T148" s="264" t="str">
        <f t="shared" si="11"/>
        <v>1</v>
      </c>
      <c r="U148" s="483">
        <f t="shared" si="12"/>
        <v>-94956750</v>
      </c>
    </row>
    <row r="149" spans="1:21" s="524" customFormat="1" ht="15" customHeight="1">
      <c r="A149" s="264" t="s">
        <v>764</v>
      </c>
      <c r="B149" s="755"/>
      <c r="C149" s="756" t="s">
        <v>1444</v>
      </c>
      <c r="D149" s="757" t="s">
        <v>858</v>
      </c>
      <c r="E149" s="757" t="s">
        <v>1041</v>
      </c>
      <c r="F149" s="759">
        <v>27400000</v>
      </c>
      <c r="G149" s="759">
        <v>27400000</v>
      </c>
      <c r="H149" s="759">
        <v>3504.89</v>
      </c>
      <c r="I149" s="759">
        <v>7817.6490560331422</v>
      </c>
      <c r="J149" s="477" t="s">
        <v>101</v>
      </c>
      <c r="K149" s="264"/>
      <c r="L149" s="264"/>
      <c r="T149" s="524" t="str">
        <f t="shared" si="11"/>
        <v>1</v>
      </c>
      <c r="U149" s="526">
        <f t="shared" si="12"/>
        <v>27400000</v>
      </c>
    </row>
    <row r="150" spans="1:21" s="264" customFormat="1" ht="15" customHeight="1">
      <c r="A150" s="264" t="s">
        <v>764</v>
      </c>
      <c r="B150" s="755"/>
      <c r="C150" s="756" t="s">
        <v>1760</v>
      </c>
      <c r="D150" s="757" t="s">
        <v>856</v>
      </c>
      <c r="E150" s="757" t="s">
        <v>1041</v>
      </c>
      <c r="F150" s="759">
        <v>683094113</v>
      </c>
      <c r="G150" s="759">
        <v>683094113</v>
      </c>
      <c r="H150" s="759">
        <v>88528.01</v>
      </c>
      <c r="I150" s="759">
        <v>7716.1354129613901</v>
      </c>
      <c r="J150" s="477" t="s">
        <v>100</v>
      </c>
      <c r="N150" s="476" t="str">
        <f>+E150</f>
        <v>GS</v>
      </c>
      <c r="T150" s="264" t="str">
        <f t="shared" si="11"/>
        <v>1</v>
      </c>
      <c r="U150" s="483">
        <f t="shared" si="12"/>
        <v>683094113</v>
      </c>
    </row>
    <row r="151" spans="1:21" s="521" customFormat="1" ht="15" customHeight="1">
      <c r="A151" s="264" t="s">
        <v>764</v>
      </c>
      <c r="B151" s="755"/>
      <c r="C151" s="756" t="s">
        <v>1445</v>
      </c>
      <c r="D151" s="757" t="s">
        <v>857</v>
      </c>
      <c r="E151" s="757" t="s">
        <v>1041</v>
      </c>
      <c r="F151" s="759">
        <v>918239060</v>
      </c>
      <c r="G151" s="759">
        <v>918239060</v>
      </c>
      <c r="H151" s="759">
        <v>119062.9</v>
      </c>
      <c r="I151" s="759">
        <v>7712.2181636765108</v>
      </c>
      <c r="J151" s="477" t="s">
        <v>103</v>
      </c>
      <c r="K151" s="264"/>
      <c r="L151" s="264"/>
      <c r="T151" s="521" t="str">
        <f t="shared" si="11"/>
        <v>1</v>
      </c>
      <c r="U151" s="523">
        <f t="shared" si="12"/>
        <v>918239060</v>
      </c>
    </row>
    <row r="152" spans="1:21" s="524" customFormat="1" ht="15" customHeight="1">
      <c r="A152" s="264" t="s">
        <v>764</v>
      </c>
      <c r="B152" s="755"/>
      <c r="C152" s="756" t="s">
        <v>1446</v>
      </c>
      <c r="D152" s="757" t="s">
        <v>859</v>
      </c>
      <c r="E152" s="757" t="s">
        <v>1041</v>
      </c>
      <c r="F152" s="759">
        <v>36179280</v>
      </c>
      <c r="G152" s="759">
        <v>36179280</v>
      </c>
      <c r="H152" s="759">
        <v>4708.6400000000003</v>
      </c>
      <c r="I152" s="759">
        <v>7683.594413673587</v>
      </c>
      <c r="J152" s="477" t="s">
        <v>191</v>
      </c>
      <c r="K152" s="264"/>
      <c r="L152" s="264"/>
      <c r="N152" s="525" t="str">
        <f>+E152</f>
        <v>GS</v>
      </c>
      <c r="T152" s="524" t="str">
        <f t="shared" si="11"/>
        <v>1</v>
      </c>
      <c r="U152" s="526">
        <f t="shared" si="12"/>
        <v>36179280</v>
      </c>
    </row>
    <row r="153" spans="1:21" s="264" customFormat="1" ht="15" customHeight="1">
      <c r="A153" s="264" t="s">
        <v>764</v>
      </c>
      <c r="B153" s="755"/>
      <c r="C153" s="756" t="s">
        <v>1447</v>
      </c>
      <c r="D153" s="757" t="s">
        <v>860</v>
      </c>
      <c r="E153" s="757" t="s">
        <v>1041</v>
      </c>
      <c r="F153" s="758">
        <v>0</v>
      </c>
      <c r="G153" s="474">
        <v>0</v>
      </c>
      <c r="H153" s="759">
        <v>663.78000000000247</v>
      </c>
      <c r="I153" s="759">
        <v>0</v>
      </c>
      <c r="T153" s="264" t="str">
        <f t="shared" si="11"/>
        <v>1</v>
      </c>
      <c r="U153" s="483">
        <f t="shared" si="12"/>
        <v>0</v>
      </c>
    </row>
    <row r="154" spans="1:21" s="264" customFormat="1" ht="15" customHeight="1">
      <c r="A154" s="264" t="s">
        <v>764</v>
      </c>
      <c r="B154" s="755"/>
      <c r="C154" s="756" t="s">
        <v>1814</v>
      </c>
      <c r="D154" s="757" t="s">
        <v>1815</v>
      </c>
      <c r="E154" s="757" t="s">
        <v>1041</v>
      </c>
      <c r="F154" s="759">
        <v>32110370</v>
      </c>
      <c r="G154" s="759">
        <v>32110370</v>
      </c>
      <c r="H154" s="759">
        <v>4095</v>
      </c>
      <c r="I154" s="759">
        <v>7841.3601953601956</v>
      </c>
      <c r="J154" s="477" t="s">
        <v>102</v>
      </c>
      <c r="T154" s="264" t="str">
        <f t="shared" si="11"/>
        <v>1</v>
      </c>
      <c r="U154" s="483">
        <f t="shared" si="12"/>
        <v>32110370</v>
      </c>
    </row>
    <row r="155" spans="1:21" s="524" customFormat="1" ht="15" customHeight="1">
      <c r="A155" s="264" t="s">
        <v>764</v>
      </c>
      <c r="B155" s="755"/>
      <c r="C155" s="756" t="s">
        <v>1448</v>
      </c>
      <c r="D155" s="757" t="s">
        <v>862</v>
      </c>
      <c r="E155" s="757" t="s">
        <v>1041</v>
      </c>
      <c r="F155" s="759">
        <v>-27399978</v>
      </c>
      <c r="G155" s="759">
        <v>-27399978</v>
      </c>
      <c r="H155" s="759">
        <v>-3527.15</v>
      </c>
      <c r="I155" s="759">
        <v>7768.3052889726832</v>
      </c>
      <c r="J155" s="477" t="s">
        <v>191</v>
      </c>
      <c r="K155" s="264"/>
      <c r="L155" s="264"/>
      <c r="N155" s="525" t="str">
        <f t="shared" ref="N155:N158" si="16">+E155</f>
        <v>GS</v>
      </c>
      <c r="T155" s="524" t="str">
        <f t="shared" si="11"/>
        <v>1</v>
      </c>
      <c r="U155" s="526">
        <f t="shared" si="12"/>
        <v>-27399978</v>
      </c>
    </row>
    <row r="156" spans="1:21" s="264" customFormat="1" ht="15" customHeight="1">
      <c r="A156" s="264" t="s">
        <v>764</v>
      </c>
      <c r="B156" s="755"/>
      <c r="C156" s="756" t="s">
        <v>1761</v>
      </c>
      <c r="D156" s="757" t="s">
        <v>861</v>
      </c>
      <c r="E156" s="757" t="s">
        <v>1041</v>
      </c>
      <c r="F156" s="759">
        <v>-463435089</v>
      </c>
      <c r="G156" s="759">
        <v>-463435089</v>
      </c>
      <c r="H156" s="759">
        <v>-59943.82</v>
      </c>
      <c r="I156" s="759">
        <v>7731.1570900886863</v>
      </c>
      <c r="J156" s="477" t="s">
        <v>191</v>
      </c>
      <c r="N156" s="476" t="str">
        <f t="shared" si="16"/>
        <v>GS</v>
      </c>
      <c r="T156" s="264" t="str">
        <f t="shared" si="11"/>
        <v>1</v>
      </c>
      <c r="U156" s="483">
        <f t="shared" si="12"/>
        <v>-463435089</v>
      </c>
    </row>
    <row r="157" spans="1:21" s="521" customFormat="1" ht="15" customHeight="1">
      <c r="A157" s="264" t="s">
        <v>764</v>
      </c>
      <c r="B157" s="755"/>
      <c r="C157" s="756" t="s">
        <v>1449</v>
      </c>
      <c r="D157" s="757" t="s">
        <v>864</v>
      </c>
      <c r="E157" s="757" t="s">
        <v>1041</v>
      </c>
      <c r="F157" s="759">
        <v>-918239057</v>
      </c>
      <c r="G157" s="759">
        <v>-918239057</v>
      </c>
      <c r="H157" s="759">
        <v>-118945.01</v>
      </c>
      <c r="I157" s="759">
        <v>7719.8619513336462</v>
      </c>
      <c r="J157" s="477" t="s">
        <v>191</v>
      </c>
      <c r="K157" s="264"/>
      <c r="L157" s="264"/>
      <c r="N157" s="522" t="str">
        <f t="shared" si="16"/>
        <v>GS</v>
      </c>
      <c r="T157" s="521" t="str">
        <f t="shared" si="11"/>
        <v>1</v>
      </c>
      <c r="U157" s="523">
        <f t="shared" si="12"/>
        <v>-918239057</v>
      </c>
    </row>
    <row r="158" spans="1:21" s="524" customFormat="1" ht="15" customHeight="1">
      <c r="A158" s="264" t="s">
        <v>764</v>
      </c>
      <c r="B158" s="755"/>
      <c r="C158" s="756" t="s">
        <v>1450</v>
      </c>
      <c r="D158" s="757" t="s">
        <v>863</v>
      </c>
      <c r="E158" s="757" t="s">
        <v>1041</v>
      </c>
      <c r="F158" s="759">
        <v>-36179294</v>
      </c>
      <c r="G158" s="759">
        <v>-36179294</v>
      </c>
      <c r="H158" s="759">
        <v>-4708.6400000000003</v>
      </c>
      <c r="I158" s="759">
        <v>7683.5973869312575</v>
      </c>
      <c r="J158" s="477" t="s">
        <v>191</v>
      </c>
      <c r="K158" s="264"/>
      <c r="L158" s="264"/>
      <c r="N158" s="525" t="str">
        <f t="shared" si="16"/>
        <v>GS</v>
      </c>
      <c r="T158" s="524" t="str">
        <f t="shared" si="11"/>
        <v>1</v>
      </c>
      <c r="U158" s="526">
        <f t="shared" si="12"/>
        <v>-36179294</v>
      </c>
    </row>
    <row r="159" spans="1:21" s="264" customFormat="1" ht="15" customHeight="1">
      <c r="A159" s="264" t="s">
        <v>764</v>
      </c>
      <c r="B159" s="755"/>
      <c r="C159" s="756" t="s">
        <v>763</v>
      </c>
      <c r="D159" s="757" t="s">
        <v>78</v>
      </c>
      <c r="E159" s="757" t="s">
        <v>1035</v>
      </c>
      <c r="F159" s="759"/>
      <c r="G159" s="759">
        <v>158649187916</v>
      </c>
      <c r="H159" s="759">
        <v>20571253.969999995</v>
      </c>
      <c r="I159" s="759"/>
      <c r="J159" s="859">
        <f>+G159-BG!D68</f>
        <v>127378493.72729492</v>
      </c>
      <c r="T159" s="264" t="str">
        <f t="shared" si="11"/>
        <v>1</v>
      </c>
      <c r="U159" s="483">
        <f t="shared" si="12"/>
        <v>158649187916</v>
      </c>
    </row>
    <row r="160" spans="1:21" s="264" customFormat="1" ht="15" customHeight="1">
      <c r="A160" s="264" t="s">
        <v>764</v>
      </c>
      <c r="B160" s="755"/>
      <c r="C160" s="756" t="s">
        <v>1451</v>
      </c>
      <c r="D160" s="757" t="s">
        <v>1099</v>
      </c>
      <c r="E160" s="757" t="s">
        <v>1041</v>
      </c>
      <c r="F160" s="759">
        <v>-216304004</v>
      </c>
      <c r="G160" s="759">
        <v>-216304004</v>
      </c>
      <c r="H160" s="759">
        <v>-134287.56000000238</v>
      </c>
      <c r="I160" s="759">
        <v>1610.7523585952129</v>
      </c>
      <c r="J160" s="477" t="s">
        <v>199</v>
      </c>
      <c r="L160" s="264" t="s">
        <v>200</v>
      </c>
      <c r="N160" s="476" t="str">
        <f>+E160</f>
        <v>GS</v>
      </c>
      <c r="T160" s="264" t="str">
        <f t="shared" si="11"/>
        <v>2</v>
      </c>
      <c r="U160" s="483">
        <f t="shared" si="12"/>
        <v>-216304004</v>
      </c>
    </row>
    <row r="161" spans="1:21" s="264" customFormat="1" ht="15" customHeight="1">
      <c r="A161" s="264" t="s">
        <v>764</v>
      </c>
      <c r="B161" s="755"/>
      <c r="C161" s="756" t="s">
        <v>1452</v>
      </c>
      <c r="D161" s="757" t="s">
        <v>1100</v>
      </c>
      <c r="E161" s="757" t="s">
        <v>1043</v>
      </c>
      <c r="F161" s="759">
        <v>-15096.759999990463</v>
      </c>
      <c r="G161" s="759">
        <v>-118226652</v>
      </c>
      <c r="H161" s="759">
        <v>-15096.759999990463</v>
      </c>
      <c r="I161" s="759">
        <v>7831.2599524715688</v>
      </c>
      <c r="J161" s="477" t="s">
        <v>199</v>
      </c>
      <c r="K161" s="264" t="s">
        <v>193</v>
      </c>
      <c r="L161" s="264" t="s">
        <v>201</v>
      </c>
      <c r="N161" s="476" t="str">
        <f>+E161</f>
        <v>U$S</v>
      </c>
      <c r="T161" s="264" t="str">
        <f t="shared" si="11"/>
        <v>2</v>
      </c>
      <c r="U161" s="483">
        <f t="shared" si="12"/>
        <v>-118226652</v>
      </c>
    </row>
    <row r="162" spans="1:21" s="264" customFormat="1" ht="15" customHeight="1">
      <c r="A162" s="264" t="s">
        <v>764</v>
      </c>
      <c r="B162" s="755"/>
      <c r="C162" s="756" t="s">
        <v>1453</v>
      </c>
      <c r="D162" s="757" t="s">
        <v>1101</v>
      </c>
      <c r="E162" s="757" t="s">
        <v>1041</v>
      </c>
      <c r="F162" s="759">
        <v>-6000000</v>
      </c>
      <c r="G162" s="759">
        <v>-6000000</v>
      </c>
      <c r="H162" s="759">
        <v>-1335.96</v>
      </c>
      <c r="I162" s="759">
        <v>4491.1524297134647</v>
      </c>
      <c r="J162" s="477" t="s">
        <v>199</v>
      </c>
      <c r="L162" s="264" t="s">
        <v>200</v>
      </c>
      <c r="N162" s="476" t="str">
        <f>+E162</f>
        <v>GS</v>
      </c>
      <c r="T162" s="264" t="str">
        <f t="shared" si="11"/>
        <v>2</v>
      </c>
      <c r="U162" s="483">
        <f t="shared" si="12"/>
        <v>-6000000</v>
      </c>
    </row>
    <row r="163" spans="1:21" s="264" customFormat="1" ht="15" customHeight="1">
      <c r="A163" s="264" t="s">
        <v>764</v>
      </c>
      <c r="B163" s="755"/>
      <c r="C163" s="756" t="s">
        <v>1454</v>
      </c>
      <c r="D163" s="757" t="s">
        <v>1102</v>
      </c>
      <c r="E163" s="757" t="s">
        <v>1043</v>
      </c>
      <c r="F163" s="758">
        <v>0</v>
      </c>
      <c r="G163" s="474">
        <v>0</v>
      </c>
      <c r="H163" s="759">
        <v>0</v>
      </c>
      <c r="I163" s="759">
        <v>0</v>
      </c>
      <c r="T163" s="264" t="str">
        <f t="shared" si="11"/>
        <v>2</v>
      </c>
      <c r="U163" s="483">
        <f t="shared" si="12"/>
        <v>0</v>
      </c>
    </row>
    <row r="164" spans="1:21" s="264" customFormat="1" ht="15" customHeight="1">
      <c r="A164" s="264" t="s">
        <v>764</v>
      </c>
      <c r="B164" s="755"/>
      <c r="C164" s="756" t="s">
        <v>1455</v>
      </c>
      <c r="D164" s="757" t="s">
        <v>1103</v>
      </c>
      <c r="E164" s="757" t="s">
        <v>1043</v>
      </c>
      <c r="F164" s="758">
        <v>0</v>
      </c>
      <c r="G164" s="474">
        <v>0</v>
      </c>
      <c r="H164" s="759">
        <v>0</v>
      </c>
      <c r="I164" s="759">
        <v>0</v>
      </c>
      <c r="N164" s="476" t="str">
        <f>+E164</f>
        <v>U$S</v>
      </c>
      <c r="T164" s="264" t="str">
        <f t="shared" si="11"/>
        <v>2</v>
      </c>
      <c r="U164" s="483">
        <f t="shared" si="12"/>
        <v>0</v>
      </c>
    </row>
    <row r="165" spans="1:21" s="264" customFormat="1" ht="15" customHeight="1">
      <c r="A165" s="264" t="s">
        <v>764</v>
      </c>
      <c r="B165" s="755"/>
      <c r="C165" s="756" t="s">
        <v>1456</v>
      </c>
      <c r="D165" s="757" t="s">
        <v>1104</v>
      </c>
      <c r="E165" s="757" t="s">
        <v>1041</v>
      </c>
      <c r="F165" s="758">
        <v>0</v>
      </c>
      <c r="G165" s="474">
        <v>0</v>
      </c>
      <c r="H165" s="759">
        <v>495.05000000000291</v>
      </c>
      <c r="I165" s="759">
        <v>0</v>
      </c>
      <c r="T165" s="264" t="str">
        <f t="shared" si="11"/>
        <v>2</v>
      </c>
      <c r="U165" s="483">
        <f t="shared" si="12"/>
        <v>0</v>
      </c>
    </row>
    <row r="166" spans="1:21" s="264" customFormat="1" ht="15" customHeight="1">
      <c r="A166" s="264" t="s">
        <v>764</v>
      </c>
      <c r="B166" s="755"/>
      <c r="C166" s="756" t="s">
        <v>1457</v>
      </c>
      <c r="D166" s="757" t="s">
        <v>109</v>
      </c>
      <c r="E166" s="757" t="s">
        <v>1043</v>
      </c>
      <c r="F166" s="758">
        <v>0</v>
      </c>
      <c r="G166" s="474">
        <v>0</v>
      </c>
      <c r="H166" s="759">
        <v>0</v>
      </c>
      <c r="I166" s="759">
        <v>0</v>
      </c>
      <c r="N166" s="476" t="str">
        <f>+E166</f>
        <v>U$S</v>
      </c>
      <c r="T166" s="264" t="str">
        <f t="shared" si="11"/>
        <v>2</v>
      </c>
      <c r="U166" s="483">
        <f t="shared" si="12"/>
        <v>0</v>
      </c>
    </row>
    <row r="167" spans="1:21" s="508" customFormat="1" ht="15" customHeight="1">
      <c r="A167" s="508" t="s">
        <v>764</v>
      </c>
      <c r="B167" s="755"/>
      <c r="C167" s="768" t="s">
        <v>1816</v>
      </c>
      <c r="D167" s="769" t="s">
        <v>198</v>
      </c>
      <c r="E167" s="769" t="s">
        <v>1041</v>
      </c>
      <c r="F167" s="770">
        <v>-213378136</v>
      </c>
      <c r="G167" s="770">
        <v>-213378136</v>
      </c>
      <c r="H167" s="770">
        <v>-27282.94000000041</v>
      </c>
      <c r="I167" s="770">
        <v>7820.93630671756</v>
      </c>
      <c r="J167" s="771" t="s">
        <v>198</v>
      </c>
      <c r="O167" s="772">
        <f>-(193182985/2)</f>
        <v>-96591492.5</v>
      </c>
      <c r="P167" s="776">
        <f>+F167-O167</f>
        <v>-116786643.5</v>
      </c>
      <c r="T167" s="508" t="str">
        <f t="shared" si="11"/>
        <v>2</v>
      </c>
      <c r="U167" s="510">
        <f t="shared" si="12"/>
        <v>-213378136</v>
      </c>
    </row>
    <row r="168" spans="1:21" s="508" customFormat="1" ht="15" customHeight="1">
      <c r="A168" s="508" t="s">
        <v>764</v>
      </c>
      <c r="B168" s="755"/>
      <c r="C168" s="768" t="s">
        <v>1458</v>
      </c>
      <c r="D168" s="769" t="s">
        <v>1105</v>
      </c>
      <c r="E168" s="769" t="s">
        <v>1043</v>
      </c>
      <c r="F168" s="770">
        <v>-11115.67</v>
      </c>
      <c r="G168" s="770">
        <v>-87049702</v>
      </c>
      <c r="H168" s="770">
        <v>-11115.67</v>
      </c>
      <c r="I168" s="770">
        <v>7831.2600140162494</v>
      </c>
      <c r="J168" s="771" t="s">
        <v>198</v>
      </c>
      <c r="K168" s="508" t="s">
        <v>1889</v>
      </c>
      <c r="L168" s="508" t="s">
        <v>728</v>
      </c>
      <c r="N168" s="509" t="str">
        <f>+E168</f>
        <v>U$S</v>
      </c>
      <c r="O168" s="508">
        <f>+F168/2</f>
        <v>-5557.835</v>
      </c>
      <c r="P168" s="776">
        <f>+F168-O168</f>
        <v>-5557.835</v>
      </c>
      <c r="T168" s="508" t="str">
        <f t="shared" si="11"/>
        <v>2</v>
      </c>
      <c r="U168" s="510">
        <f t="shared" si="12"/>
        <v>-87049702</v>
      </c>
    </row>
    <row r="169" spans="1:21" s="264" customFormat="1" ht="15" customHeight="1">
      <c r="A169" s="264" t="s">
        <v>764</v>
      </c>
      <c r="B169" s="755"/>
      <c r="C169" s="756" t="s">
        <v>1459</v>
      </c>
      <c r="D169" s="757" t="s">
        <v>1106</v>
      </c>
      <c r="E169" s="757" t="s">
        <v>1043</v>
      </c>
      <c r="F169" s="758">
        <v>0</v>
      </c>
      <c r="G169" s="474">
        <v>1</v>
      </c>
      <c r="H169" s="759">
        <v>0</v>
      </c>
      <c r="I169" s="759">
        <v>0</v>
      </c>
      <c r="J169" s="264" t="s">
        <v>204</v>
      </c>
      <c r="T169" s="264" t="str">
        <f t="shared" si="11"/>
        <v>2</v>
      </c>
      <c r="U169" s="483">
        <f t="shared" si="12"/>
        <v>1</v>
      </c>
    </row>
    <row r="170" spans="1:21" s="264" customFormat="1" ht="15" customHeight="1">
      <c r="A170" s="264" t="s">
        <v>764</v>
      </c>
      <c r="B170" s="755"/>
      <c r="C170" s="756" t="s">
        <v>1460</v>
      </c>
      <c r="D170" s="757" t="s">
        <v>826</v>
      </c>
      <c r="E170" s="757" t="s">
        <v>1041</v>
      </c>
      <c r="F170" s="759">
        <v>-85432782</v>
      </c>
      <c r="G170" s="759">
        <v>-85432786</v>
      </c>
      <c r="H170" s="759">
        <v>-11251.840000000011</v>
      </c>
      <c r="I170" s="759">
        <v>7592.7835936166784</v>
      </c>
      <c r="J170" s="264" t="s">
        <v>204</v>
      </c>
      <c r="L170" s="264" t="s">
        <v>1772</v>
      </c>
      <c r="N170" s="476" t="str">
        <f t="shared" ref="N170:N171" si="17">+E170</f>
        <v>GS</v>
      </c>
      <c r="T170" s="264" t="str">
        <f t="shared" si="11"/>
        <v>2</v>
      </c>
      <c r="U170" s="483">
        <f t="shared" si="12"/>
        <v>-85432786</v>
      </c>
    </row>
    <row r="171" spans="1:21" s="264" customFormat="1" ht="15" customHeight="1">
      <c r="A171" s="264" t="s">
        <v>764</v>
      </c>
      <c r="B171" s="755">
        <v>2140104</v>
      </c>
      <c r="C171" s="756" t="s">
        <v>1461</v>
      </c>
      <c r="D171" s="757" t="s">
        <v>1107</v>
      </c>
      <c r="E171" s="757" t="s">
        <v>1043</v>
      </c>
      <c r="F171" s="758">
        <v>0</v>
      </c>
      <c r="G171" s="474">
        <v>0</v>
      </c>
      <c r="H171" s="759">
        <v>0</v>
      </c>
      <c r="I171" s="759">
        <v>0</v>
      </c>
      <c r="J171" s="264" t="s">
        <v>204</v>
      </c>
      <c r="L171" s="264" t="s">
        <v>1772</v>
      </c>
      <c r="N171" s="476" t="str">
        <f t="shared" si="17"/>
        <v>U$S</v>
      </c>
      <c r="T171" s="264" t="str">
        <f t="shared" si="11"/>
        <v>2</v>
      </c>
      <c r="U171" s="483">
        <f t="shared" si="12"/>
        <v>0</v>
      </c>
    </row>
    <row r="172" spans="1:21" s="264" customFormat="1" ht="15" customHeight="1">
      <c r="A172" s="264" t="s">
        <v>764</v>
      </c>
      <c r="B172" s="755">
        <v>2140105</v>
      </c>
      <c r="C172" s="756" t="s">
        <v>1462</v>
      </c>
      <c r="D172" s="757" t="s">
        <v>1108</v>
      </c>
      <c r="E172" s="757" t="s">
        <v>1041</v>
      </c>
      <c r="F172" s="759">
        <v>-1989173</v>
      </c>
      <c r="G172" s="759">
        <v>-1989167</v>
      </c>
      <c r="H172" s="759">
        <v>-410.30000000000291</v>
      </c>
      <c r="I172" s="759">
        <v>4848.0786985132427</v>
      </c>
      <c r="J172" s="264" t="s">
        <v>204</v>
      </c>
      <c r="L172" s="264" t="s">
        <v>1772</v>
      </c>
      <c r="T172" s="264" t="str">
        <f t="shared" si="11"/>
        <v>2</v>
      </c>
      <c r="U172" s="483">
        <f t="shared" si="12"/>
        <v>-1989167</v>
      </c>
    </row>
    <row r="173" spans="1:21" s="264" customFormat="1" ht="15" customHeight="1">
      <c r="A173" s="264" t="s">
        <v>764</v>
      </c>
      <c r="B173" s="755">
        <v>2140107</v>
      </c>
      <c r="C173" s="756" t="s">
        <v>1463</v>
      </c>
      <c r="D173" s="757" t="s">
        <v>1109</v>
      </c>
      <c r="E173" s="757" t="s">
        <v>1043</v>
      </c>
      <c r="F173" s="758">
        <v>0</v>
      </c>
      <c r="G173" s="474">
        <v>0</v>
      </c>
      <c r="H173" s="759">
        <v>0</v>
      </c>
      <c r="I173" s="759">
        <v>0</v>
      </c>
      <c r="J173" s="264" t="s">
        <v>204</v>
      </c>
      <c r="L173" s="264" t="s">
        <v>1772</v>
      </c>
      <c r="N173" s="476" t="str">
        <f>+E173</f>
        <v>U$S</v>
      </c>
      <c r="T173" s="264" t="str">
        <f t="shared" si="11"/>
        <v>2</v>
      </c>
      <c r="U173" s="483">
        <f t="shared" si="12"/>
        <v>0</v>
      </c>
    </row>
    <row r="174" spans="1:21" s="264" customFormat="1" ht="15" customHeight="1">
      <c r="A174" s="264" t="s">
        <v>764</v>
      </c>
      <c r="B174" s="755">
        <v>2140108</v>
      </c>
      <c r="C174" s="756" t="s">
        <v>1817</v>
      </c>
      <c r="D174" s="757" t="s">
        <v>1818</v>
      </c>
      <c r="E174" s="757" t="s">
        <v>1043</v>
      </c>
      <c r="F174" s="758">
        <v>-5.4500000000000455</v>
      </c>
      <c r="G174" s="474">
        <v>-42681</v>
      </c>
      <c r="H174" s="759">
        <v>-5.4400000000000546</v>
      </c>
      <c r="I174" s="759">
        <v>7845.7720588234506</v>
      </c>
      <c r="J174" s="264" t="s">
        <v>204</v>
      </c>
      <c r="K174" s="264" t="s">
        <v>438</v>
      </c>
      <c r="L174" s="264" t="s">
        <v>1772</v>
      </c>
      <c r="N174" s="476" t="str">
        <f>+E174</f>
        <v>U$S</v>
      </c>
      <c r="T174" s="264" t="str">
        <f t="shared" si="11"/>
        <v>2</v>
      </c>
      <c r="U174" s="483">
        <f t="shared" si="12"/>
        <v>-42681</v>
      </c>
    </row>
    <row r="175" spans="1:21" s="264" customFormat="1" ht="15" customHeight="1">
      <c r="A175" s="264" t="s">
        <v>764</v>
      </c>
      <c r="B175" s="755">
        <v>2140201</v>
      </c>
      <c r="C175" s="756" t="s">
        <v>1819</v>
      </c>
      <c r="D175" s="757" t="s">
        <v>1820</v>
      </c>
      <c r="E175" s="757" t="s">
        <v>1041</v>
      </c>
      <c r="F175" s="759">
        <v>-23990</v>
      </c>
      <c r="G175" s="759">
        <v>-23990</v>
      </c>
      <c r="H175" s="759">
        <v>-3.5399999999999636</v>
      </c>
      <c r="I175" s="759">
        <v>6776.8361581921599</v>
      </c>
      <c r="J175" s="264" t="s">
        <v>204</v>
      </c>
      <c r="K175" s="264" t="s">
        <v>438</v>
      </c>
      <c r="L175" s="264" t="s">
        <v>1772</v>
      </c>
      <c r="N175" s="476" t="str">
        <f>+E175</f>
        <v>GS</v>
      </c>
      <c r="T175" s="264" t="str">
        <f t="shared" si="11"/>
        <v>2</v>
      </c>
      <c r="U175" s="483">
        <f t="shared" si="12"/>
        <v>-23990</v>
      </c>
    </row>
    <row r="176" spans="1:21" s="264" customFormat="1" ht="15" customHeight="1">
      <c r="B176" s="755"/>
      <c r="C176" s="756" t="s">
        <v>1464</v>
      </c>
      <c r="D176" s="757" t="s">
        <v>1110</v>
      </c>
      <c r="E176" s="757" t="s">
        <v>1041</v>
      </c>
      <c r="F176" s="758">
        <v>0</v>
      </c>
      <c r="G176" s="474">
        <v>0</v>
      </c>
      <c r="H176" s="759">
        <v>-54.68999999999869</v>
      </c>
      <c r="I176" s="759">
        <v>0</v>
      </c>
      <c r="J176" s="264" t="s">
        <v>204</v>
      </c>
      <c r="K176" s="264" t="s">
        <v>438</v>
      </c>
      <c r="L176" s="264" t="s">
        <v>1772</v>
      </c>
      <c r="T176" s="264" t="str">
        <f t="shared" si="11"/>
        <v>2</v>
      </c>
      <c r="U176" s="483">
        <f t="shared" si="12"/>
        <v>0</v>
      </c>
    </row>
    <row r="177" spans="1:21" s="264" customFormat="1" ht="15" customHeight="1">
      <c r="B177" s="755"/>
      <c r="C177" s="756" t="s">
        <v>1465</v>
      </c>
      <c r="D177" s="757" t="s">
        <v>1111</v>
      </c>
      <c r="E177" s="757" t="s">
        <v>1041</v>
      </c>
      <c r="F177" s="758">
        <v>0</v>
      </c>
      <c r="G177" s="474">
        <v>0</v>
      </c>
      <c r="H177" s="759">
        <v>-57.080000000001746</v>
      </c>
      <c r="I177" s="759">
        <v>2.1023126273365085E-3</v>
      </c>
      <c r="J177" s="264" t="s">
        <v>204</v>
      </c>
      <c r="K177" s="264" t="s">
        <v>438</v>
      </c>
      <c r="L177" s="264" t="s">
        <v>1772</v>
      </c>
      <c r="N177" s="476" t="str">
        <f>+E177</f>
        <v>GS</v>
      </c>
      <c r="T177" s="264" t="str">
        <f t="shared" si="11"/>
        <v>2</v>
      </c>
      <c r="U177" s="483">
        <f t="shared" si="12"/>
        <v>0</v>
      </c>
    </row>
    <row r="178" spans="1:21" s="264" customFormat="1" ht="15" customHeight="1">
      <c r="B178" s="755"/>
      <c r="C178" s="756" t="s">
        <v>1466</v>
      </c>
      <c r="D178" s="757" t="s">
        <v>827</v>
      </c>
      <c r="E178" s="757" t="s">
        <v>1043</v>
      </c>
      <c r="F178" s="758">
        <v>0</v>
      </c>
      <c r="G178" s="474">
        <v>0</v>
      </c>
      <c r="H178" s="759">
        <v>0</v>
      </c>
      <c r="I178" s="759">
        <v>0</v>
      </c>
      <c r="J178" s="264" t="s">
        <v>204</v>
      </c>
      <c r="K178" s="264" t="s">
        <v>438</v>
      </c>
      <c r="L178" s="264" t="s">
        <v>1772</v>
      </c>
      <c r="T178" s="264" t="str">
        <f t="shared" si="11"/>
        <v>2</v>
      </c>
      <c r="U178" s="483">
        <f t="shared" si="12"/>
        <v>0</v>
      </c>
    </row>
    <row r="179" spans="1:21" s="264" customFormat="1" ht="15" customHeight="1">
      <c r="A179" s="264" t="s">
        <v>764</v>
      </c>
      <c r="B179" s="755">
        <v>2140203</v>
      </c>
      <c r="C179" s="756" t="s">
        <v>1821</v>
      </c>
      <c r="D179" s="757" t="s">
        <v>1822</v>
      </c>
      <c r="E179" s="757" t="s">
        <v>1041</v>
      </c>
      <c r="F179" s="758">
        <v>0</v>
      </c>
      <c r="G179" s="474">
        <v>0</v>
      </c>
      <c r="H179" s="759">
        <v>0</v>
      </c>
      <c r="I179" s="759">
        <v>0</v>
      </c>
      <c r="J179" s="264" t="s">
        <v>204</v>
      </c>
      <c r="K179" s="264" t="s">
        <v>438</v>
      </c>
      <c r="L179" s="264" t="s">
        <v>1772</v>
      </c>
      <c r="N179" s="476" t="str">
        <f>+E179</f>
        <v>GS</v>
      </c>
      <c r="T179" s="264" t="str">
        <f t="shared" si="11"/>
        <v>2</v>
      </c>
      <c r="U179" s="483">
        <f t="shared" si="12"/>
        <v>0</v>
      </c>
    </row>
    <row r="180" spans="1:21" s="264" customFormat="1" ht="15" customHeight="1">
      <c r="A180" s="264" t="s">
        <v>764</v>
      </c>
      <c r="B180" s="755">
        <v>2140204</v>
      </c>
      <c r="C180" s="756" t="s">
        <v>1467</v>
      </c>
      <c r="D180" s="757" t="s">
        <v>1112</v>
      </c>
      <c r="E180" s="757" t="s">
        <v>1043</v>
      </c>
      <c r="F180" s="759">
        <v>-70.060000000000173</v>
      </c>
      <c r="G180" s="759">
        <v>-548658</v>
      </c>
      <c r="H180" s="759">
        <v>-70.060000000000173</v>
      </c>
      <c r="I180" s="759">
        <v>7831.2574935769198</v>
      </c>
      <c r="J180" s="264" t="s">
        <v>204</v>
      </c>
      <c r="K180" s="264" t="s">
        <v>438</v>
      </c>
      <c r="L180" s="264" t="s">
        <v>1772</v>
      </c>
      <c r="N180" s="476" t="str">
        <f>+E180</f>
        <v>U$S</v>
      </c>
      <c r="T180" s="264" t="str">
        <f t="shared" si="11"/>
        <v>2</v>
      </c>
      <c r="U180" s="483">
        <f t="shared" si="12"/>
        <v>-548658</v>
      </c>
    </row>
    <row r="181" spans="1:21" s="264" customFormat="1" ht="15" customHeight="1">
      <c r="A181" s="264" t="s">
        <v>764</v>
      </c>
      <c r="B181" s="755">
        <v>2140403</v>
      </c>
      <c r="C181" s="756" t="s">
        <v>1468</v>
      </c>
      <c r="D181" s="757" t="s">
        <v>1113</v>
      </c>
      <c r="E181" s="757" t="s">
        <v>1043</v>
      </c>
      <c r="F181" s="758">
        <v>0</v>
      </c>
      <c r="G181" s="474">
        <v>0</v>
      </c>
      <c r="H181" s="759">
        <v>0</v>
      </c>
      <c r="I181" s="759">
        <v>0</v>
      </c>
      <c r="J181" s="264" t="s">
        <v>204</v>
      </c>
      <c r="K181" s="264" t="s">
        <v>438</v>
      </c>
      <c r="L181" s="264" t="s">
        <v>1772</v>
      </c>
      <c r="N181" s="476" t="str">
        <f>+E181</f>
        <v>U$S</v>
      </c>
      <c r="T181" s="264" t="str">
        <f t="shared" si="11"/>
        <v>2</v>
      </c>
      <c r="U181" s="483">
        <f t="shared" si="12"/>
        <v>0</v>
      </c>
    </row>
    <row r="182" spans="1:21" s="264" customFormat="1" ht="15" customHeight="1">
      <c r="A182" s="264" t="s">
        <v>764</v>
      </c>
      <c r="B182" s="755">
        <v>2140404</v>
      </c>
      <c r="C182" s="756" t="s">
        <v>1469</v>
      </c>
      <c r="D182" s="757" t="s">
        <v>1114</v>
      </c>
      <c r="E182" s="757" t="s">
        <v>1043</v>
      </c>
      <c r="F182" s="759">
        <v>-2051274.7</v>
      </c>
      <c r="G182" s="759">
        <v>-16064065507</v>
      </c>
      <c r="H182" s="759">
        <v>-2051274.7</v>
      </c>
      <c r="I182" s="759">
        <v>7831.2599999405247</v>
      </c>
      <c r="J182" s="264" t="s">
        <v>204</v>
      </c>
      <c r="K182" s="264" t="s">
        <v>438</v>
      </c>
      <c r="L182" s="264" t="s">
        <v>1772</v>
      </c>
      <c r="N182" s="476" t="str">
        <f>+E182</f>
        <v>U$S</v>
      </c>
      <c r="T182" s="264" t="str">
        <f t="shared" si="11"/>
        <v>2</v>
      </c>
      <c r="U182" s="483">
        <f t="shared" si="12"/>
        <v>-16064065507</v>
      </c>
    </row>
    <row r="183" spans="1:21" s="488" customFormat="1" ht="15" customHeight="1">
      <c r="A183" s="264" t="s">
        <v>764</v>
      </c>
      <c r="B183" s="755">
        <v>2140407</v>
      </c>
      <c r="C183" s="756" t="s">
        <v>1470</v>
      </c>
      <c r="D183" s="757" t="s">
        <v>1319</v>
      </c>
      <c r="E183" s="757" t="s">
        <v>1041</v>
      </c>
      <c r="F183" s="758">
        <v>0</v>
      </c>
      <c r="G183" s="474">
        <v>-11</v>
      </c>
      <c r="H183" s="759">
        <v>-81486.269999995828</v>
      </c>
      <c r="I183" s="759">
        <v>1.3499206676168346E-4</v>
      </c>
      <c r="J183" s="264" t="s">
        <v>203</v>
      </c>
      <c r="K183" s="264"/>
      <c r="L183" s="264" t="s">
        <v>544</v>
      </c>
      <c r="N183" s="491" t="str">
        <f>+E183</f>
        <v>GS</v>
      </c>
      <c r="T183" s="488" t="str">
        <f t="shared" si="11"/>
        <v>2</v>
      </c>
      <c r="U183" s="489">
        <f t="shared" si="12"/>
        <v>-11</v>
      </c>
    </row>
    <row r="184" spans="1:21" s="488" customFormat="1" ht="15" customHeight="1">
      <c r="A184" s="264" t="s">
        <v>764</v>
      </c>
      <c r="B184" s="755">
        <v>2140408</v>
      </c>
      <c r="C184" s="756" t="s">
        <v>1471</v>
      </c>
      <c r="D184" s="757" t="s">
        <v>871</v>
      </c>
      <c r="E184" s="757" t="s">
        <v>1043</v>
      </c>
      <c r="F184" s="758">
        <v>0</v>
      </c>
      <c r="G184" s="474">
        <v>0</v>
      </c>
      <c r="H184" s="759">
        <v>0</v>
      </c>
      <c r="I184" s="759">
        <v>0</v>
      </c>
      <c r="J184" s="264" t="s">
        <v>203</v>
      </c>
      <c r="K184" s="264"/>
      <c r="L184" s="264" t="s">
        <v>544</v>
      </c>
      <c r="T184" s="488" t="str">
        <f t="shared" si="11"/>
        <v>2</v>
      </c>
      <c r="U184" s="489">
        <f t="shared" si="12"/>
        <v>0</v>
      </c>
    </row>
    <row r="185" spans="1:21" s="488" customFormat="1" ht="15" customHeight="1">
      <c r="A185" s="264" t="s">
        <v>764</v>
      </c>
      <c r="B185" s="755">
        <v>2140409</v>
      </c>
      <c r="C185" s="756" t="s">
        <v>1472</v>
      </c>
      <c r="D185" s="757" t="s">
        <v>1116</v>
      </c>
      <c r="E185" s="757" t="s">
        <v>1041</v>
      </c>
      <c r="F185" s="758">
        <v>0</v>
      </c>
      <c r="G185" s="474">
        <v>0</v>
      </c>
      <c r="H185" s="759">
        <v>-454.79000000000087</v>
      </c>
      <c r="I185" s="759">
        <v>0</v>
      </c>
      <c r="J185" s="264" t="s">
        <v>203</v>
      </c>
      <c r="K185" s="264"/>
      <c r="L185" s="264" t="s">
        <v>544</v>
      </c>
      <c r="N185" s="491" t="str">
        <f>+E185</f>
        <v>GS</v>
      </c>
      <c r="T185" s="488" t="str">
        <f t="shared" si="11"/>
        <v>2</v>
      </c>
      <c r="U185" s="489">
        <f t="shared" si="12"/>
        <v>0</v>
      </c>
    </row>
    <row r="186" spans="1:21" s="488" customFormat="1" ht="15" customHeight="1">
      <c r="A186" s="264" t="s">
        <v>764</v>
      </c>
      <c r="B186" s="755"/>
      <c r="C186" s="756" t="s">
        <v>1473</v>
      </c>
      <c r="D186" s="757" t="s">
        <v>872</v>
      </c>
      <c r="E186" s="757" t="s">
        <v>1043</v>
      </c>
      <c r="F186" s="758">
        <v>0</v>
      </c>
      <c r="G186" s="474">
        <v>0</v>
      </c>
      <c r="H186" s="759">
        <v>0</v>
      </c>
      <c r="I186" s="759">
        <v>0</v>
      </c>
      <c r="J186" s="264" t="s">
        <v>203</v>
      </c>
      <c r="K186" s="264"/>
      <c r="L186" s="264" t="s">
        <v>544</v>
      </c>
      <c r="T186" s="488" t="str">
        <f t="shared" si="11"/>
        <v>2</v>
      </c>
      <c r="U186" s="489">
        <f t="shared" si="12"/>
        <v>0</v>
      </c>
    </row>
    <row r="187" spans="1:21" s="488" customFormat="1" ht="15" customHeight="1">
      <c r="A187" s="264" t="s">
        <v>764</v>
      </c>
      <c r="B187" s="755" t="s">
        <v>892</v>
      </c>
      <c r="C187" s="756" t="s">
        <v>1474</v>
      </c>
      <c r="D187" s="757" t="s">
        <v>1117</v>
      </c>
      <c r="E187" s="757" t="s">
        <v>1041</v>
      </c>
      <c r="F187" s="759">
        <v>-11003474017</v>
      </c>
      <c r="G187" s="759">
        <v>-11003474017</v>
      </c>
      <c r="H187" s="759">
        <v>-1449314.25</v>
      </c>
      <c r="I187" s="759">
        <v>7592.1933542018232</v>
      </c>
      <c r="J187" s="264" t="s">
        <v>203</v>
      </c>
      <c r="K187" s="264"/>
      <c r="L187" s="264" t="s">
        <v>544</v>
      </c>
      <c r="N187" s="491" t="str">
        <f>+E187</f>
        <v>GS</v>
      </c>
      <c r="T187" s="488" t="str">
        <f t="shared" si="11"/>
        <v>2</v>
      </c>
      <c r="U187" s="489">
        <f t="shared" si="12"/>
        <v>-11003474017</v>
      </c>
    </row>
    <row r="188" spans="1:21" s="492" customFormat="1" ht="15" customHeight="1">
      <c r="A188" s="470" t="s">
        <v>764</v>
      </c>
      <c r="B188" s="755" t="s">
        <v>894</v>
      </c>
      <c r="C188" s="760" t="s">
        <v>1475</v>
      </c>
      <c r="D188" s="735" t="s">
        <v>873</v>
      </c>
      <c r="E188" s="735" t="s">
        <v>1043</v>
      </c>
      <c r="F188" s="736">
        <v>-1186115.7800000012</v>
      </c>
      <c r="G188" s="736">
        <v>-9317129505</v>
      </c>
      <c r="H188" s="736">
        <v>-1186116.4900000095</v>
      </c>
      <c r="I188" s="736">
        <v>7855.1555290407732</v>
      </c>
      <c r="J188" s="470" t="s">
        <v>203</v>
      </c>
      <c r="K188" s="470" t="s">
        <v>203</v>
      </c>
      <c r="L188" s="264" t="s">
        <v>544</v>
      </c>
      <c r="N188" s="494" t="str">
        <f>+E188</f>
        <v>U$S</v>
      </c>
      <c r="T188" s="492" t="str">
        <f t="shared" si="11"/>
        <v>2</v>
      </c>
      <c r="U188" s="495">
        <f t="shared" si="12"/>
        <v>-9317129505</v>
      </c>
    </row>
    <row r="189" spans="1:21" s="488" customFormat="1" ht="15" customHeight="1">
      <c r="A189" s="264" t="s">
        <v>764</v>
      </c>
      <c r="B189" s="755">
        <v>2140419</v>
      </c>
      <c r="C189" s="756" t="s">
        <v>1476</v>
      </c>
      <c r="D189" s="757" t="s">
        <v>1118</v>
      </c>
      <c r="E189" s="757" t="s">
        <v>1041</v>
      </c>
      <c r="F189" s="759">
        <v>-1201596493</v>
      </c>
      <c r="G189" s="759">
        <v>-1201596493</v>
      </c>
      <c r="H189" s="759">
        <v>-200404.8200000003</v>
      </c>
      <c r="I189" s="759">
        <v>5995.8462725597028</v>
      </c>
      <c r="J189" s="264" t="s">
        <v>203</v>
      </c>
      <c r="K189" s="264" t="s">
        <v>203</v>
      </c>
      <c r="L189" s="264" t="s">
        <v>544</v>
      </c>
      <c r="N189" s="491" t="str">
        <f>+E189</f>
        <v>GS</v>
      </c>
      <c r="T189" s="488" t="str">
        <f t="shared" si="11"/>
        <v>2</v>
      </c>
      <c r="U189" s="489">
        <f t="shared" si="12"/>
        <v>-1201596493</v>
      </c>
    </row>
    <row r="190" spans="1:21" s="488" customFormat="1" ht="15" customHeight="1">
      <c r="A190" s="264" t="s">
        <v>764</v>
      </c>
      <c r="B190" s="755">
        <v>2140421</v>
      </c>
      <c r="C190" s="756" t="s">
        <v>1477</v>
      </c>
      <c r="D190" s="757" t="s">
        <v>874</v>
      </c>
      <c r="E190" s="757" t="s">
        <v>1043</v>
      </c>
      <c r="F190" s="758">
        <v>0</v>
      </c>
      <c r="G190" s="474">
        <v>0</v>
      </c>
      <c r="H190" s="759">
        <v>0</v>
      </c>
      <c r="I190" s="759">
        <v>0</v>
      </c>
      <c r="J190" s="264" t="s">
        <v>203</v>
      </c>
      <c r="K190" s="264" t="s">
        <v>203</v>
      </c>
      <c r="L190" s="264" t="s">
        <v>544</v>
      </c>
      <c r="T190" s="488" t="str">
        <f t="shared" si="11"/>
        <v>2</v>
      </c>
      <c r="U190" s="489">
        <f t="shared" si="12"/>
        <v>0</v>
      </c>
    </row>
    <row r="191" spans="1:21" s="488" customFormat="1" ht="15" customHeight="1">
      <c r="A191" s="264" t="s">
        <v>764</v>
      </c>
      <c r="B191" s="755">
        <v>2140422</v>
      </c>
      <c r="C191" s="756" t="s">
        <v>1478</v>
      </c>
      <c r="D191" s="757" t="s">
        <v>1119</v>
      </c>
      <c r="E191" s="757" t="s">
        <v>1041</v>
      </c>
      <c r="F191" s="758">
        <v>0</v>
      </c>
      <c r="G191" s="474">
        <v>0</v>
      </c>
      <c r="H191" s="759">
        <v>0</v>
      </c>
      <c r="I191" s="759">
        <v>0</v>
      </c>
      <c r="J191" s="264" t="s">
        <v>203</v>
      </c>
      <c r="K191" s="264" t="s">
        <v>203</v>
      </c>
      <c r="L191" s="264" t="s">
        <v>544</v>
      </c>
      <c r="N191" s="491" t="str">
        <f>+E191</f>
        <v>GS</v>
      </c>
      <c r="T191" s="488" t="str">
        <f t="shared" si="11"/>
        <v>2</v>
      </c>
      <c r="U191" s="489">
        <f t="shared" si="12"/>
        <v>0</v>
      </c>
    </row>
    <row r="192" spans="1:21" s="488" customFormat="1" ht="15" customHeight="1">
      <c r="A192" s="264" t="s">
        <v>764</v>
      </c>
      <c r="B192" s="755">
        <v>2140423</v>
      </c>
      <c r="C192" s="756" t="s">
        <v>1479</v>
      </c>
      <c r="D192" s="757" t="s">
        <v>1120</v>
      </c>
      <c r="E192" s="757" t="s">
        <v>1043</v>
      </c>
      <c r="F192" s="759">
        <v>-1800320.5500000003</v>
      </c>
      <c r="G192" s="759">
        <v>-14098778310</v>
      </c>
      <c r="H192" s="759">
        <v>-1800320.5500000003</v>
      </c>
      <c r="I192" s="759">
        <v>7831.2599998983496</v>
      </c>
      <c r="J192" s="264" t="s">
        <v>203</v>
      </c>
      <c r="K192" s="264" t="s">
        <v>203</v>
      </c>
      <c r="L192" s="264" t="s">
        <v>544</v>
      </c>
      <c r="N192" s="491" t="str">
        <f>+E192</f>
        <v>U$S</v>
      </c>
      <c r="T192" s="488" t="str">
        <f t="shared" si="11"/>
        <v>2</v>
      </c>
      <c r="U192" s="489">
        <f t="shared" si="12"/>
        <v>-14098778310</v>
      </c>
    </row>
    <row r="193" spans="1:21" s="493" customFormat="1" ht="15" customHeight="1">
      <c r="A193" s="479"/>
      <c r="B193" s="362" t="s">
        <v>897</v>
      </c>
      <c r="C193" s="756" t="s">
        <v>1823</v>
      </c>
      <c r="D193" s="757" t="s">
        <v>1824</v>
      </c>
      <c r="E193" s="757" t="s">
        <v>1041</v>
      </c>
      <c r="F193" s="758">
        <v>0</v>
      </c>
      <c r="G193" s="474">
        <v>0</v>
      </c>
      <c r="H193" s="759">
        <v>0</v>
      </c>
      <c r="I193" s="759">
        <v>0</v>
      </c>
      <c r="J193" s="264" t="s">
        <v>203</v>
      </c>
      <c r="K193" s="264" t="s">
        <v>203</v>
      </c>
      <c r="L193" s="264" t="s">
        <v>544</v>
      </c>
      <c r="N193" s="491" t="str">
        <f>+E193</f>
        <v>GS</v>
      </c>
      <c r="T193" s="488" t="str">
        <f t="shared" si="11"/>
        <v>2</v>
      </c>
      <c r="U193" s="489">
        <f t="shared" si="12"/>
        <v>0</v>
      </c>
    </row>
    <row r="194" spans="1:21" s="488" customFormat="1" ht="15" customHeight="1">
      <c r="A194" s="264" t="s">
        <v>764</v>
      </c>
      <c r="B194" s="755" t="s">
        <v>898</v>
      </c>
      <c r="C194" s="756" t="s">
        <v>1480</v>
      </c>
      <c r="D194" s="757" t="s">
        <v>1121</v>
      </c>
      <c r="E194" s="757" t="s">
        <v>1041</v>
      </c>
      <c r="F194" s="758">
        <v>0</v>
      </c>
      <c r="G194" s="474">
        <v>0</v>
      </c>
      <c r="H194" s="759">
        <v>0</v>
      </c>
      <c r="I194" s="759">
        <v>0</v>
      </c>
      <c r="J194" s="264" t="s">
        <v>203</v>
      </c>
      <c r="K194" s="264" t="s">
        <v>203</v>
      </c>
      <c r="L194" s="264" t="s">
        <v>544</v>
      </c>
      <c r="T194" s="488" t="str">
        <f t="shared" si="11"/>
        <v>2</v>
      </c>
      <c r="U194" s="489">
        <f t="shared" si="12"/>
        <v>0</v>
      </c>
    </row>
    <row r="195" spans="1:21" s="488" customFormat="1" ht="15" customHeight="1">
      <c r="A195" s="264" t="s">
        <v>764</v>
      </c>
      <c r="B195" s="755"/>
      <c r="C195" s="756" t="s">
        <v>1481</v>
      </c>
      <c r="D195" s="757" t="s">
        <v>1122</v>
      </c>
      <c r="E195" s="757" t="s">
        <v>1043</v>
      </c>
      <c r="F195" s="758">
        <v>0</v>
      </c>
      <c r="G195" s="474">
        <v>0</v>
      </c>
      <c r="H195" s="759">
        <v>0</v>
      </c>
      <c r="I195" s="759">
        <v>0</v>
      </c>
      <c r="J195" s="264" t="s">
        <v>203</v>
      </c>
      <c r="K195" s="264" t="s">
        <v>203</v>
      </c>
      <c r="L195" s="264" t="s">
        <v>544</v>
      </c>
      <c r="T195" s="488" t="str">
        <f t="shared" si="11"/>
        <v>2</v>
      </c>
      <c r="U195" s="489">
        <f t="shared" si="12"/>
        <v>0</v>
      </c>
    </row>
    <row r="196" spans="1:21" s="488" customFormat="1" ht="15" customHeight="1">
      <c r="A196" s="264" t="s">
        <v>764</v>
      </c>
      <c r="B196" s="755" t="s">
        <v>901</v>
      </c>
      <c r="C196" s="756" t="s">
        <v>1482</v>
      </c>
      <c r="D196" s="757" t="s">
        <v>874</v>
      </c>
      <c r="E196" s="757" t="s">
        <v>1043</v>
      </c>
      <c r="F196" s="758">
        <v>0</v>
      </c>
      <c r="G196" s="474">
        <v>0</v>
      </c>
      <c r="H196" s="759">
        <v>0</v>
      </c>
      <c r="I196" s="759">
        <v>0</v>
      </c>
      <c r="J196" s="264" t="s">
        <v>203</v>
      </c>
      <c r="K196" s="264" t="s">
        <v>203</v>
      </c>
      <c r="L196" s="264" t="s">
        <v>544</v>
      </c>
      <c r="N196" s="491" t="str">
        <f>+E196</f>
        <v>U$S</v>
      </c>
      <c r="T196" s="488" t="str">
        <f t="shared" si="11"/>
        <v>2</v>
      </c>
      <c r="U196" s="489">
        <f t="shared" si="12"/>
        <v>0</v>
      </c>
    </row>
    <row r="197" spans="1:21" s="488" customFormat="1" ht="15" customHeight="1">
      <c r="A197" s="264" t="s">
        <v>764</v>
      </c>
      <c r="B197" s="755" t="s">
        <v>903</v>
      </c>
      <c r="C197" s="756" t="s">
        <v>1483</v>
      </c>
      <c r="D197" s="757" t="s">
        <v>1123</v>
      </c>
      <c r="E197" s="757" t="s">
        <v>1041</v>
      </c>
      <c r="F197" s="758">
        <v>0</v>
      </c>
      <c r="G197" s="474">
        <v>-407</v>
      </c>
      <c r="H197" s="759">
        <v>1546.890000000014</v>
      </c>
      <c r="I197" s="759">
        <v>-0.26310855975537778</v>
      </c>
      <c r="J197" s="264" t="s">
        <v>203</v>
      </c>
      <c r="K197" s="264" t="s">
        <v>203</v>
      </c>
      <c r="L197" s="264" t="s">
        <v>545</v>
      </c>
      <c r="T197" s="488" t="str">
        <f t="shared" si="11"/>
        <v>2</v>
      </c>
      <c r="U197" s="489">
        <f t="shared" si="12"/>
        <v>-407</v>
      </c>
    </row>
    <row r="198" spans="1:21" s="493" customFormat="1" ht="15" customHeight="1">
      <c r="A198" s="479"/>
      <c r="B198" s="362">
        <v>31602</v>
      </c>
      <c r="C198" s="756" t="s">
        <v>1484</v>
      </c>
      <c r="D198" s="757" t="s">
        <v>1124</v>
      </c>
      <c r="E198" s="757" t="s">
        <v>1043</v>
      </c>
      <c r="F198" s="758">
        <v>0</v>
      </c>
      <c r="G198" s="474">
        <v>0</v>
      </c>
      <c r="H198" s="759">
        <v>0</v>
      </c>
      <c r="I198" s="759">
        <v>0</v>
      </c>
      <c r="J198" s="264" t="s">
        <v>203</v>
      </c>
      <c r="K198" s="264" t="s">
        <v>203</v>
      </c>
      <c r="L198" s="264" t="s">
        <v>545</v>
      </c>
      <c r="N198" s="491" t="str">
        <f t="shared" ref="N198:N201" si="18">+E198</f>
        <v>U$S</v>
      </c>
      <c r="T198" s="488" t="str">
        <f t="shared" si="11"/>
        <v>2</v>
      </c>
      <c r="U198" s="489">
        <f t="shared" si="12"/>
        <v>0</v>
      </c>
    </row>
    <row r="199" spans="1:21" s="493" customFormat="1" ht="15" customHeight="1">
      <c r="A199" s="479"/>
      <c r="B199" s="362"/>
      <c r="C199" s="7" t="s">
        <v>1485</v>
      </c>
      <c r="D199" s="7" t="s">
        <v>1125</v>
      </c>
      <c r="E199" s="757" t="s">
        <v>1041</v>
      </c>
      <c r="F199" s="758">
        <v>0</v>
      </c>
      <c r="G199" s="474">
        <v>0</v>
      </c>
      <c r="H199" s="759">
        <v>-0.10000000000013642</v>
      </c>
      <c r="I199" s="759">
        <v>0</v>
      </c>
      <c r="J199" s="264" t="s">
        <v>203</v>
      </c>
      <c r="K199" s="264" t="s">
        <v>203</v>
      </c>
      <c r="L199" s="264" t="s">
        <v>545</v>
      </c>
      <c r="N199" s="491"/>
      <c r="T199" s="488" t="str">
        <f t="shared" si="11"/>
        <v>2</v>
      </c>
      <c r="U199" s="489">
        <f t="shared" si="12"/>
        <v>0</v>
      </c>
    </row>
    <row r="200" spans="1:21" s="488" customFormat="1" ht="15" customHeight="1">
      <c r="A200" s="264"/>
      <c r="B200" s="755"/>
      <c r="C200" s="756" t="s">
        <v>1486</v>
      </c>
      <c r="D200" s="757" t="s">
        <v>876</v>
      </c>
      <c r="E200" s="757" t="s">
        <v>1043</v>
      </c>
      <c r="F200" s="759">
        <v>-41136.089999999997</v>
      </c>
      <c r="G200" s="759">
        <v>-322147417</v>
      </c>
      <c r="H200" s="759">
        <v>-41136.089999999997</v>
      </c>
      <c r="I200" s="759">
        <v>7831.2600123152206</v>
      </c>
      <c r="J200" s="264" t="s">
        <v>203</v>
      </c>
      <c r="K200" s="264" t="s">
        <v>203</v>
      </c>
      <c r="L200" s="264" t="s">
        <v>545</v>
      </c>
      <c r="N200" s="491" t="str">
        <f>+E200</f>
        <v>U$S</v>
      </c>
      <c r="T200" s="488" t="str">
        <f t="shared" si="11"/>
        <v>2</v>
      </c>
      <c r="U200" s="489">
        <f t="shared" si="12"/>
        <v>-322147417</v>
      </c>
    </row>
    <row r="201" spans="1:21" s="488" customFormat="1" ht="15" customHeight="1">
      <c r="A201" s="264"/>
      <c r="B201" s="755"/>
      <c r="C201" s="756" t="s">
        <v>1487</v>
      </c>
      <c r="D201" s="757" t="s">
        <v>1126</v>
      </c>
      <c r="E201" s="757" t="s">
        <v>1041</v>
      </c>
      <c r="F201" s="759">
        <v>-445477635</v>
      </c>
      <c r="G201" s="759">
        <v>-445477648</v>
      </c>
      <c r="H201" s="759">
        <v>-57356.86</v>
      </c>
      <c r="I201" s="759">
        <v>7766.7718829099076</v>
      </c>
      <c r="J201" s="264" t="s">
        <v>203</v>
      </c>
      <c r="K201" s="264" t="s">
        <v>203</v>
      </c>
      <c r="L201" s="264" t="s">
        <v>545</v>
      </c>
      <c r="N201" s="491" t="str">
        <f t="shared" si="18"/>
        <v>GS</v>
      </c>
      <c r="T201" s="488" t="str">
        <f t="shared" si="11"/>
        <v>2</v>
      </c>
      <c r="U201" s="489">
        <f t="shared" ref="U201:U260" si="19">+ROUND(G201,0)</f>
        <v>-445477648</v>
      </c>
    </row>
    <row r="202" spans="1:21" s="488" customFormat="1" ht="15" customHeight="1">
      <c r="A202" s="264"/>
      <c r="B202" s="755"/>
      <c r="C202" s="756" t="s">
        <v>1488</v>
      </c>
      <c r="D202" s="757" t="s">
        <v>875</v>
      </c>
      <c r="E202" s="757" t="s">
        <v>1043</v>
      </c>
      <c r="F202" s="759">
        <v>-1364.8499999999913</v>
      </c>
      <c r="G202" s="759">
        <v>-10688496</v>
      </c>
      <c r="H202" s="759">
        <v>-1364.4499999999971</v>
      </c>
      <c r="I202" s="759">
        <v>7833.5561068562556</v>
      </c>
      <c r="J202" s="264" t="s">
        <v>203</v>
      </c>
      <c r="K202" s="264" t="s">
        <v>203</v>
      </c>
      <c r="L202" s="264" t="s">
        <v>545</v>
      </c>
      <c r="N202" s="491" t="str">
        <f>+E202</f>
        <v>U$S</v>
      </c>
      <c r="T202" s="488" t="str">
        <f t="shared" ref="T202:T261" si="20">+LEFT(C202,1)</f>
        <v>2</v>
      </c>
      <c r="U202" s="489">
        <f t="shared" si="19"/>
        <v>-10688496</v>
      </c>
    </row>
    <row r="203" spans="1:21" s="488" customFormat="1" ht="15" customHeight="1">
      <c r="A203" s="264"/>
      <c r="B203" s="755"/>
      <c r="C203" s="756" t="s">
        <v>1489</v>
      </c>
      <c r="D203" s="757" t="s">
        <v>1127</v>
      </c>
      <c r="E203" s="757" t="s">
        <v>1041</v>
      </c>
      <c r="F203" s="759">
        <v>-1651400</v>
      </c>
      <c r="G203" s="759">
        <v>-1651410</v>
      </c>
      <c r="H203" s="759">
        <v>105.87999999999738</v>
      </c>
      <c r="I203" s="759">
        <v>-15596.996883264188</v>
      </c>
      <c r="J203" s="264" t="s">
        <v>203</v>
      </c>
      <c r="K203" s="264" t="s">
        <v>203</v>
      </c>
      <c r="L203" s="264" t="s">
        <v>545</v>
      </c>
      <c r="T203" s="488" t="str">
        <f t="shared" si="20"/>
        <v>2</v>
      </c>
      <c r="U203" s="489">
        <f t="shared" si="19"/>
        <v>-1651410</v>
      </c>
    </row>
    <row r="204" spans="1:21" s="488" customFormat="1" ht="15" customHeight="1">
      <c r="A204" s="264"/>
      <c r="B204" s="755"/>
      <c r="C204" s="756" t="s">
        <v>1490</v>
      </c>
      <c r="D204" s="757" t="s">
        <v>877</v>
      </c>
      <c r="E204" s="757" t="s">
        <v>1043</v>
      </c>
      <c r="F204" s="758">
        <v>0</v>
      </c>
      <c r="G204" s="474">
        <v>0</v>
      </c>
      <c r="H204" s="759">
        <v>0</v>
      </c>
      <c r="I204" s="759">
        <v>0</v>
      </c>
      <c r="J204" s="264" t="s">
        <v>203</v>
      </c>
      <c r="K204" s="264" t="s">
        <v>203</v>
      </c>
      <c r="L204" s="264" t="s">
        <v>545</v>
      </c>
      <c r="T204" s="488" t="str">
        <f t="shared" si="20"/>
        <v>2</v>
      </c>
      <c r="U204" s="489">
        <f t="shared" si="19"/>
        <v>0</v>
      </c>
    </row>
    <row r="205" spans="1:21" s="488" customFormat="1" ht="15" customHeight="1">
      <c r="A205" s="264"/>
      <c r="B205" s="755"/>
      <c r="C205" s="756" t="s">
        <v>1491</v>
      </c>
      <c r="D205" s="757" t="s">
        <v>1128</v>
      </c>
      <c r="E205" s="757" t="s">
        <v>1041</v>
      </c>
      <c r="F205" s="758">
        <v>0</v>
      </c>
      <c r="G205" s="474">
        <v>407</v>
      </c>
      <c r="H205" s="759">
        <v>211.4800000000032</v>
      </c>
      <c r="I205" s="759">
        <v>1.9245318706260348</v>
      </c>
      <c r="J205" s="264" t="s">
        <v>203</v>
      </c>
      <c r="K205" s="264" t="s">
        <v>203</v>
      </c>
      <c r="L205" s="264" t="s">
        <v>545</v>
      </c>
      <c r="T205" s="488" t="str">
        <f t="shared" si="20"/>
        <v>2</v>
      </c>
      <c r="U205" s="489">
        <f t="shared" si="19"/>
        <v>407</v>
      </c>
    </row>
    <row r="206" spans="1:21" s="488" customFormat="1" ht="15" customHeight="1">
      <c r="A206" s="264"/>
      <c r="B206" s="755"/>
      <c r="C206" s="756" t="s">
        <v>1492</v>
      </c>
      <c r="D206" s="757" t="s">
        <v>1129</v>
      </c>
      <c r="E206" s="757" t="s">
        <v>1043</v>
      </c>
      <c r="F206" s="758">
        <v>0</v>
      </c>
      <c r="G206" s="474">
        <v>0</v>
      </c>
      <c r="H206" s="759">
        <v>0</v>
      </c>
      <c r="I206" s="759">
        <v>0</v>
      </c>
      <c r="J206" s="264" t="s">
        <v>203</v>
      </c>
      <c r="K206" s="264" t="s">
        <v>203</v>
      </c>
      <c r="L206" s="264" t="s">
        <v>545</v>
      </c>
      <c r="T206" s="488" t="str">
        <f t="shared" si="20"/>
        <v>2</v>
      </c>
      <c r="U206" s="489">
        <f t="shared" si="19"/>
        <v>0</v>
      </c>
    </row>
    <row r="207" spans="1:21" s="488" customFormat="1" ht="15" customHeight="1">
      <c r="A207" s="264"/>
      <c r="B207" s="755"/>
      <c r="C207" s="756" t="s">
        <v>1493</v>
      </c>
      <c r="D207" s="757" t="s">
        <v>1130</v>
      </c>
      <c r="E207" s="757" t="s">
        <v>1041</v>
      </c>
      <c r="F207" s="758">
        <v>0</v>
      </c>
      <c r="G207" s="474">
        <v>0</v>
      </c>
      <c r="H207" s="759">
        <v>9.0000000000003411E-2</v>
      </c>
      <c r="I207" s="759">
        <v>0</v>
      </c>
      <c r="J207" s="264" t="s">
        <v>203</v>
      </c>
      <c r="K207" s="264" t="s">
        <v>203</v>
      </c>
      <c r="L207" s="264" t="s">
        <v>545</v>
      </c>
      <c r="T207" s="488" t="str">
        <f t="shared" si="20"/>
        <v>2</v>
      </c>
      <c r="U207" s="489">
        <f t="shared" si="19"/>
        <v>0</v>
      </c>
    </row>
    <row r="208" spans="1:21" s="488" customFormat="1" ht="15" customHeight="1">
      <c r="A208" s="264"/>
      <c r="B208" s="755"/>
      <c r="C208" s="756" t="s">
        <v>1494</v>
      </c>
      <c r="D208" s="757" t="s">
        <v>879</v>
      </c>
      <c r="E208" s="757" t="s">
        <v>1043</v>
      </c>
      <c r="F208" s="759">
        <v>39064.490000000005</v>
      </c>
      <c r="G208" s="759">
        <v>305924179</v>
      </c>
      <c r="H208" s="759">
        <v>39064.490000000005</v>
      </c>
      <c r="I208" s="759">
        <v>7831.2600187536036</v>
      </c>
      <c r="J208" s="264" t="s">
        <v>203</v>
      </c>
      <c r="K208" s="479" t="s">
        <v>203</v>
      </c>
      <c r="L208" s="264" t="s">
        <v>545</v>
      </c>
      <c r="N208" s="491" t="str">
        <f>+E208</f>
        <v>U$S</v>
      </c>
      <c r="T208" s="488" t="str">
        <f t="shared" si="20"/>
        <v>2</v>
      </c>
      <c r="U208" s="489">
        <f t="shared" si="19"/>
        <v>305924179</v>
      </c>
    </row>
    <row r="209" spans="1:21" s="488" customFormat="1" ht="15" customHeight="1">
      <c r="A209" s="264"/>
      <c r="B209" s="755"/>
      <c r="C209" s="756" t="s">
        <v>1495</v>
      </c>
      <c r="D209" s="757" t="s">
        <v>1131</v>
      </c>
      <c r="E209" s="757" t="s">
        <v>1041</v>
      </c>
      <c r="F209" s="759">
        <v>427166774</v>
      </c>
      <c r="G209" s="759">
        <v>427166774</v>
      </c>
      <c r="H209" s="759">
        <v>55355.710000000006</v>
      </c>
      <c r="I209" s="759">
        <v>7716.7608100410944</v>
      </c>
      <c r="J209" s="264" t="s">
        <v>203</v>
      </c>
      <c r="K209" s="479" t="s">
        <v>203</v>
      </c>
      <c r="L209" s="264" t="s">
        <v>545</v>
      </c>
      <c r="T209" s="488" t="str">
        <f t="shared" si="20"/>
        <v>2</v>
      </c>
      <c r="U209" s="489">
        <f t="shared" si="19"/>
        <v>427166774</v>
      </c>
    </row>
    <row r="210" spans="1:21" s="488" customFormat="1" ht="15" customHeight="1">
      <c r="A210" s="264"/>
      <c r="B210" s="755"/>
      <c r="C210" s="756" t="s">
        <v>1496</v>
      </c>
      <c r="D210" s="757" t="s">
        <v>878</v>
      </c>
      <c r="E210" s="757" t="s">
        <v>1043</v>
      </c>
      <c r="F210" s="759">
        <v>708.7100000000064</v>
      </c>
      <c r="G210" s="759">
        <v>5550093</v>
      </c>
      <c r="H210" s="759">
        <v>708.33999999999651</v>
      </c>
      <c r="I210" s="759">
        <v>7835.351681395965</v>
      </c>
      <c r="J210" s="264" t="s">
        <v>203</v>
      </c>
      <c r="K210" s="264" t="s">
        <v>203</v>
      </c>
      <c r="L210" s="264" t="s">
        <v>545</v>
      </c>
      <c r="N210" s="491" t="str">
        <f>+E210</f>
        <v>U$S</v>
      </c>
      <c r="T210" s="488" t="str">
        <f t="shared" si="20"/>
        <v>2</v>
      </c>
      <c r="U210" s="489">
        <f t="shared" si="19"/>
        <v>5550093</v>
      </c>
    </row>
    <row r="211" spans="1:21" s="488" customFormat="1" ht="15" customHeight="1">
      <c r="A211" s="264"/>
      <c r="B211" s="755"/>
      <c r="C211" s="756" t="s">
        <v>1497</v>
      </c>
      <c r="D211" s="757" t="s">
        <v>1132</v>
      </c>
      <c r="E211" s="757" t="s">
        <v>1041</v>
      </c>
      <c r="F211" s="759">
        <v>473112</v>
      </c>
      <c r="G211" s="759">
        <v>473111</v>
      </c>
      <c r="H211" s="759">
        <v>395.88999999999942</v>
      </c>
      <c r="I211" s="759">
        <v>1195.0567834499529</v>
      </c>
      <c r="J211" s="264" t="s">
        <v>203</v>
      </c>
      <c r="K211" s="264"/>
      <c r="L211" s="264" t="s">
        <v>545</v>
      </c>
      <c r="T211" s="488" t="str">
        <f t="shared" si="20"/>
        <v>2</v>
      </c>
      <c r="U211" s="489">
        <f t="shared" si="19"/>
        <v>473111</v>
      </c>
    </row>
    <row r="212" spans="1:21" s="488" customFormat="1" ht="15" customHeight="1">
      <c r="A212" s="264"/>
      <c r="B212" s="755"/>
      <c r="C212" s="756" t="s">
        <v>1498</v>
      </c>
      <c r="D212" s="757" t="s">
        <v>880</v>
      </c>
      <c r="E212" s="757" t="s">
        <v>1043</v>
      </c>
      <c r="F212" s="758">
        <v>0</v>
      </c>
      <c r="G212" s="474">
        <v>0</v>
      </c>
      <c r="H212" s="759">
        <v>0</v>
      </c>
      <c r="I212" s="759">
        <v>0</v>
      </c>
      <c r="J212" s="264" t="s">
        <v>203</v>
      </c>
      <c r="K212" s="477"/>
      <c r="L212" s="264" t="s">
        <v>545</v>
      </c>
      <c r="T212" s="488" t="str">
        <f t="shared" si="20"/>
        <v>2</v>
      </c>
      <c r="U212" s="489">
        <f t="shared" si="19"/>
        <v>0</v>
      </c>
    </row>
    <row r="213" spans="1:21" s="488" customFormat="1" ht="15" customHeight="1">
      <c r="A213" s="264"/>
      <c r="B213" s="755"/>
      <c r="C213" s="756" t="s">
        <v>1825</v>
      </c>
      <c r="D213" s="757" t="s">
        <v>1125</v>
      </c>
      <c r="E213" s="757" t="s">
        <v>1041</v>
      </c>
      <c r="F213" s="758">
        <v>0</v>
      </c>
      <c r="G213" s="474">
        <v>0</v>
      </c>
      <c r="H213" s="759">
        <v>0</v>
      </c>
      <c r="I213" s="759">
        <v>0</v>
      </c>
      <c r="J213" s="264" t="s">
        <v>203</v>
      </c>
      <c r="K213" s="477"/>
      <c r="L213" s="264" t="s">
        <v>545</v>
      </c>
      <c r="T213" s="488" t="str">
        <f t="shared" si="20"/>
        <v>2</v>
      </c>
      <c r="U213" s="489">
        <f t="shared" si="19"/>
        <v>0</v>
      </c>
    </row>
    <row r="214" spans="1:21" s="488" customFormat="1" ht="15" customHeight="1">
      <c r="A214" s="264"/>
      <c r="B214" s="755"/>
      <c r="C214" s="756" t="s">
        <v>1826</v>
      </c>
      <c r="D214" s="757" t="s">
        <v>1130</v>
      </c>
      <c r="E214" s="757" t="s">
        <v>1041</v>
      </c>
      <c r="F214" s="758">
        <v>0</v>
      </c>
      <c r="G214" s="474">
        <v>0</v>
      </c>
      <c r="H214" s="759">
        <v>0</v>
      </c>
      <c r="I214" s="759">
        <v>0</v>
      </c>
      <c r="J214" s="264" t="s">
        <v>203</v>
      </c>
      <c r="K214" s="477"/>
      <c r="L214" s="264" t="s">
        <v>545</v>
      </c>
      <c r="T214" s="488" t="str">
        <f t="shared" si="20"/>
        <v>2</v>
      </c>
      <c r="U214" s="489">
        <f t="shared" si="19"/>
        <v>0</v>
      </c>
    </row>
    <row r="215" spans="1:21" s="264" customFormat="1" ht="15" customHeight="1">
      <c r="B215" s="755"/>
      <c r="C215" s="756" t="s">
        <v>1499</v>
      </c>
      <c r="D215" s="757" t="s">
        <v>868</v>
      </c>
      <c r="E215" s="757" t="s">
        <v>1041</v>
      </c>
      <c r="F215" s="759">
        <v>-1019679278</v>
      </c>
      <c r="G215" s="759">
        <v>-1019678246</v>
      </c>
      <c r="H215" s="759">
        <v>-95057.65000000596</v>
      </c>
      <c r="I215" s="759">
        <v>10726.945662764259</v>
      </c>
      <c r="J215" s="477" t="s">
        <v>193</v>
      </c>
      <c r="K215" s="477"/>
      <c r="L215" s="264" t="s">
        <v>194</v>
      </c>
      <c r="T215" s="264" t="str">
        <f t="shared" si="20"/>
        <v>2</v>
      </c>
      <c r="U215" s="483">
        <f t="shared" si="19"/>
        <v>-1019678246</v>
      </c>
    </row>
    <row r="216" spans="1:21" s="264" customFormat="1" ht="15" customHeight="1">
      <c r="B216" s="755"/>
      <c r="C216" s="756" t="s">
        <v>1500</v>
      </c>
      <c r="D216" s="757" t="s">
        <v>195</v>
      </c>
      <c r="E216" s="757" t="s">
        <v>1043</v>
      </c>
      <c r="F216" s="759">
        <v>-78565.060000002384</v>
      </c>
      <c r="G216" s="759">
        <v>-615263412</v>
      </c>
      <c r="H216" s="759">
        <v>-78565.889999985695</v>
      </c>
      <c r="I216" s="759">
        <v>7831.1772657319207</v>
      </c>
      <c r="J216" s="477" t="s">
        <v>193</v>
      </c>
      <c r="K216" s="264" t="s">
        <v>438</v>
      </c>
      <c r="L216" s="264" t="s">
        <v>195</v>
      </c>
      <c r="N216" s="476" t="str">
        <f>+E216</f>
        <v>U$S</v>
      </c>
      <c r="T216" s="264" t="str">
        <f t="shared" si="20"/>
        <v>2</v>
      </c>
      <c r="U216" s="483">
        <f t="shared" si="19"/>
        <v>-615263412</v>
      </c>
    </row>
    <row r="217" spans="1:21" s="264" customFormat="1" ht="15" customHeight="1">
      <c r="B217" s="755"/>
      <c r="C217" s="756" t="s">
        <v>1501</v>
      </c>
      <c r="D217" s="757" t="s">
        <v>1133</v>
      </c>
      <c r="E217" s="757" t="s">
        <v>1041</v>
      </c>
      <c r="F217" s="758">
        <v>0</v>
      </c>
      <c r="G217" s="474">
        <v>0</v>
      </c>
      <c r="H217" s="759">
        <v>-28.219999999999345</v>
      </c>
      <c r="I217" s="759">
        <v>0</v>
      </c>
      <c r="J217" s="477" t="s">
        <v>193</v>
      </c>
      <c r="K217" s="477"/>
      <c r="L217" s="264" t="s">
        <v>194</v>
      </c>
      <c r="T217" s="264" t="str">
        <f t="shared" si="20"/>
        <v>2</v>
      </c>
      <c r="U217" s="483">
        <f t="shared" si="19"/>
        <v>0</v>
      </c>
    </row>
    <row r="218" spans="1:21" s="264" customFormat="1" ht="15" customHeight="1">
      <c r="B218" s="755"/>
      <c r="C218" s="756" t="s">
        <v>1502</v>
      </c>
      <c r="D218" s="757" t="s">
        <v>869</v>
      </c>
      <c r="E218" s="757" t="s">
        <v>1043</v>
      </c>
      <c r="F218" s="758">
        <v>0</v>
      </c>
      <c r="G218" s="474">
        <v>0</v>
      </c>
      <c r="H218" s="759">
        <v>0</v>
      </c>
      <c r="I218" s="759">
        <v>0</v>
      </c>
      <c r="J218" s="477" t="s">
        <v>193</v>
      </c>
      <c r="K218" s="477"/>
      <c r="L218" s="264" t="s">
        <v>195</v>
      </c>
      <c r="T218" s="264" t="str">
        <f t="shared" si="20"/>
        <v>2</v>
      </c>
      <c r="U218" s="483">
        <f t="shared" si="19"/>
        <v>0</v>
      </c>
    </row>
    <row r="219" spans="1:21" s="264" customFormat="1" ht="15" customHeight="1">
      <c r="B219" s="755"/>
      <c r="C219" s="756" t="s">
        <v>1503</v>
      </c>
      <c r="D219" s="757" t="s">
        <v>108</v>
      </c>
      <c r="E219" s="757" t="s">
        <v>1041</v>
      </c>
      <c r="F219" s="759">
        <v>-43317486</v>
      </c>
      <c r="G219" s="759">
        <v>-43317486</v>
      </c>
      <c r="H219" s="759">
        <v>-5637.66</v>
      </c>
      <c r="I219" s="759">
        <v>7683.5931929204671</v>
      </c>
      <c r="J219" s="477" t="s">
        <v>193</v>
      </c>
      <c r="K219" s="477"/>
      <c r="L219" s="264" t="s">
        <v>108</v>
      </c>
      <c r="T219" s="264" t="str">
        <f t="shared" si="20"/>
        <v>2</v>
      </c>
      <c r="U219" s="483">
        <f t="shared" si="19"/>
        <v>-43317486</v>
      </c>
    </row>
    <row r="220" spans="1:21" s="264" customFormat="1" ht="15" customHeight="1">
      <c r="B220" s="755"/>
      <c r="C220" s="756" t="s">
        <v>1504</v>
      </c>
      <c r="D220" s="757" t="s">
        <v>1134</v>
      </c>
      <c r="E220" s="757" t="s">
        <v>1043</v>
      </c>
      <c r="F220" s="758">
        <v>0</v>
      </c>
      <c r="G220" s="474">
        <v>0</v>
      </c>
      <c r="H220" s="759">
        <v>0</v>
      </c>
      <c r="I220" s="759">
        <v>0</v>
      </c>
      <c r="J220" s="477" t="s">
        <v>193</v>
      </c>
      <c r="K220" s="477"/>
      <c r="L220" s="264" t="s">
        <v>196</v>
      </c>
      <c r="T220" s="264" t="str">
        <f t="shared" si="20"/>
        <v>2</v>
      </c>
      <c r="U220" s="483">
        <f t="shared" si="19"/>
        <v>0</v>
      </c>
    </row>
    <row r="221" spans="1:21" s="264" customFormat="1" ht="15" customHeight="1">
      <c r="B221" s="755"/>
      <c r="C221" s="756" t="s">
        <v>1505</v>
      </c>
      <c r="D221" s="757" t="s">
        <v>1135</v>
      </c>
      <c r="E221" s="757" t="s">
        <v>1041</v>
      </c>
      <c r="F221" s="759">
        <v>-13971635621</v>
      </c>
      <c r="G221" s="759">
        <v>-13971635621</v>
      </c>
      <c r="H221" s="759">
        <v>-1788232.33</v>
      </c>
      <c r="I221" s="759">
        <v>7813.09865983689</v>
      </c>
      <c r="J221" s="264" t="s">
        <v>110</v>
      </c>
      <c r="K221" s="477"/>
      <c r="L221" s="264" t="s">
        <v>703</v>
      </c>
      <c r="T221" s="264" t="str">
        <f t="shared" si="20"/>
        <v>2</v>
      </c>
      <c r="U221" s="483">
        <f t="shared" si="19"/>
        <v>-13971635621</v>
      </c>
    </row>
    <row r="222" spans="1:21" s="264" customFormat="1" ht="15" customHeight="1">
      <c r="B222" s="755"/>
      <c r="C222" s="756" t="s">
        <v>1506</v>
      </c>
      <c r="D222" s="757" t="s">
        <v>1136</v>
      </c>
      <c r="E222" s="757" t="s">
        <v>1041</v>
      </c>
      <c r="F222" s="758">
        <v>0</v>
      </c>
      <c r="G222" s="474">
        <v>0</v>
      </c>
      <c r="H222" s="759">
        <v>1453.8400000000838</v>
      </c>
      <c r="I222" s="759">
        <v>0</v>
      </c>
      <c r="J222" s="264" t="s">
        <v>110</v>
      </c>
      <c r="K222" s="477"/>
      <c r="T222" s="264" t="str">
        <f t="shared" si="20"/>
        <v>2</v>
      </c>
      <c r="U222" s="483">
        <f t="shared" si="19"/>
        <v>0</v>
      </c>
    </row>
    <row r="223" spans="1:21" s="264" customFormat="1" ht="15" customHeight="1">
      <c r="B223" s="755"/>
      <c r="C223" s="756" t="s">
        <v>1507</v>
      </c>
      <c r="D223" s="757" t="s">
        <v>1137</v>
      </c>
      <c r="E223" s="757" t="s">
        <v>1043</v>
      </c>
      <c r="F223" s="759">
        <v>-1043343.3500000006</v>
      </c>
      <c r="G223" s="759">
        <v>-8170693043</v>
      </c>
      <c r="H223" s="759">
        <v>-1043343.3500000006</v>
      </c>
      <c r="I223" s="759">
        <v>7831.2599998840224</v>
      </c>
      <c r="J223" s="264" t="s">
        <v>110</v>
      </c>
      <c r="K223" s="477" t="s">
        <v>436</v>
      </c>
      <c r="L223" s="264" t="s">
        <v>703</v>
      </c>
      <c r="N223" s="476" t="str">
        <f>+E223</f>
        <v>U$S</v>
      </c>
      <c r="T223" s="264" t="str">
        <f t="shared" si="20"/>
        <v>2</v>
      </c>
      <c r="U223" s="483">
        <f t="shared" si="19"/>
        <v>-8170693043</v>
      </c>
    </row>
    <row r="224" spans="1:21" s="264" customFormat="1" ht="15" customHeight="1">
      <c r="B224" s="755"/>
      <c r="C224" s="756" t="s">
        <v>1508</v>
      </c>
      <c r="D224" s="757" t="s">
        <v>1138</v>
      </c>
      <c r="E224" s="757" t="s">
        <v>1041</v>
      </c>
      <c r="F224" s="758">
        <v>0</v>
      </c>
      <c r="G224" s="474">
        <v>0</v>
      </c>
      <c r="H224" s="759">
        <v>0</v>
      </c>
      <c r="I224" s="759">
        <v>0</v>
      </c>
      <c r="J224" s="477">
        <v>0</v>
      </c>
      <c r="K224" s="477"/>
      <c r="T224" s="264" t="str">
        <f t="shared" si="20"/>
        <v>2</v>
      </c>
      <c r="U224" s="483">
        <f t="shared" si="19"/>
        <v>0</v>
      </c>
    </row>
    <row r="225" spans="2:21" s="508" customFormat="1" ht="15" customHeight="1">
      <c r="B225" s="767"/>
      <c r="C225" s="768" t="s">
        <v>1509</v>
      </c>
      <c r="D225" s="769" t="s">
        <v>1139</v>
      </c>
      <c r="E225" s="769" t="s">
        <v>1043</v>
      </c>
      <c r="F225" s="770">
        <v>-5000000</v>
      </c>
      <c r="G225" s="770">
        <v>-39156300000</v>
      </c>
      <c r="H225" s="770">
        <v>-5000000</v>
      </c>
      <c r="I225" s="770">
        <v>7831.26</v>
      </c>
      <c r="J225" s="508" t="s">
        <v>273</v>
      </c>
      <c r="K225" s="771" t="s">
        <v>435</v>
      </c>
      <c r="L225" s="508" t="s">
        <v>1894</v>
      </c>
      <c r="N225" s="509" t="str">
        <f>+E225</f>
        <v>U$S</v>
      </c>
      <c r="T225" s="508" t="str">
        <f t="shared" si="20"/>
        <v>2</v>
      </c>
      <c r="U225" s="510">
        <f t="shared" si="19"/>
        <v>-39156300000</v>
      </c>
    </row>
    <row r="226" spans="2:21" s="264" customFormat="1" ht="15" customHeight="1">
      <c r="B226" s="755"/>
      <c r="C226" s="756" t="s">
        <v>1510</v>
      </c>
      <c r="D226" s="757" t="s">
        <v>1320</v>
      </c>
      <c r="E226" s="757" t="s">
        <v>1041</v>
      </c>
      <c r="F226" s="759">
        <v>-7927341</v>
      </c>
      <c r="G226" s="759">
        <v>-7927341</v>
      </c>
      <c r="H226" s="759">
        <v>-1014.44</v>
      </c>
      <c r="I226" s="759">
        <v>7814.499625409092</v>
      </c>
      <c r="J226" s="477" t="s">
        <v>198</v>
      </c>
      <c r="K226" s="477"/>
      <c r="L226" s="264" t="s">
        <v>603</v>
      </c>
      <c r="T226" s="264" t="str">
        <f t="shared" si="20"/>
        <v>2</v>
      </c>
      <c r="U226" s="483">
        <f t="shared" si="19"/>
        <v>-7927341</v>
      </c>
    </row>
    <row r="227" spans="2:21" s="508" customFormat="1" ht="15" customHeight="1">
      <c r="B227" s="767"/>
      <c r="C227" s="768" t="s">
        <v>1511</v>
      </c>
      <c r="D227" s="769" t="s">
        <v>1140</v>
      </c>
      <c r="E227" s="769" t="s">
        <v>1043</v>
      </c>
      <c r="F227" s="770">
        <v>-379726.03</v>
      </c>
      <c r="G227" s="770">
        <v>-2973733270</v>
      </c>
      <c r="H227" s="770">
        <v>-379726.03</v>
      </c>
      <c r="I227" s="770">
        <v>7831.2600007958363</v>
      </c>
      <c r="J227" s="508" t="s">
        <v>1304</v>
      </c>
      <c r="K227" s="771" t="s">
        <v>435</v>
      </c>
      <c r="L227" s="508" t="s">
        <v>1894</v>
      </c>
      <c r="N227" s="509" t="str">
        <f t="shared" ref="N227:N228" si="21">+E227</f>
        <v>U$S</v>
      </c>
      <c r="T227" s="508" t="str">
        <f t="shared" si="20"/>
        <v>2</v>
      </c>
      <c r="U227" s="510">
        <f t="shared" si="19"/>
        <v>-2973733270</v>
      </c>
    </row>
    <row r="228" spans="2:21" s="508" customFormat="1" ht="15" customHeight="1">
      <c r="B228" s="767"/>
      <c r="C228" s="768" t="s">
        <v>1512</v>
      </c>
      <c r="D228" s="769" t="s">
        <v>1141</v>
      </c>
      <c r="E228" s="769" t="s">
        <v>1043</v>
      </c>
      <c r="F228" s="770">
        <v>189863.01</v>
      </c>
      <c r="G228" s="770">
        <v>1486866596</v>
      </c>
      <c r="H228" s="770">
        <v>189863.01</v>
      </c>
      <c r="I228" s="770">
        <v>7831.2600016190618</v>
      </c>
      <c r="J228" s="508" t="s">
        <v>274</v>
      </c>
      <c r="K228" s="771" t="s">
        <v>435</v>
      </c>
      <c r="L228" s="508" t="s">
        <v>1894</v>
      </c>
      <c r="N228" s="509" t="str">
        <f t="shared" si="21"/>
        <v>U$S</v>
      </c>
      <c r="T228" s="508" t="str">
        <f t="shared" si="20"/>
        <v>2</v>
      </c>
      <c r="U228" s="510">
        <f t="shared" si="19"/>
        <v>1486866596</v>
      </c>
    </row>
    <row r="229" spans="2:21" s="264" customFormat="1" ht="15" customHeight="1">
      <c r="B229" s="755"/>
      <c r="C229" s="756" t="s">
        <v>1513</v>
      </c>
      <c r="D229" s="757" t="s">
        <v>889</v>
      </c>
      <c r="E229" s="757" t="s">
        <v>1041</v>
      </c>
      <c r="F229" s="758">
        <v>0</v>
      </c>
      <c r="G229" s="474">
        <v>0</v>
      </c>
      <c r="H229" s="759">
        <v>-86.899999999999636</v>
      </c>
      <c r="I229" s="759">
        <v>0</v>
      </c>
      <c r="J229" s="477" t="s">
        <v>204</v>
      </c>
      <c r="T229" s="264" t="str">
        <f t="shared" si="20"/>
        <v>2</v>
      </c>
      <c r="U229" s="483">
        <f t="shared" si="19"/>
        <v>0</v>
      </c>
    </row>
    <row r="230" spans="2:21" s="264" customFormat="1" ht="15" customHeight="1">
      <c r="B230" s="755"/>
      <c r="C230" s="756" t="s">
        <v>1514</v>
      </c>
      <c r="D230" s="757" t="s">
        <v>1142</v>
      </c>
      <c r="E230" s="757" t="s">
        <v>1041</v>
      </c>
      <c r="F230" s="758">
        <v>0</v>
      </c>
      <c r="G230" s="474">
        <v>0</v>
      </c>
      <c r="H230" s="759">
        <v>25.260000000009313</v>
      </c>
      <c r="I230" s="759">
        <v>0</v>
      </c>
      <c r="J230" s="477" t="s">
        <v>204</v>
      </c>
      <c r="L230" s="264" t="s">
        <v>1315</v>
      </c>
      <c r="T230" s="264" t="str">
        <f t="shared" si="20"/>
        <v>2</v>
      </c>
      <c r="U230" s="483">
        <f t="shared" si="19"/>
        <v>0</v>
      </c>
    </row>
    <row r="231" spans="2:21" s="264" customFormat="1" ht="15" customHeight="1">
      <c r="B231" s="755"/>
      <c r="C231" s="756" t="s">
        <v>1515</v>
      </c>
      <c r="D231" s="757" t="s">
        <v>882</v>
      </c>
      <c r="E231" s="757" t="s">
        <v>1041</v>
      </c>
      <c r="F231" s="758">
        <v>0</v>
      </c>
      <c r="G231" s="474">
        <v>-1</v>
      </c>
      <c r="H231" s="759">
        <v>-480.13999999999942</v>
      </c>
      <c r="I231" s="759">
        <v>2.08272587162078E-3</v>
      </c>
      <c r="J231" s="477" t="s">
        <v>204</v>
      </c>
      <c r="U231" s="483">
        <f t="shared" si="19"/>
        <v>-1</v>
      </c>
    </row>
    <row r="232" spans="2:21" s="264" customFormat="1" ht="15" customHeight="1">
      <c r="B232" s="755"/>
      <c r="C232" s="756" t="s">
        <v>1516</v>
      </c>
      <c r="D232" s="757" t="s">
        <v>884</v>
      </c>
      <c r="E232" s="757" t="s">
        <v>1041</v>
      </c>
      <c r="F232" s="759">
        <v>-31680436</v>
      </c>
      <c r="G232" s="759">
        <v>-31680436</v>
      </c>
      <c r="H232" s="759">
        <v>-4138.3900000000003</v>
      </c>
      <c r="I232" s="759">
        <v>7655.2562711585897</v>
      </c>
      <c r="J232" s="477" t="s">
        <v>204</v>
      </c>
      <c r="L232" s="264" t="s">
        <v>113</v>
      </c>
      <c r="U232" s="483">
        <f t="shared" si="19"/>
        <v>-31680436</v>
      </c>
    </row>
    <row r="233" spans="2:21" s="264" customFormat="1" ht="15" customHeight="1">
      <c r="B233" s="755"/>
      <c r="C233" s="756" t="s">
        <v>1517</v>
      </c>
      <c r="D233" s="757" t="s">
        <v>883</v>
      </c>
      <c r="E233" s="757" t="s">
        <v>1041</v>
      </c>
      <c r="F233" s="759">
        <v>-149950320</v>
      </c>
      <c r="G233" s="759">
        <v>-149950321</v>
      </c>
      <c r="H233" s="759">
        <v>-19128.580000000002</v>
      </c>
      <c r="I233" s="759">
        <v>7839.0722677794165</v>
      </c>
      <c r="J233" s="477" t="s">
        <v>112</v>
      </c>
      <c r="L233" s="264" t="s">
        <v>112</v>
      </c>
      <c r="U233" s="483">
        <f t="shared" si="19"/>
        <v>-149950321</v>
      </c>
    </row>
    <row r="234" spans="2:21" s="264" customFormat="1" ht="15" customHeight="1">
      <c r="B234" s="755"/>
      <c r="C234" s="756" t="s">
        <v>1518</v>
      </c>
      <c r="D234" s="757" t="s">
        <v>893</v>
      </c>
      <c r="E234" s="757" t="s">
        <v>1041</v>
      </c>
      <c r="F234" s="759">
        <v>-34726463</v>
      </c>
      <c r="G234" s="759">
        <v>-34726463</v>
      </c>
      <c r="H234" s="759">
        <v>-4457.29</v>
      </c>
      <c r="I234" s="759">
        <v>7790.936421009178</v>
      </c>
      <c r="J234" s="477" t="s">
        <v>204</v>
      </c>
      <c r="L234" s="264" t="s">
        <v>210</v>
      </c>
      <c r="U234" s="483">
        <f t="shared" si="19"/>
        <v>-34726463</v>
      </c>
    </row>
    <row r="235" spans="2:21" s="264" customFormat="1" ht="15" customHeight="1">
      <c r="B235" s="755"/>
      <c r="C235" s="756" t="s">
        <v>1519</v>
      </c>
      <c r="D235" s="757" t="s">
        <v>895</v>
      </c>
      <c r="E235" s="757" t="s">
        <v>1043</v>
      </c>
      <c r="F235" s="759">
        <v>-1289.1099999999999</v>
      </c>
      <c r="G235" s="759">
        <v>-10095356</v>
      </c>
      <c r="H235" s="759">
        <v>-1289.1099999999999</v>
      </c>
      <c r="I235" s="759">
        <v>7831.2603268921976</v>
      </c>
      <c r="J235" s="477" t="s">
        <v>204</v>
      </c>
      <c r="K235" s="264" t="s">
        <v>438</v>
      </c>
      <c r="L235" s="264" t="s">
        <v>211</v>
      </c>
      <c r="N235" s="476" t="str">
        <f>+E235</f>
        <v>U$S</v>
      </c>
      <c r="U235" s="483">
        <f t="shared" si="19"/>
        <v>-10095356</v>
      </c>
    </row>
    <row r="236" spans="2:21" s="264" customFormat="1" ht="15" customHeight="1">
      <c r="B236" s="755"/>
      <c r="C236" s="756" t="s">
        <v>1827</v>
      </c>
      <c r="D236" s="757" t="s">
        <v>167</v>
      </c>
      <c r="E236" s="757" t="s">
        <v>1041</v>
      </c>
      <c r="F236" s="758">
        <v>0</v>
      </c>
      <c r="G236" s="474">
        <v>0</v>
      </c>
      <c r="H236" s="759">
        <v>0</v>
      </c>
      <c r="I236" s="759">
        <v>0</v>
      </c>
      <c r="J236" s="477" t="s">
        <v>204</v>
      </c>
      <c r="U236" s="483">
        <f t="shared" si="19"/>
        <v>0</v>
      </c>
    </row>
    <row r="237" spans="2:21" s="264" customFormat="1" ht="15" customHeight="1">
      <c r="B237" s="755"/>
      <c r="C237" s="756" t="s">
        <v>1520</v>
      </c>
      <c r="D237" s="757" t="s">
        <v>888</v>
      </c>
      <c r="E237" s="757" t="s">
        <v>1041</v>
      </c>
      <c r="F237" s="759">
        <v>-88706184</v>
      </c>
      <c r="G237" s="759">
        <v>-88706184</v>
      </c>
      <c r="H237" s="759">
        <v>-11504.94</v>
      </c>
      <c r="I237" s="759">
        <v>7710.2691539460438</v>
      </c>
      <c r="J237" s="477" t="s">
        <v>204</v>
      </c>
      <c r="L237" s="264" t="s">
        <v>118</v>
      </c>
      <c r="U237" s="483">
        <f t="shared" si="19"/>
        <v>-88706184</v>
      </c>
    </row>
    <row r="238" spans="2:21" s="264" customFormat="1" ht="15" customHeight="1">
      <c r="B238" s="755"/>
      <c r="C238" s="756" t="s">
        <v>1521</v>
      </c>
      <c r="D238" s="757" t="s">
        <v>1143</v>
      </c>
      <c r="E238" s="757" t="s">
        <v>1041</v>
      </c>
      <c r="F238" s="758">
        <v>0</v>
      </c>
      <c r="G238" s="474">
        <v>0</v>
      </c>
      <c r="H238" s="759">
        <v>0.73999999999978172</v>
      </c>
      <c r="I238" s="759">
        <v>0</v>
      </c>
      <c r="J238" s="477" t="s">
        <v>204</v>
      </c>
      <c r="U238" s="483">
        <f t="shared" si="19"/>
        <v>0</v>
      </c>
    </row>
    <row r="239" spans="2:21" s="264" customFormat="1" ht="15" customHeight="1">
      <c r="B239" s="755"/>
      <c r="C239" s="756" t="s">
        <v>1828</v>
      </c>
      <c r="D239" s="757" t="s">
        <v>1829</v>
      </c>
      <c r="E239" s="757" t="s">
        <v>1041</v>
      </c>
      <c r="F239" s="758">
        <v>0</v>
      </c>
      <c r="G239" s="474">
        <v>0</v>
      </c>
      <c r="H239" s="759">
        <v>-3.0000000000001137E-2</v>
      </c>
      <c r="I239" s="759">
        <v>0</v>
      </c>
      <c r="J239" s="477" t="s">
        <v>204</v>
      </c>
      <c r="U239" s="483">
        <f t="shared" si="19"/>
        <v>0</v>
      </c>
    </row>
    <row r="240" spans="2:21" s="264" customFormat="1" ht="15" customHeight="1">
      <c r="B240" s="755"/>
      <c r="C240" s="756" t="s">
        <v>1522</v>
      </c>
      <c r="D240" s="757" t="s">
        <v>1144</v>
      </c>
      <c r="E240" s="757" t="s">
        <v>1041</v>
      </c>
      <c r="F240" s="759">
        <v>-12000000</v>
      </c>
      <c r="G240" s="759">
        <v>-12000000</v>
      </c>
      <c r="H240" s="759">
        <v>-1536.14</v>
      </c>
      <c r="I240" s="759">
        <v>7811.7879880740029</v>
      </c>
      <c r="J240" s="477" t="s">
        <v>204</v>
      </c>
      <c r="L240" s="264" t="s">
        <v>165</v>
      </c>
      <c r="U240" s="483">
        <f t="shared" si="19"/>
        <v>-12000000</v>
      </c>
    </row>
    <row r="241" spans="2:21" s="264" customFormat="1" ht="15" customHeight="1">
      <c r="B241" s="755"/>
      <c r="C241" s="756" t="s">
        <v>1523</v>
      </c>
      <c r="D241" s="757" t="s">
        <v>751</v>
      </c>
      <c r="E241" s="757" t="s">
        <v>1041</v>
      </c>
      <c r="F241" s="758">
        <v>0</v>
      </c>
      <c r="G241" s="474">
        <v>0</v>
      </c>
      <c r="H241" s="759">
        <v>-125.29000000000087</v>
      </c>
      <c r="I241" s="759">
        <v>0</v>
      </c>
      <c r="J241" s="477" t="s">
        <v>204</v>
      </c>
      <c r="U241" s="483">
        <f t="shared" si="19"/>
        <v>0</v>
      </c>
    </row>
    <row r="242" spans="2:21" s="264" customFormat="1" ht="15" customHeight="1">
      <c r="B242" s="755"/>
      <c r="C242" s="756" t="s">
        <v>1524</v>
      </c>
      <c r="D242" s="757" t="s">
        <v>752</v>
      </c>
      <c r="E242" s="757" t="s">
        <v>1041</v>
      </c>
      <c r="F242" s="759">
        <v>-3000000</v>
      </c>
      <c r="G242" s="759">
        <v>-3000000</v>
      </c>
      <c r="H242" s="759">
        <v>-431.57999999999993</v>
      </c>
      <c r="I242" s="759">
        <v>6951.2025580425425</v>
      </c>
      <c r="J242" s="477" t="s">
        <v>204</v>
      </c>
      <c r="L242" s="264" t="s">
        <v>752</v>
      </c>
      <c r="U242" s="483">
        <f t="shared" si="19"/>
        <v>-3000000</v>
      </c>
    </row>
    <row r="243" spans="2:21" s="264" customFormat="1" ht="15" customHeight="1">
      <c r="B243" s="755"/>
      <c r="C243" s="756" t="s">
        <v>1525</v>
      </c>
      <c r="D243" s="757" t="s">
        <v>896</v>
      </c>
      <c r="E243" s="757" t="s">
        <v>1041</v>
      </c>
      <c r="F243" s="758">
        <v>0</v>
      </c>
      <c r="G243" s="474">
        <v>-1</v>
      </c>
      <c r="H243" s="759">
        <v>-121.11999999999989</v>
      </c>
      <c r="I243" s="759">
        <v>8.2562747688243142E-3</v>
      </c>
      <c r="J243" s="477" t="s">
        <v>204</v>
      </c>
      <c r="U243" s="483">
        <f t="shared" si="19"/>
        <v>-1</v>
      </c>
    </row>
    <row r="244" spans="2:21" s="264" customFormat="1" ht="15" customHeight="1">
      <c r="B244" s="755"/>
      <c r="C244" s="756" t="s">
        <v>1526</v>
      </c>
      <c r="D244" s="757" t="s">
        <v>881</v>
      </c>
      <c r="E244" s="757" t="s">
        <v>1041</v>
      </c>
      <c r="F244" s="759">
        <v>-815000000</v>
      </c>
      <c r="G244" s="759">
        <v>-815000000</v>
      </c>
      <c r="H244" s="759">
        <v>-105499.1</v>
      </c>
      <c r="I244" s="759">
        <v>7725.1843854592116</v>
      </c>
      <c r="J244" s="477" t="s">
        <v>204</v>
      </c>
      <c r="L244" s="264" t="s">
        <v>206</v>
      </c>
      <c r="U244" s="483">
        <f t="shared" si="19"/>
        <v>-815000000</v>
      </c>
    </row>
    <row r="245" spans="2:21" s="264" customFormat="1" ht="15" customHeight="1">
      <c r="B245" s="755"/>
      <c r="C245" s="756" t="s">
        <v>1527</v>
      </c>
      <c r="D245" s="757" t="s">
        <v>890</v>
      </c>
      <c r="E245" s="757" t="s">
        <v>1041</v>
      </c>
      <c r="F245" s="758">
        <v>0</v>
      </c>
      <c r="G245" s="474">
        <v>0</v>
      </c>
      <c r="H245" s="759">
        <v>0</v>
      </c>
      <c r="I245" s="759">
        <v>0</v>
      </c>
      <c r="J245" s="477" t="s">
        <v>204</v>
      </c>
      <c r="U245" s="483">
        <f t="shared" si="19"/>
        <v>0</v>
      </c>
    </row>
    <row r="246" spans="2:21" s="264" customFormat="1" ht="15" customHeight="1">
      <c r="B246" s="755"/>
      <c r="C246" s="756" t="s">
        <v>1528</v>
      </c>
      <c r="D246" s="757" t="s">
        <v>891</v>
      </c>
      <c r="E246" s="757" t="s">
        <v>1041</v>
      </c>
      <c r="F246" s="759">
        <v>-203246443</v>
      </c>
      <c r="G246" s="759">
        <v>-203246443</v>
      </c>
      <c r="H246" s="759">
        <v>-26240.35</v>
      </c>
      <c r="I246" s="759">
        <v>7745.5690568151722</v>
      </c>
      <c r="J246" s="477" t="s">
        <v>204</v>
      </c>
      <c r="L246" s="264" t="s">
        <v>1899</v>
      </c>
      <c r="U246" s="483">
        <f t="shared" si="19"/>
        <v>-203246443</v>
      </c>
    </row>
    <row r="247" spans="2:21" s="264" customFormat="1" ht="15" customHeight="1">
      <c r="B247" s="755"/>
      <c r="C247" s="756" t="s">
        <v>1529</v>
      </c>
      <c r="D247" s="757" t="s">
        <v>885</v>
      </c>
      <c r="E247" s="757" t="s">
        <v>1041</v>
      </c>
      <c r="F247" s="759">
        <v>-545395010</v>
      </c>
      <c r="G247" s="759">
        <v>-545395010</v>
      </c>
      <c r="H247" s="759">
        <v>-70781.930000000008</v>
      </c>
      <c r="I247" s="759">
        <v>7705.2859395046153</v>
      </c>
      <c r="J247" s="477" t="s">
        <v>114</v>
      </c>
      <c r="L247" s="264" t="s">
        <v>114</v>
      </c>
      <c r="U247" s="483">
        <f t="shared" si="19"/>
        <v>-545395010</v>
      </c>
    </row>
    <row r="248" spans="2:21" s="264" customFormat="1" ht="15" customHeight="1">
      <c r="B248" s="755"/>
      <c r="C248" s="756" t="s">
        <v>1530</v>
      </c>
      <c r="D248" s="757" t="s">
        <v>115</v>
      </c>
      <c r="E248" s="757" t="s">
        <v>1041</v>
      </c>
      <c r="F248" s="758">
        <v>0</v>
      </c>
      <c r="G248" s="474">
        <v>0</v>
      </c>
      <c r="H248" s="759">
        <v>137.68000000000029</v>
      </c>
      <c r="I248" s="759">
        <v>0</v>
      </c>
      <c r="J248" s="477" t="s">
        <v>207</v>
      </c>
      <c r="U248" s="483">
        <f t="shared" si="19"/>
        <v>0</v>
      </c>
    </row>
    <row r="249" spans="2:21" s="264" customFormat="1" ht="15" customHeight="1">
      <c r="B249" s="755"/>
      <c r="C249" s="756" t="s">
        <v>1531</v>
      </c>
      <c r="D249" s="757" t="s">
        <v>1145</v>
      </c>
      <c r="E249" s="757" t="s">
        <v>1041</v>
      </c>
      <c r="F249" s="759">
        <v>-48702630</v>
      </c>
      <c r="G249" s="759">
        <v>-48702630</v>
      </c>
      <c r="H249" s="759">
        <v>-6357.4900000000052</v>
      </c>
      <c r="I249" s="759">
        <v>7660.6695409666327</v>
      </c>
      <c r="J249" s="477" t="s">
        <v>207</v>
      </c>
      <c r="L249" s="264" t="s">
        <v>115</v>
      </c>
      <c r="U249" s="483">
        <f t="shared" si="19"/>
        <v>-48702630</v>
      </c>
    </row>
    <row r="250" spans="2:21" s="264" customFormat="1" ht="15" customHeight="1">
      <c r="B250" s="755"/>
      <c r="C250" s="756" t="s">
        <v>1532</v>
      </c>
      <c r="D250" s="757" t="s">
        <v>887</v>
      </c>
      <c r="E250" s="757" t="s">
        <v>1041</v>
      </c>
      <c r="F250" s="759">
        <v>-50608552</v>
      </c>
      <c r="G250" s="759">
        <v>-50608552</v>
      </c>
      <c r="H250" s="759">
        <v>-6480.3399999999992</v>
      </c>
      <c r="I250" s="759">
        <v>7809.5519679522995</v>
      </c>
      <c r="J250" s="477" t="s">
        <v>209</v>
      </c>
      <c r="L250" s="264" t="s">
        <v>117</v>
      </c>
      <c r="U250" s="483">
        <f t="shared" si="19"/>
        <v>-50608552</v>
      </c>
    </row>
    <row r="251" spans="2:21" s="264" customFormat="1" ht="15" customHeight="1">
      <c r="B251" s="755"/>
      <c r="C251" s="756" t="s">
        <v>1533</v>
      </c>
      <c r="D251" s="757" t="s">
        <v>886</v>
      </c>
      <c r="E251" s="757" t="s">
        <v>1041</v>
      </c>
      <c r="F251" s="759">
        <v>-62192850</v>
      </c>
      <c r="G251" s="759">
        <v>-62192850</v>
      </c>
      <c r="H251" s="759">
        <v>-7936.8499999999985</v>
      </c>
      <c r="I251" s="759">
        <v>7835.9613700649516</v>
      </c>
      <c r="J251" s="477" t="s">
        <v>209</v>
      </c>
      <c r="L251" s="264" t="s">
        <v>116</v>
      </c>
      <c r="U251" s="483">
        <f t="shared" si="19"/>
        <v>-62192850</v>
      </c>
    </row>
    <row r="252" spans="2:21" s="264" customFormat="1" ht="15" customHeight="1">
      <c r="B252" s="755"/>
      <c r="C252" s="756" t="s">
        <v>1534</v>
      </c>
      <c r="D252" s="757" t="s">
        <v>117</v>
      </c>
      <c r="E252" s="757" t="s">
        <v>1041</v>
      </c>
      <c r="F252" s="758">
        <v>0</v>
      </c>
      <c r="G252" s="474">
        <v>0</v>
      </c>
      <c r="H252" s="759">
        <v>8.7599999999999909</v>
      </c>
      <c r="I252" s="759">
        <v>0</v>
      </c>
      <c r="J252" s="477" t="s">
        <v>209</v>
      </c>
      <c r="U252" s="483">
        <f t="shared" si="19"/>
        <v>0</v>
      </c>
    </row>
    <row r="253" spans="2:21" s="264" customFormat="1" ht="15" customHeight="1">
      <c r="B253" s="755"/>
      <c r="C253" s="756" t="s">
        <v>867</v>
      </c>
      <c r="D253" s="757" t="s">
        <v>105</v>
      </c>
      <c r="E253" s="757" t="s">
        <v>1035</v>
      </c>
      <c r="F253" s="759"/>
      <c r="G253" s="759">
        <v>-118981876501</v>
      </c>
      <c r="H253" s="759">
        <v>-15439029.239999991</v>
      </c>
      <c r="I253" s="759"/>
      <c r="J253" s="477"/>
      <c r="U253" s="483">
        <f t="shared" si="19"/>
        <v>-118981876501</v>
      </c>
    </row>
    <row r="254" spans="2:21" s="264" customFormat="1" ht="15" customHeight="1">
      <c r="B254" s="755"/>
      <c r="C254" s="756" t="s">
        <v>1535</v>
      </c>
      <c r="D254" s="757" t="s">
        <v>899</v>
      </c>
      <c r="E254" s="757" t="s">
        <v>1041</v>
      </c>
      <c r="F254" s="759">
        <v>-32487000000</v>
      </c>
      <c r="G254" s="759">
        <v>-32487000000</v>
      </c>
      <c r="H254" s="759">
        <v>-4222618.95</v>
      </c>
      <c r="I254" s="759">
        <v>7693.5665719967456</v>
      </c>
      <c r="U254" s="483">
        <f t="shared" si="19"/>
        <v>-32487000000</v>
      </c>
    </row>
    <row r="255" spans="2:21" s="264" customFormat="1" ht="15" customHeight="1">
      <c r="B255" s="755"/>
      <c r="C255" s="756" t="s">
        <v>1536</v>
      </c>
      <c r="D255" s="757" t="s">
        <v>900</v>
      </c>
      <c r="E255" s="757" t="s">
        <v>1041</v>
      </c>
      <c r="F255" s="759">
        <v>-139772</v>
      </c>
      <c r="G255" s="759">
        <v>-139772</v>
      </c>
      <c r="H255" s="759">
        <v>-5495.4400000000023</v>
      </c>
      <c r="I255" s="759">
        <v>25.434178154979389</v>
      </c>
      <c r="U255" s="483">
        <f t="shared" si="19"/>
        <v>-139772</v>
      </c>
    </row>
    <row r="256" spans="2:21" s="264" customFormat="1" ht="15" customHeight="1">
      <c r="B256" s="755"/>
      <c r="C256" s="756" t="s">
        <v>1537</v>
      </c>
      <c r="D256" s="757" t="s">
        <v>904</v>
      </c>
      <c r="E256" s="757" t="s">
        <v>1041</v>
      </c>
      <c r="F256" s="759">
        <v>-394911040</v>
      </c>
      <c r="G256" s="759">
        <v>-394911040</v>
      </c>
      <c r="H256" s="759">
        <v>-51396.62</v>
      </c>
      <c r="I256" s="759">
        <v>7683.5994273553397</v>
      </c>
      <c r="U256" s="483">
        <f t="shared" si="19"/>
        <v>-394911040</v>
      </c>
    </row>
    <row r="257" spans="2:21" s="264" customFormat="1" ht="15" customHeight="1">
      <c r="B257" s="755"/>
      <c r="C257" s="756" t="s">
        <v>1538</v>
      </c>
      <c r="D257" s="757" t="s">
        <v>902</v>
      </c>
      <c r="E257" s="757" t="s">
        <v>1041</v>
      </c>
      <c r="F257" s="759">
        <v>-253000000</v>
      </c>
      <c r="G257" s="759">
        <v>-253000000</v>
      </c>
      <c r="H257" s="759">
        <v>-32927.269999999997</v>
      </c>
      <c r="I257" s="759">
        <v>7683.6008572833407</v>
      </c>
      <c r="U257" s="483">
        <f t="shared" si="19"/>
        <v>-253000000</v>
      </c>
    </row>
    <row r="258" spans="2:21" s="264" customFormat="1" ht="15" customHeight="1">
      <c r="B258" s="755"/>
      <c r="C258" s="756" t="s">
        <v>1539</v>
      </c>
      <c r="D258" s="757" t="s">
        <v>905</v>
      </c>
      <c r="E258" s="757" t="s">
        <v>1041</v>
      </c>
      <c r="F258" s="758">
        <v>0</v>
      </c>
      <c r="G258" s="474">
        <v>0</v>
      </c>
      <c r="H258" s="759">
        <v>0</v>
      </c>
      <c r="I258" s="759">
        <v>0</v>
      </c>
      <c r="U258" s="483">
        <f t="shared" si="19"/>
        <v>0</v>
      </c>
    </row>
    <row r="259" spans="2:21" s="264" customFormat="1" ht="15" customHeight="1">
      <c r="B259" s="755"/>
      <c r="C259" s="756" t="s">
        <v>1540</v>
      </c>
      <c r="D259" s="757" t="s">
        <v>1146</v>
      </c>
      <c r="E259" s="757" t="s">
        <v>1041</v>
      </c>
      <c r="F259" s="759">
        <v>-115914833012.03003</v>
      </c>
      <c r="G259" s="759">
        <v>0</v>
      </c>
      <c r="H259" s="759">
        <v>-4740.7899999916553</v>
      </c>
      <c r="I259" s="759">
        <v>0</v>
      </c>
      <c r="U259" s="483">
        <f t="shared" si="19"/>
        <v>0</v>
      </c>
    </row>
    <row r="260" spans="2:21" s="264" customFormat="1" ht="15" customHeight="1">
      <c r="B260" s="755"/>
      <c r="C260" s="756" t="s">
        <v>897</v>
      </c>
      <c r="D260" s="757" t="s">
        <v>119</v>
      </c>
      <c r="E260" s="757" t="s">
        <v>1035</v>
      </c>
      <c r="F260" s="759"/>
      <c r="G260" s="759">
        <v>-33135050812</v>
      </c>
      <c r="H260" s="759">
        <v>-4317179.0699999919</v>
      </c>
      <c r="I260" s="759"/>
      <c r="T260" s="264" t="str">
        <f t="shared" si="20"/>
        <v>3</v>
      </c>
      <c r="U260" s="483">
        <f t="shared" si="19"/>
        <v>-33135050812</v>
      </c>
    </row>
    <row r="261" spans="2:21" ht="15" customHeight="1">
      <c r="H261" s="455"/>
      <c r="I261" s="455"/>
      <c r="L261" s="264"/>
      <c r="O261" s="777">
        <f>-O167</f>
        <v>96591492.5</v>
      </c>
      <c r="P261" s="777"/>
      <c r="T261" s="452" t="str">
        <f t="shared" si="20"/>
        <v/>
      </c>
    </row>
    <row r="262" spans="2:21" ht="15" customHeight="1">
      <c r="G262" s="484">
        <f>+G260+G253+G159</f>
        <v>6532260603</v>
      </c>
      <c r="J262" s="256">
        <v>87810448</v>
      </c>
      <c r="L262" s="264"/>
      <c r="O262" s="256">
        <f>-O168*I168</f>
        <v>43524851</v>
      </c>
    </row>
    <row r="263" spans="2:21" ht="15" customHeight="1">
      <c r="G263" s="504">
        <f>-G260</f>
        <v>33135050812</v>
      </c>
      <c r="J263" s="504">
        <f>+G66-J262</f>
        <v>130651677</v>
      </c>
    </row>
    <row r="264" spans="2:21" ht="15" customHeight="1">
      <c r="J264" s="256" t="s">
        <v>1968</v>
      </c>
    </row>
    <row r="267" spans="2:21" ht="15" customHeight="1">
      <c r="C267" s="763" t="s">
        <v>1375</v>
      </c>
      <c r="D267" s="764" t="s">
        <v>1969</v>
      </c>
      <c r="G267" s="765">
        <v>-87810447.727272719</v>
      </c>
    </row>
    <row r="268" spans="2:21" ht="15" customHeight="1">
      <c r="C268" s="763" t="s">
        <v>1376</v>
      </c>
      <c r="D268" s="764" t="s">
        <v>1969</v>
      </c>
      <c r="G268" s="765">
        <v>-5052.5772727272724</v>
      </c>
      <c r="H268" s="775">
        <f>+G268*I168</f>
        <v>-39568046.36363636</v>
      </c>
    </row>
    <row r="269" spans="2:21" ht="15" customHeight="1">
      <c r="C269" s="768" t="s">
        <v>1816</v>
      </c>
      <c r="D269" s="769" t="s">
        <v>1969</v>
      </c>
      <c r="G269" s="770">
        <v>-96591492.5</v>
      </c>
      <c r="H269" s="775"/>
      <c r="I269" s="256">
        <f>+G269/11</f>
        <v>-8781044.7727272734</v>
      </c>
    </row>
    <row r="270" spans="2:21" ht="15" customHeight="1">
      <c r="C270" s="768" t="s">
        <v>1458</v>
      </c>
      <c r="D270" s="769" t="s">
        <v>1969</v>
      </c>
      <c r="G270" s="770">
        <v>-5557.835</v>
      </c>
      <c r="H270" s="775">
        <f>+G270*I168</f>
        <v>-43524851</v>
      </c>
      <c r="I270" s="256">
        <f>+H270/11</f>
        <v>-3956804.6363636362</v>
      </c>
    </row>
    <row r="271" spans="2:21" ht="15" customHeight="1">
      <c r="G271" s="774">
        <f>+-G269/11</f>
        <v>8781044.7727272734</v>
      </c>
    </row>
    <row r="272" spans="2:21" ht="15" customHeight="1">
      <c r="G272" s="774">
        <f>+G270/11</f>
        <v>-505.25772727272727</v>
      </c>
      <c r="H272" s="775">
        <f>+-G272*I168</f>
        <v>3956804.6363636362</v>
      </c>
    </row>
    <row r="417" spans="4:4" ht="15" customHeight="1">
      <c r="D417" s="256">
        <v>120101150042</v>
      </c>
    </row>
  </sheetData>
  <autoFilter ref="C7:L260" xr:uid="{00F5B38B-C7E6-4CA6-9C33-900F6BF7AD5D}"/>
  <printOptions gridLinesSet="0"/>
  <pageMargins left="0.75" right="0.75" top="1" bottom="0.75" header="0.5" footer="0.5"/>
  <pageSetup paperSize="9" fitToWidth="0" fitToHeight="0"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8F96CCBAA34616448FBC297C7A054588" ma:contentTypeVersion="22" ma:contentTypeDescription="Crear nuevo documento." ma:contentTypeScope="" ma:versionID="40008dce94f2b7d070d43eca094a0645">
  <xsd:schema xmlns:xsd="http://www.w3.org/2001/XMLSchema" xmlns:xs="http://www.w3.org/2001/XMLSchema" xmlns:p="http://schemas.microsoft.com/office/2006/metadata/properties" xmlns:ns2="50cd21ce-157e-4cef-a9e1-719e8f6c805e" xmlns:ns3="e22f4d1c-4a35-40b6-96d5-1a9c7e49af38" targetNamespace="http://schemas.microsoft.com/office/2006/metadata/properties" ma:root="true" ma:fieldsID="bf79da381996e43c69f043e012a749b8" ns2:_="" ns3:_="">
    <xsd:import namespace="50cd21ce-157e-4cef-a9e1-719e8f6c805e"/>
    <xsd:import namespace="e22f4d1c-4a35-40b6-96d5-1a9c7e49af3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3:SharedWithUsers" minOccurs="0"/>
                <xsd:element ref="ns3:SharedWithDetails" minOccurs="0"/>
                <xsd:element ref="ns2:MediaServiceLocation" minOccurs="0"/>
                <xsd:element ref="ns2:MediaServiceOCR" minOccurs="0"/>
                <xsd:element ref="ns2:MediaServiceEventHashCode" minOccurs="0"/>
                <xsd:element ref="ns2:MediaServiceGenerationTime" minOccurs="0"/>
                <xsd:element ref="ns2:_Flow_SignoffStatus" minOccurs="0"/>
                <xsd:element ref="ns2:MediaServiceAutoKeyPoints" minOccurs="0"/>
                <xsd:element ref="ns2:MediaServiceKeyPoints" minOccurs="0"/>
                <xsd:element ref="ns2:Hoa" minOccurs="0"/>
                <xsd:element ref="ns2:MediaLengthInSecond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cd21ce-157e-4cef-a9e1-719e8f6c805e"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_Flow_SignoffStatus" ma:index="18" nillable="true" ma:displayName="Estado de aprobación" ma:internalName="Estado_x0020_de_x0020_aprobaci_x00f3_n">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Hoa" ma:index="21" nillable="true" ma:displayName="Hoa" ma:format="DateTime" ma:internalName="Hoa">
      <xsd:simpleType>
        <xsd:restriction base="dms:DateTime"/>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Etiquetas de imagen" ma:readOnly="false" ma:fieldId="{5cf76f15-5ced-4ddc-b409-7134ff3c332f}" ma:taxonomyMulti="true" ma:sspId="70e97bc6-cb06-4325-887b-92c1d206ea9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22f4d1c-4a35-40b6-96d5-1a9c7e49af38" elementFormDefault="qualified">
    <xsd:import namespace="http://schemas.microsoft.com/office/2006/documentManagement/types"/>
    <xsd:import namespace="http://schemas.microsoft.com/office/infopath/2007/PartnerControls"/>
    <xsd:element name="SharedWithUsers" ma:index="12"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description="" ma:internalName="SharedWithDetails" ma:readOnly="true">
      <xsd:simpleType>
        <xsd:restriction base="dms:Note">
          <xsd:maxLength value="255"/>
        </xsd:restriction>
      </xsd:simpleType>
    </xsd:element>
    <xsd:element name="TaxCatchAll" ma:index="23" nillable="true" ma:displayName="Taxonomy Catch All Column" ma:hidden="true" ma:list="{feeac11a-efde-4c4f-bb69-b6af8c8fa618}" ma:internalName="TaxCatchAll" ma:showField="CatchAllData" ma:web="e22f4d1c-4a35-40b6-96d5-1a9c7e49af3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DAEMSEngagementItemInfo xmlns="http://schemas.microsoft.com/DAEMSEngagementItemInfoXML">
  <EngagementID>5000006715</EngagementID>
  <LogicalEMSServerID>-109903338106937214</LogicalEMSServerID>
  <WorkingPaperID>3851766724900000821</WorkingPaperID>
</DAEMSEngagementItemInfo>
</file>

<file path=customXml/item4.xml><?xml version="1.0" encoding="utf-8"?>
<p:properties xmlns:p="http://schemas.microsoft.com/office/2006/metadata/properties" xmlns:xsi="http://www.w3.org/2001/XMLSchema-instance" xmlns:pc="http://schemas.microsoft.com/office/infopath/2007/PartnerControls">
  <documentManagement>
    <TaxCatchAll xmlns="e22f4d1c-4a35-40b6-96d5-1a9c7e49af38" xsi:nil="true"/>
    <lcf76f155ced4ddcb4097134ff3c332f xmlns="50cd21ce-157e-4cef-a9e1-719e8f6c805e">
      <Terms xmlns="http://schemas.microsoft.com/office/infopath/2007/PartnerControls"/>
    </lcf76f155ced4ddcb4097134ff3c332f>
    <_Flow_SignoffStatus xmlns="50cd21ce-157e-4cef-a9e1-719e8f6c805e" xsi:nil="true"/>
    <Hoa xmlns="50cd21ce-157e-4cef-a9e1-719e8f6c805e" xsi:nil="true"/>
  </documentManagement>
</p:properties>
</file>

<file path=customXml/itemProps1.xml><?xml version="1.0" encoding="utf-8"?>
<ds:datastoreItem xmlns:ds="http://schemas.openxmlformats.org/officeDocument/2006/customXml" ds:itemID="{2DD0D784-9859-4887-8317-84D97B4D8953}">
  <ds:schemaRefs>
    <ds:schemaRef ds:uri="http://schemas.microsoft.com/sharepoint/v3/contenttype/forms"/>
  </ds:schemaRefs>
</ds:datastoreItem>
</file>

<file path=customXml/itemProps2.xml><?xml version="1.0" encoding="utf-8"?>
<ds:datastoreItem xmlns:ds="http://schemas.openxmlformats.org/officeDocument/2006/customXml" ds:itemID="{EAF5EBA8-9617-4B7C-847E-26C273A93C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cd21ce-157e-4cef-a9e1-719e8f6c805e"/>
    <ds:schemaRef ds:uri="e22f4d1c-4a35-40b6-96d5-1a9c7e49af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BE64B72-DB74-4EE8-9C0E-F8DEB5B03877}">
  <ds:schemaRefs>
    <ds:schemaRef ds:uri="http://schemas.microsoft.com/DAEMSEngagementItemInfoXML"/>
  </ds:schemaRefs>
</ds:datastoreItem>
</file>

<file path=customXml/itemProps4.xml><?xml version="1.0" encoding="utf-8"?>
<ds:datastoreItem xmlns:ds="http://schemas.openxmlformats.org/officeDocument/2006/customXml" ds:itemID="{F254547B-6AF6-495E-AB6B-82778F117722}">
  <ds:schemaRefs>
    <ds:schemaRef ds:uri="http://purl.org/dc/terms/"/>
    <ds:schemaRef ds:uri="http://purl.org/dc/dcmitype/"/>
    <ds:schemaRef ds:uri="http://purl.org/dc/elements/1.1/"/>
    <ds:schemaRef ds:uri="b934fac7-a2ac-41e0-adc5-9ae2ade0ae87"/>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df3d6109-0b77-46d1-b89c-8b39010869f2"/>
    <ds:schemaRef ds:uri="http://schemas.microsoft.com/office/2006/metadata/properties"/>
    <ds:schemaRef ds:uri="e22f4d1c-4a35-40b6-96d5-1a9c7e49af38"/>
    <ds:schemaRef ds:uri="50cd21ce-157e-4cef-a9e1-719e8f6c805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6</vt:i4>
      </vt:variant>
    </vt:vector>
  </HeadingPairs>
  <TitlesOfParts>
    <vt:vector size="24" baseType="lpstr">
      <vt:lpstr>Índice</vt:lpstr>
      <vt:lpstr>IG</vt:lpstr>
      <vt:lpstr>BG</vt:lpstr>
      <vt:lpstr>EERR</vt:lpstr>
      <vt:lpstr>EFE</vt:lpstr>
      <vt:lpstr>Aux EFE</vt:lpstr>
      <vt:lpstr>VPN</vt:lpstr>
      <vt:lpstr>Nota 1 a Nota 4</vt:lpstr>
      <vt:lpstr>BALANCE GENERAL final</vt:lpstr>
      <vt:lpstr>Nota 5</vt:lpstr>
      <vt:lpstr>E. RESULTADOS</vt:lpstr>
      <vt:lpstr>Nota 6 a Nota 12</vt:lpstr>
      <vt:lpstr>Hoja1</vt:lpstr>
      <vt:lpstr>Hoja1 (2)</vt:lpstr>
      <vt:lpstr>Hoja1 (3)</vt:lpstr>
      <vt:lpstr>Hoja2</vt:lpstr>
      <vt:lpstr>Base</vt:lpstr>
      <vt:lpstr>Balance Sistema</vt:lpstr>
      <vt:lpstr>BG!Área_de_impresión</vt:lpstr>
      <vt:lpstr>EERR!Área_de_impresión</vt:lpstr>
      <vt:lpstr>'Nota 5'!Área_de_impresión</vt:lpstr>
      <vt:lpstr>'Nota 6 a Nota 12'!Área_de_impresión</vt:lpstr>
      <vt:lpstr>VPN!Área_de_impresión</vt:lpstr>
      <vt:lpstr>'Nota 5'!OLE_LINK1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Aller</dc:creator>
  <cp:keywords/>
  <dc:description/>
  <cp:lastModifiedBy>Astrid Estigarribia</cp:lastModifiedBy>
  <cp:revision/>
  <dcterms:created xsi:type="dcterms:W3CDTF">2016-08-27T16:35:25Z</dcterms:created>
  <dcterms:modified xsi:type="dcterms:W3CDTF">2025-04-01T02:40:07Z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2022-03-30T01:53:32Z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216ceaeb-752b-4373-b942-b7da27b430b1</vt:lpwstr>
  </property>
  <property fmtid="{D5CDD505-2E9C-101B-9397-08002B2CF9AE}" pid="8" name="MSIP_Label_ea60d57e-af5b-4752-ac57-3e4f28ca11dc_ContentBits">
    <vt:lpwstr>0</vt:lpwstr>
  </property>
  <property fmtid="{D5CDD505-2E9C-101B-9397-08002B2CF9AE}" pid="9" name="ContentTypeId">
    <vt:lpwstr>0x0101008F96CCBAA34616448FBC297C7A054588</vt:lpwstr>
  </property>
  <property fmtid="{D5CDD505-2E9C-101B-9397-08002B2CF9AE}" pid="10" name="MediaServiceImageTags">
    <vt:lpwstr/>
  </property>
</Properties>
</file>